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comments4.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comments5.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codeName="{85106AD5-7665-2F1B-BB0A-E31DD656B090}"/>
  <workbookPr updateLinks="never" codeName="ThisWorkbook" autoCompressPictures="0"/>
  <mc:AlternateContent xmlns:mc="http://schemas.openxmlformats.org/markup-compatibility/2006">
    <mc:Choice Requires="x15">
      <x15ac:absPath xmlns:x15ac="http://schemas.microsoft.com/office/spreadsheetml/2010/11/ac" url="C:\Users\lined.rey\Documents\PAAC 2021\"/>
    </mc:Choice>
  </mc:AlternateContent>
  <xr:revisionPtr revIDLastSave="0" documentId="8_{3FEF4EAC-A7F5-4C55-BE5E-02464B524ABA}" xr6:coauthVersionLast="45" xr6:coauthVersionMax="45" xr10:uidLastSave="{00000000-0000-0000-0000-000000000000}"/>
  <bookViews>
    <workbookView xWindow="-120" yWindow="-120" windowWidth="15600" windowHeight="11160" tabRatio="848" xr2:uid="{00000000-000D-0000-FFFF-FFFF00000000}"/>
  </bookViews>
  <sheets>
    <sheet name="1. IDENTIFICACION DEL RIESGO" sheetId="1" r:id="rId1"/>
    <sheet name="LISTADO DE CAUSAS" sheetId="7" state="hidden" r:id="rId2"/>
    <sheet name="LISTADO DE CONSECUENCIAS" sheetId="8" state="hidden" r:id="rId3"/>
    <sheet name="2. ANALISIS DEL RIESGO" sheetId="3" r:id="rId4"/>
    <sheet name="3. CONTROLES EXISTENTES" sheetId="9" r:id="rId5"/>
    <sheet name="4. PLAN DE TRATAMIENTO" sheetId="13" r:id="rId6"/>
    <sheet name="5. MAPAS DE RIESGO" sheetId="10" r:id="rId7"/>
    <sheet name="SEGUIMIENTO RIESGOS CORRUPCION" sheetId="12" state="hidden" r:id="rId8"/>
    <sheet name="DATOS" sheetId="2" state="hidden" r:id="rId9"/>
    <sheet name="MAPA DE RIESGO DEL PROCESO" sheetId="6" state="hidden" r:id="rId10"/>
    <sheet name="OJO" sheetId="4" state="hidden" r:id="rId11"/>
  </sheets>
  <functionGroups builtInGroupCount="19"/>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s>
  <definedNames>
    <definedName name="_xlnm._FilterDatabase" localSheetId="0" hidden="1">'1. IDENTIFICACION DEL RIESGO'!$H$26:$K$137</definedName>
    <definedName name="_xlnm._FilterDatabase" localSheetId="4" hidden="1">'3. CONTROLES EXISTENTES'!$G$13:$AC$17</definedName>
    <definedName name="_xlnm._FilterDatabase" localSheetId="5" hidden="1">'4. PLAN DE TRATAMIENTO'!$A$14:$BS$84</definedName>
    <definedName name="_xlnm._FilterDatabase" localSheetId="7" hidden="1">'SEGUIMIENTO RIESGOS CORRUPCION'!$F$17:$F$66</definedName>
    <definedName name="_ftn1" localSheetId="1">'LISTADO DE CAUSAS'!#REF!</definedName>
    <definedName name="_ftnref1" localSheetId="1">'LISTADO DE CAUSAS'!$B$29</definedName>
    <definedName name="AMAZONAS">DATOS!$H$2:$H$5</definedName>
    <definedName name="ANEXO" localSheetId="5">[1]!Tabla45[[ANEXOS ]]</definedName>
    <definedName name="ANEXO">Tabla45[[ANEXOS ]]</definedName>
    <definedName name="ANEXOS" localSheetId="5">[1]!Tabla45[[ANEXOS ]]</definedName>
    <definedName name="ANEXOS">Tabla45[[ANEXOS ]]</definedName>
    <definedName name="ANTIOQUIA">DATOS!$I$2:$I$20</definedName>
    <definedName name="ARAUCA">DATOS!$J$2:$J$6</definedName>
    <definedName name="ATLANTICO" localSheetId="3">Tabla5[ATLANTICO]</definedName>
    <definedName name="ATLANTICO" localSheetId="5">[1]!Tabla5[ATLANTICO]</definedName>
    <definedName name="ATLANTICO">Tabla5[ATLANTICO]</definedName>
    <definedName name="BOGOTÁ" localSheetId="3">Tabla6[BOGOTÁ]</definedName>
    <definedName name="BOGOTÁ" localSheetId="5">[1]!Tabla6[BOGOTÁ]</definedName>
    <definedName name="BOGOTÁ">Tabla6[BOGOTÁ]</definedName>
    <definedName name="BOLÍVAR" localSheetId="3">Tabla7[BOLÍVAR]</definedName>
    <definedName name="BOLÍVAR" localSheetId="5">[1]!Tabla7[BOLÍVAR]</definedName>
    <definedName name="BOLÍVAR">Tabla7[BOLÍVAR]</definedName>
    <definedName name="BOYACÁ" localSheetId="3">Tabla9[BOYACÁ]</definedName>
    <definedName name="BOYACÁ" localSheetId="5">[1]!Tabla9[BOYACÁ]</definedName>
    <definedName name="BOYACÁ">Tabla9[BOYACÁ]</definedName>
    <definedName name="CALDAS" localSheetId="3">Tabla10[CALDAS]</definedName>
    <definedName name="CALDAS" localSheetId="5">[1]!Tabla10[CALDAS]</definedName>
    <definedName name="CALDAS">Tabla10[CALDAS]</definedName>
    <definedName name="CAQUETÁ" localSheetId="3">Tabla11[CAQUETÁ]</definedName>
    <definedName name="CAQUETÁ" localSheetId="5">[1]!Tabla11[CAQUETÁ]</definedName>
    <definedName name="CAQUETÁ">Tabla11[CAQUETÁ]</definedName>
    <definedName name="CASANARE" localSheetId="3">Tabla12[CASANARE]</definedName>
    <definedName name="CASANARE" localSheetId="5">[1]!Tabla12[CASANARE]</definedName>
    <definedName name="CASANARE">Tabla12[CASANARE]</definedName>
    <definedName name="CAUCA" localSheetId="3">Tabla13[CAUCA]</definedName>
    <definedName name="CAUCA" localSheetId="5">[1]!Tabla13[CAUCA]</definedName>
    <definedName name="CAUCA">Tabla13[CAUCA]</definedName>
    <definedName name="CESAR" localSheetId="3">Tabla14[CESAR]</definedName>
    <definedName name="CESAR" localSheetId="5">[1]!Tabla14[CESAR]</definedName>
    <definedName name="CESAR">Tabla14[CESAR]</definedName>
    <definedName name="CHOCO" localSheetId="3">Tabla15[CHOCO]</definedName>
    <definedName name="CHOCO" localSheetId="5">[1]!Tabla15[CHOCO]</definedName>
    <definedName name="CHOCO">Tabla15[CHOCO]</definedName>
    <definedName name="CONSECUENCIAS" localSheetId="3">Tabla43[CONSECUENCIAS]</definedName>
    <definedName name="CONSECUENCIAS" localSheetId="5">[1]!Tabla43[CONSECUENCIAS]</definedName>
    <definedName name="CONSECUENCIAS">Tabla43[CONSECUENCIAS]</definedName>
    <definedName name="CONTROL" localSheetId="5">[1]!Tabla8[CONTROL]</definedName>
    <definedName name="CONTROL">Tabla8[CONTROL]</definedName>
    <definedName name="CONTROL_DISENO_CALIF">DATOS!$AV$21:$AV$23</definedName>
    <definedName name="CONTROL_DOCUMENTADO">DATOS!$AS$33:$AS$34</definedName>
    <definedName name="CONTROL_EFECTIVIDAD">DATOS!$AS$43:$AS$45</definedName>
    <definedName name="CONTROL_EJECUCION" localSheetId="5">[1]DATOS!$AS$38:$AS$40</definedName>
    <definedName name="CONTROL_EJECUCION">DATOS!$AS$38:$AS$40</definedName>
    <definedName name="CONTROL_EJECUCIÓN">DATOS!$AS$38:$AS$40</definedName>
    <definedName name="CONTROL_EVIDENCIA">DATOS!$AS$27:$AS$29</definedName>
    <definedName name="CONTROL_FRECUENCIA">DATOS!$AS$31:$AS$32</definedName>
    <definedName name="CONTROL_NATURALEZA">DATOS!$AS$27:$AS$29</definedName>
    <definedName name="CONTROL_RESPONSABLE" localSheetId="5">[1]DATOS!$AS$21:$AS$22</definedName>
    <definedName name="CONTROL_RESPONSABLE">DATOS!$AS$21:$AS$22</definedName>
    <definedName name="CONTROL_TIPO">DATOS!$AS$23:$AS$25</definedName>
    <definedName name="CONTROLES_FRECUENCIA" localSheetId="5">[1]DATOS!$AV$31:$AV$40</definedName>
    <definedName name="CONTROLES_FRECUENCIA">DATOS!$AV$31:$AV$40</definedName>
    <definedName name="CONTROLES_IMPACTO">DATOS!$AS$76:$AS$77</definedName>
    <definedName name="CONTROLES_PROBABILIDAD" localSheetId="5">[1]DATOS!$AR$76:$AR$77</definedName>
    <definedName name="CONTROLES_PROBABILIDAD">DATOS!$AR$76:$AR$77</definedName>
    <definedName name="CÓRDOBA" localSheetId="3">Tabla16[CÓRDOBA]</definedName>
    <definedName name="CÓRDOBA" localSheetId="5">[1]!Tabla16[CÓRDOBA]</definedName>
    <definedName name="CÓRDOBA">Tabla16[CÓRDOBA]</definedName>
    <definedName name="_xlnm.Criteria" localSheetId="5">[1]!Tabla36[CRITERIOS]</definedName>
    <definedName name="_xlnm.Criteria">Tabla36[CRITERIOS]</definedName>
    <definedName name="CUNDINAMARCA" localSheetId="3">Tabla17[CUNDINAMARCA]</definedName>
    <definedName name="CUNDINAMARCA" localSheetId="5">[1]!Tabla17[CUNDINAMARCA]</definedName>
    <definedName name="CUNDINAMARCA">Tabla17[CUNDINAMARCA]</definedName>
    <definedName name="DatosContextoInterno" localSheetId="5">'[1]1. IDENTIFICACION DEL RIESGO'!#REF!</definedName>
    <definedName name="DatosContextoInterno">'1. IDENTIFICACION DEL RIESGO'!#REF!</definedName>
    <definedName name="EJE">DATOS!$BL$2:$BL$5</definedName>
    <definedName name="FUENTE" localSheetId="3">Tabla41[FUENTE]</definedName>
    <definedName name="FUENTE" localSheetId="5">[1]!Tabla41[FUENTE]</definedName>
    <definedName name="FUENTE">Tabla41[FUENTE]</definedName>
    <definedName name="GUAINIA" localSheetId="3">Tabla18[GUAINIA]</definedName>
    <definedName name="GUAINIA" localSheetId="5">[1]!Tabla18[GUAINIA]</definedName>
    <definedName name="GUAINIA">Tabla18[GUAINIA]</definedName>
    <definedName name="GUAVIARE" localSheetId="3">Tabla19[GUAVIARE]</definedName>
    <definedName name="GUAVIARE" localSheetId="5">[1]!Tabla19[GUAVIARE]</definedName>
    <definedName name="GUAVIARE">Tabla19[GUAVIARE]</definedName>
    <definedName name="HOJA_CONTROLES" comment="Creada por WBS">'3. CONTROLES EXISTENTES'!$F$17:$AB$152</definedName>
    <definedName name="HUILA" localSheetId="3">Tabla20[HUILA]</definedName>
    <definedName name="HUILA" localSheetId="5">[1]!Tabla20[HUILA]</definedName>
    <definedName name="HUILA">Tabla20[HUILA]</definedName>
    <definedName name="ID_PROCESO">DATOS!$A$2:$C$16</definedName>
    <definedName name="IDENTIFICACION_RIESGO">'1. IDENTIFICACION DEL RIESGO'!$F$27:$AL$137</definedName>
    <definedName name="IMPACTO" localSheetId="5">[1]!Tabla44[IMPACTO]</definedName>
    <definedName name="IMPACTO">Tabla44[IMPACTO]</definedName>
    <definedName name="IMPACTO_CORRUPCION">DATOS!$AW$4:$AW$6</definedName>
    <definedName name="LA_GUAJIRA" localSheetId="3">Tabla21[LA_GUAJIRA]</definedName>
    <definedName name="LA_GUAJIRA" localSheetId="5">[1]!Tabla21[LA_GUAJIRA]</definedName>
    <definedName name="LA_GUAJIRA">Tabla21[LA_GUAJIRA]</definedName>
    <definedName name="MAGDALENA" localSheetId="3">Tabla22[MAGDALENA]</definedName>
    <definedName name="MAGDALENA" localSheetId="5">[1]!Tabla22[MAGDALENA]</definedName>
    <definedName name="MAGDALENA">Tabla22[MAGDALENA]</definedName>
    <definedName name="MATRIZ_CRITERIOS">DATOS!$AS$2:$AT$5</definedName>
    <definedName name="MATRIZ_OBJETIVOS">DATOS!$A$2:$B$33</definedName>
    <definedName name="MATRIZ_RIESGOS" localSheetId="5">[1]DATOS!$BD$5:$BH$9</definedName>
    <definedName name="MATRIZ_RIESGOS">DATOS!$BD$5:$BH$9</definedName>
    <definedName name="MATRIZ_RIESGOS_CORRUPCION" localSheetId="5">[1]DATOS!$BD$18:$BF$22</definedName>
    <definedName name="MATRIZ_RIESGOS_CORRUPCION">DATOS!$BD$18:$BF$22</definedName>
    <definedName name="META" localSheetId="3">Tabla23[META]</definedName>
    <definedName name="META" localSheetId="5">[1]!Tabla23[META]</definedName>
    <definedName name="META">Tabla23[META]</definedName>
    <definedName name="N_SANTANDER" localSheetId="3">Tabla25[N_SANTANDER]</definedName>
    <definedName name="N_SANTANDER" localSheetId="5">[1]!Tabla25[N_SANTANDER]</definedName>
    <definedName name="N_SANTANDER">Tabla25[N_SANTANDER]</definedName>
    <definedName name="NACIONAL" localSheetId="3">Tabla38[NACIONAL]</definedName>
    <definedName name="NACIONAL" localSheetId="5">[1]!Tabla38[NACIONAL]</definedName>
    <definedName name="NACIONAL">Tabla38[NACIONAL]</definedName>
    <definedName name="NARIÑO" localSheetId="3">Tabla24[NARIÑO]</definedName>
    <definedName name="NARIÑO" localSheetId="5">[1]!Tabla24[NARIÑO]</definedName>
    <definedName name="NARIÑO">Tabla24[NARIÑO]</definedName>
    <definedName name="OBJETIVOS" localSheetId="3">Tabla40[OBJETIVOS]</definedName>
    <definedName name="OBJETIVOS" localSheetId="5">[1]!Tabla40[OBJETIVOS]</definedName>
    <definedName name="OBJETIVOS">Tabla40[OBJETIVOS]</definedName>
    <definedName name="PROBABILIDAD" localSheetId="5">[1]!Tabla42[PROBABILIDAD]</definedName>
    <definedName name="PROBABILIDAD">Tabla42[PROBABILIDAD]</definedName>
    <definedName name="PROBABILIDAD_CORRUPCION">DATOS!$AU$4:$AU$6</definedName>
    <definedName name="PROCESO" localSheetId="3">DATOS!$A$2:$A$17</definedName>
    <definedName name="PROCESO" localSheetId="5">[1]DATOS!$A$2:$A$17</definedName>
    <definedName name="PROCESO">DATOS!$A$2:$A$17</definedName>
    <definedName name="PUTUMAYO" localSheetId="3">Tabla26[PUTUMAYO]</definedName>
    <definedName name="PUTUMAYO" localSheetId="5">[1]!Tabla26[PUTUMAYO]</definedName>
    <definedName name="PUTUMAYO">Tabla26[PUTUMAYO]</definedName>
    <definedName name="QUINDIO" localSheetId="3">Tabla27[QUINDIO]</definedName>
    <definedName name="QUINDIO" localSheetId="5">[1]!Tabla27[QUINDIO]</definedName>
    <definedName name="QUINDIO">Tabla27[QUINDIO]</definedName>
    <definedName name="REGIONAL" localSheetId="3">Tabla37[REGIONAL]</definedName>
    <definedName name="REGIONAL" localSheetId="5">[1]!Tabla37[REGIONAL]</definedName>
    <definedName name="REGIONAL">Tabla37[REGIONAL]</definedName>
    <definedName name="Regional1">OJO!$A$38:$A$70</definedName>
    <definedName name="Regionales" localSheetId="5">[1]!Tabla37[REGIONAL]</definedName>
    <definedName name="Regionales">Tabla37[REGIONAL]</definedName>
    <definedName name="REGIONALES2">DATOS!$H$1:$AN$1</definedName>
    <definedName name="RISARALDA" localSheetId="3">Tabla28[RISARALDA]</definedName>
    <definedName name="RISARALDA" localSheetId="5">[1]!Tabla28[RISARALDA]</definedName>
    <definedName name="RISARALDA">Tabla28[RISARALDA]</definedName>
    <definedName name="SAN_ANDRES" localSheetId="3">Tabla29[SAN_ANDRES]</definedName>
    <definedName name="SAN_ANDRES" localSheetId="5">[1]!Tabla29[SAN_ANDRES]</definedName>
    <definedName name="SAN_ANDRES">Tabla29[SAN_ANDRES]</definedName>
    <definedName name="SANTANDER" localSheetId="3">Tabla30[SANTANDER]</definedName>
    <definedName name="SANTANDER" localSheetId="5">[1]!Tabla30[SANTANDER]</definedName>
    <definedName name="SANTANDER">Tabla30[SANTANDER]</definedName>
    <definedName name="SEDE_NACIONAL" localSheetId="3">Tabla1[SEDE_NACIONAL]</definedName>
    <definedName name="SEDE_NACIONAL" localSheetId="5">[1]!Tabla1[SEDE_NACIONAL]</definedName>
    <definedName name="SEDE_NACIONAL">Tabla1[SEDE_NACIONAL]</definedName>
    <definedName name="SUCRE" localSheetId="3">Tabla31[SUCRE]</definedName>
    <definedName name="SUCRE" localSheetId="5">[1]!Tabla31[SUCRE]</definedName>
    <definedName name="SUCRE">Tabla31[SUCRE]</definedName>
    <definedName name="Tabla42C" localSheetId="5">[1]DATOS!$AU$8:$AV$12</definedName>
    <definedName name="Tabla42C">DATOS!$AU$8:$AV$12</definedName>
    <definedName name="Tabla44C" localSheetId="5">[1]DATOS!$AW$8:$AX$10</definedName>
    <definedName name="Tabla44C">DATOS!$AW$8:$AX$10</definedName>
    <definedName name="TOLIMA" localSheetId="3">Tabla32[TOLIMA]</definedName>
    <definedName name="TOLIMA" localSheetId="5">[1]!Tabla32[TOLIMA]</definedName>
    <definedName name="TOLIMA">Tabla32[TOLIMA]</definedName>
    <definedName name="VALLE" localSheetId="3">Tabla33[VALLE]</definedName>
    <definedName name="VALLE" localSheetId="5">[1]!Tabla33[VALLE]</definedName>
    <definedName name="VALLE">Tabla33[VALLE]</definedName>
    <definedName name="Valor_Eje">'2. ANALISIS DEL RIESGO'!$F$17:$F$32</definedName>
    <definedName name="VAUPES" localSheetId="3">Tabla34[VAUPES]</definedName>
    <definedName name="VAUPES" localSheetId="5">[1]!Tabla34[VAUPES]</definedName>
    <definedName name="VAUPES">Tabla34[VAUPES]</definedName>
    <definedName name="VICHADA" localSheetId="3">Tabla35[VICHADA]</definedName>
    <definedName name="VICHADA" localSheetId="5">[1]!Tabla35[VICHADA]</definedName>
    <definedName name="VICHADA">Tabla35[VICHADA]</definedName>
    <definedName name="ZONA_RIESGOS" localSheetId="5">[1]DATOS!$BN$2:$BN$21</definedName>
    <definedName name="ZONA_RIESGOS">DATOS!$BN$2:$BN$21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82" i="13" l="1"/>
  <c r="L32" i="3"/>
  <c r="H32" i="3"/>
  <c r="F32" i="3"/>
  <c r="AM42" i="1"/>
  <c r="AM43" i="1"/>
  <c r="AM44" i="1"/>
  <c r="AL44" i="1"/>
  <c r="AB44" i="1"/>
  <c r="B82" i="13" s="1"/>
  <c r="N32" i="3" l="1"/>
  <c r="K44" i="1"/>
  <c r="A76" i="13" l="1"/>
  <c r="AL43" i="1"/>
  <c r="L31" i="3"/>
  <c r="H31" i="3"/>
  <c r="F31" i="3"/>
  <c r="AB43" i="1"/>
  <c r="B76" i="13" s="1"/>
  <c r="K43" i="1"/>
  <c r="N31" i="3" l="1"/>
  <c r="A28" i="13"/>
  <c r="T35" i="9"/>
  <c r="U35" i="9"/>
  <c r="V35" i="9"/>
  <c r="W35" i="9"/>
  <c r="X35" i="9"/>
  <c r="Y35" i="9"/>
  <c r="Z35" i="9"/>
  <c r="AD35" i="9"/>
  <c r="AA35" i="9" l="1"/>
  <c r="AB35" i="9" s="1"/>
  <c r="A72" i="13" l="1"/>
  <c r="L30" i="3"/>
  <c r="F30" i="3"/>
  <c r="AL42" i="1"/>
  <c r="AB42" i="1"/>
  <c r="B72" i="13" s="1"/>
  <c r="K42" i="1"/>
  <c r="A57" i="13" l="1"/>
  <c r="Z30" i="3"/>
  <c r="AB30" i="3" s="1"/>
  <c r="AD30" i="3" s="1"/>
  <c r="Z31" i="3"/>
  <c r="Z32" i="3"/>
  <c r="AB32" i="3" s="1"/>
  <c r="AD32" i="3" s="1"/>
  <c r="R30" i="3"/>
  <c r="R31" i="3"/>
  <c r="R32" i="3"/>
  <c r="N30" i="3"/>
  <c r="L29" i="3"/>
  <c r="H30" i="3"/>
  <c r="H29" i="3"/>
  <c r="AM41" i="1"/>
  <c r="AL41" i="1"/>
  <c r="AB41" i="1"/>
  <c r="N29" i="3" s="1"/>
  <c r="K41" i="1"/>
  <c r="AI30" i="3"/>
  <c r="AI32" i="3"/>
  <c r="AI31" i="3"/>
  <c r="AI29" i="3"/>
  <c r="AE32" i="3" l="1"/>
  <c r="AB31" i="3"/>
  <c r="AD31" i="3" s="1"/>
  <c r="AE31" i="3" s="1"/>
  <c r="AG32" i="3"/>
  <c r="AF29" i="3"/>
  <c r="AX29" i="3"/>
  <c r="AX32" i="3"/>
  <c r="AF32" i="3"/>
  <c r="AX31" i="3"/>
  <c r="AF31" i="3"/>
  <c r="B57" i="13"/>
  <c r="AF30" i="3"/>
  <c r="AX30" i="3"/>
  <c r="AE30" i="3"/>
  <c r="AG30" i="3"/>
  <c r="AG31" i="3" l="1"/>
  <c r="F29" i="3" l="1"/>
  <c r="Z29" i="3" l="1"/>
  <c r="AB29" i="3" s="1"/>
  <c r="AD29" i="3" s="1"/>
  <c r="A50" i="13"/>
  <c r="F28" i="3"/>
  <c r="R28" i="3" s="1"/>
  <c r="L28" i="3"/>
  <c r="H28" i="3"/>
  <c r="R29" i="3"/>
  <c r="AL40" i="1"/>
  <c r="AE29" i="3" l="1"/>
  <c r="AG29" i="3"/>
  <c r="Z28" i="3"/>
  <c r="AB28" i="3" s="1"/>
  <c r="AD28" i="3" s="1"/>
  <c r="A45" i="13"/>
  <c r="A40" i="13"/>
  <c r="AL39" i="1"/>
  <c r="AL38" i="1"/>
  <c r="AB38" i="1"/>
  <c r="B40" i="13" s="1"/>
  <c r="AB39" i="1"/>
  <c r="B45" i="13" s="1"/>
  <c r="AB40" i="1"/>
  <c r="AB77" i="1"/>
  <c r="AB78" i="1"/>
  <c r="AB79" i="1"/>
  <c r="AB80" i="1"/>
  <c r="K38" i="1"/>
  <c r="K39" i="1"/>
  <c r="K40" i="1"/>
  <c r="AG28" i="3" l="1"/>
  <c r="AE28" i="3"/>
  <c r="N28" i="3"/>
  <c r="B50" i="13"/>
  <c r="A36" i="13"/>
  <c r="AI28" i="3"/>
  <c r="AX28" i="3" l="1"/>
  <c r="AF28" i="3"/>
  <c r="F26" i="3"/>
  <c r="Z26" i="3" s="1"/>
  <c r="F27" i="3"/>
  <c r="N26" i="3"/>
  <c r="N27" i="3"/>
  <c r="L25" i="3"/>
  <c r="L26" i="3"/>
  <c r="L27" i="3"/>
  <c r="H25" i="3"/>
  <c r="H26" i="3"/>
  <c r="H27" i="3"/>
  <c r="F25" i="3"/>
  <c r="R25" i="3" s="1"/>
  <c r="AL37" i="1"/>
  <c r="AB37" i="1"/>
  <c r="B36" i="13" s="1"/>
  <c r="K37" i="1"/>
  <c r="AI27" i="3"/>
  <c r="AI26" i="3"/>
  <c r="N25" i="3" l="1"/>
  <c r="AF25" i="3" s="1"/>
  <c r="Z25" i="3"/>
  <c r="AB25" i="3" s="1"/>
  <c r="AD25" i="3" s="1"/>
  <c r="AG25" i="3" s="1"/>
  <c r="AF26" i="3"/>
  <c r="AX26" i="3"/>
  <c r="AF27" i="3"/>
  <c r="AX27" i="3"/>
  <c r="R27" i="3"/>
  <c r="Z27" i="3"/>
  <c r="AB27" i="3" s="1"/>
  <c r="AD27" i="3" s="1"/>
  <c r="R26" i="3"/>
  <c r="AB26" i="3"/>
  <c r="AD26" i="3" s="1"/>
  <c r="AI25" i="3"/>
  <c r="AE27" i="3" l="1"/>
  <c r="AE25" i="3"/>
  <c r="AX25" i="3"/>
  <c r="AE26" i="3"/>
  <c r="AG27" i="3"/>
  <c r="AG26" i="3"/>
  <c r="A29" i="13" l="1"/>
  <c r="A27" i="13"/>
  <c r="A15" i="13"/>
  <c r="L24" i="3" l="1"/>
  <c r="H24" i="3"/>
  <c r="AM36" i="1"/>
  <c r="AL36" i="1"/>
  <c r="AB36" i="1"/>
  <c r="B29" i="13" s="1"/>
  <c r="N24" i="3" l="1"/>
  <c r="AI24" i="3"/>
  <c r="AX24" i="3" l="1"/>
  <c r="AF24" i="3"/>
  <c r="K36" i="1"/>
  <c r="AL34" i="1" l="1"/>
  <c r="AL35" i="1"/>
  <c r="L22" i="3"/>
  <c r="L23" i="3"/>
  <c r="H22" i="3"/>
  <c r="H23" i="3"/>
  <c r="AB34" i="1"/>
  <c r="B27" i="13" s="1"/>
  <c r="AB35" i="1"/>
  <c r="B28" i="13" s="1"/>
  <c r="K34" i="1"/>
  <c r="K35" i="1"/>
  <c r="N23" i="3" l="1"/>
  <c r="N22" i="3"/>
  <c r="AI22" i="3"/>
  <c r="AI23" i="3"/>
  <c r="AX22" i="3" l="1"/>
  <c r="AF22" i="3"/>
  <c r="AX23" i="3"/>
  <c r="AF23" i="3"/>
  <c r="L21" i="3" l="1"/>
  <c r="H21" i="3"/>
  <c r="AL33" i="1"/>
  <c r="AB33" i="1"/>
  <c r="B23" i="13" s="1"/>
  <c r="K33" i="1"/>
  <c r="N21" i="3" l="1"/>
  <c r="AI21" i="3"/>
  <c r="AK21" i="3" l="1"/>
  <c r="AM21" i="3" s="1"/>
  <c r="AF21" i="3"/>
  <c r="AX21" i="3"/>
  <c r="A19" i="13"/>
  <c r="A21" i="13"/>
  <c r="A17" i="13"/>
  <c r="T23" i="9"/>
  <c r="T24" i="9"/>
  <c r="T25" i="9"/>
  <c r="T26" i="9"/>
  <c r="T27" i="9"/>
  <c r="T28" i="9"/>
  <c r="T29" i="9"/>
  <c r="T30" i="9"/>
  <c r="T31" i="9"/>
  <c r="T32" i="9"/>
  <c r="T33" i="9"/>
  <c r="T34" i="9"/>
  <c r="U23" i="9"/>
  <c r="U24" i="9"/>
  <c r="U25" i="9"/>
  <c r="U26" i="9"/>
  <c r="U27" i="9"/>
  <c r="U28" i="9"/>
  <c r="U29" i="9"/>
  <c r="U30" i="9"/>
  <c r="U31" i="9"/>
  <c r="U32" i="9"/>
  <c r="U33" i="9"/>
  <c r="U34" i="9"/>
  <c r="V23" i="9"/>
  <c r="V24" i="9"/>
  <c r="V25" i="9"/>
  <c r="V26" i="9"/>
  <c r="V27" i="9"/>
  <c r="V28" i="9"/>
  <c r="V29" i="9"/>
  <c r="V30" i="9"/>
  <c r="V31" i="9"/>
  <c r="V32" i="9"/>
  <c r="V33" i="9"/>
  <c r="V34" i="9"/>
  <c r="W23" i="9"/>
  <c r="W24" i="9"/>
  <c r="W25" i="9"/>
  <c r="W26" i="9"/>
  <c r="W27" i="9"/>
  <c r="W28" i="9"/>
  <c r="W29" i="9"/>
  <c r="W30" i="9"/>
  <c r="W31" i="9"/>
  <c r="W32" i="9"/>
  <c r="W33" i="9"/>
  <c r="W34" i="9"/>
  <c r="X23" i="9"/>
  <c r="X24" i="9"/>
  <c r="X25" i="9"/>
  <c r="X26" i="9"/>
  <c r="X27" i="9"/>
  <c r="X28" i="9"/>
  <c r="X29" i="9"/>
  <c r="X30" i="9"/>
  <c r="X31" i="9"/>
  <c r="X32" i="9"/>
  <c r="X33" i="9"/>
  <c r="X34" i="9"/>
  <c r="Y23" i="9"/>
  <c r="Y24" i="9"/>
  <c r="Y25" i="9"/>
  <c r="Y26" i="9"/>
  <c r="Y27" i="9"/>
  <c r="Y28" i="9"/>
  <c r="Y29" i="9"/>
  <c r="Y30" i="9"/>
  <c r="Y31" i="9"/>
  <c r="Y32" i="9"/>
  <c r="Y33" i="9"/>
  <c r="Y34" i="9"/>
  <c r="Z23" i="9"/>
  <c r="Z24" i="9"/>
  <c r="Z25" i="9"/>
  <c r="Z26" i="9"/>
  <c r="Z27" i="9"/>
  <c r="Z28" i="9"/>
  <c r="Z29" i="9"/>
  <c r="Z30" i="9"/>
  <c r="Z31" i="9"/>
  <c r="Z32" i="9"/>
  <c r="Z33" i="9"/>
  <c r="Z34" i="9"/>
  <c r="AD23" i="9"/>
  <c r="AD24" i="9"/>
  <c r="AD25" i="9"/>
  <c r="AD26" i="9"/>
  <c r="AD27" i="9"/>
  <c r="AD28" i="9"/>
  <c r="AD29" i="9"/>
  <c r="AD30" i="9"/>
  <c r="AD31" i="9"/>
  <c r="AD32" i="9"/>
  <c r="AD33" i="9"/>
  <c r="AD34" i="9"/>
  <c r="T36" i="9"/>
  <c r="T37" i="9"/>
  <c r="T38" i="9"/>
  <c r="T39" i="9"/>
  <c r="T40" i="9"/>
  <c r="U36" i="9"/>
  <c r="U37" i="9"/>
  <c r="U38" i="9"/>
  <c r="U39" i="9"/>
  <c r="U40" i="9"/>
  <c r="V36" i="9"/>
  <c r="V37" i="9"/>
  <c r="V38" i="9"/>
  <c r="V39" i="9"/>
  <c r="V40" i="9"/>
  <c r="W36" i="9"/>
  <c r="W37" i="9"/>
  <c r="W38" i="9"/>
  <c r="W39" i="9"/>
  <c r="W40" i="9"/>
  <c r="X36" i="9"/>
  <c r="X37" i="9"/>
  <c r="X38" i="9"/>
  <c r="X39" i="9"/>
  <c r="X40" i="9"/>
  <c r="Y36" i="9"/>
  <c r="Y37" i="9"/>
  <c r="Y38" i="9"/>
  <c r="Y39" i="9"/>
  <c r="Y40" i="9"/>
  <c r="Z36" i="9"/>
  <c r="Z37" i="9"/>
  <c r="Z38" i="9"/>
  <c r="Z39" i="9"/>
  <c r="Z40" i="9"/>
  <c r="AD36" i="9"/>
  <c r="AD37" i="9"/>
  <c r="AD38" i="9"/>
  <c r="AD39" i="9"/>
  <c r="AD40" i="9"/>
  <c r="T41" i="9"/>
  <c r="T42" i="9"/>
  <c r="T43" i="9"/>
  <c r="T44" i="9"/>
  <c r="U41" i="9"/>
  <c r="U42" i="9"/>
  <c r="U43" i="9"/>
  <c r="U44" i="9"/>
  <c r="V41" i="9"/>
  <c r="V42" i="9"/>
  <c r="V43" i="9"/>
  <c r="V44" i="9"/>
  <c r="W41" i="9"/>
  <c r="W42" i="9"/>
  <c r="W43" i="9"/>
  <c r="W44" i="9"/>
  <c r="X41" i="9"/>
  <c r="X42" i="9"/>
  <c r="X43" i="9"/>
  <c r="X44" i="9"/>
  <c r="Y41" i="9"/>
  <c r="Y42" i="9"/>
  <c r="Y43" i="9"/>
  <c r="Y44" i="9"/>
  <c r="Z41" i="9"/>
  <c r="Z42" i="9"/>
  <c r="Z43" i="9"/>
  <c r="Z44" i="9"/>
  <c r="AD41" i="9"/>
  <c r="AD42" i="9"/>
  <c r="AD43" i="9"/>
  <c r="AD44" i="9"/>
  <c r="T45" i="9"/>
  <c r="T46" i="9"/>
  <c r="T47" i="9"/>
  <c r="T48" i="9"/>
  <c r="U45" i="9"/>
  <c r="U46" i="9"/>
  <c r="U47" i="9"/>
  <c r="U48" i="9"/>
  <c r="V45" i="9"/>
  <c r="V46" i="9"/>
  <c r="V47" i="9"/>
  <c r="V48" i="9"/>
  <c r="W45" i="9"/>
  <c r="W46" i="9"/>
  <c r="W47" i="9"/>
  <c r="W48" i="9"/>
  <c r="X45" i="9"/>
  <c r="X46" i="9"/>
  <c r="X47" i="9"/>
  <c r="X48" i="9"/>
  <c r="Y45" i="9"/>
  <c r="Y46" i="9"/>
  <c r="Y47" i="9"/>
  <c r="Y48" i="9"/>
  <c r="Z45" i="9"/>
  <c r="Z46" i="9"/>
  <c r="Z47" i="9"/>
  <c r="Z48" i="9"/>
  <c r="AA45" i="9"/>
  <c r="AB45" i="9" s="1"/>
  <c r="AD45" i="9"/>
  <c r="AD46" i="9"/>
  <c r="AD47" i="9"/>
  <c r="AD48" i="9"/>
  <c r="T49" i="9"/>
  <c r="T50" i="9"/>
  <c r="T51" i="9"/>
  <c r="T52" i="9"/>
  <c r="T53" i="9"/>
  <c r="T54" i="9"/>
  <c r="T55" i="9"/>
  <c r="T56" i="9"/>
  <c r="T57" i="9"/>
  <c r="T58" i="9"/>
  <c r="T59" i="9"/>
  <c r="T60" i="9"/>
  <c r="T61" i="9"/>
  <c r="T62" i="9"/>
  <c r="T63" i="9"/>
  <c r="T64" i="9"/>
  <c r="T65" i="9"/>
  <c r="T66" i="9"/>
  <c r="T67" i="9"/>
  <c r="T68" i="9"/>
  <c r="U49" i="9"/>
  <c r="U50" i="9"/>
  <c r="U51" i="9"/>
  <c r="U52" i="9"/>
  <c r="U53" i="9"/>
  <c r="U54" i="9"/>
  <c r="U55" i="9"/>
  <c r="U56" i="9"/>
  <c r="U57" i="9"/>
  <c r="U58" i="9"/>
  <c r="U59" i="9"/>
  <c r="U60" i="9"/>
  <c r="U61" i="9"/>
  <c r="U62" i="9"/>
  <c r="U63" i="9"/>
  <c r="U64" i="9"/>
  <c r="U65" i="9"/>
  <c r="U66" i="9"/>
  <c r="U67" i="9"/>
  <c r="U68" i="9"/>
  <c r="V49" i="9"/>
  <c r="V50" i="9"/>
  <c r="V51" i="9"/>
  <c r="V52" i="9"/>
  <c r="V53" i="9"/>
  <c r="V54" i="9"/>
  <c r="V55" i="9"/>
  <c r="V56" i="9"/>
  <c r="V57" i="9"/>
  <c r="V58" i="9"/>
  <c r="V59" i="9"/>
  <c r="V60" i="9"/>
  <c r="V61" i="9"/>
  <c r="V62" i="9"/>
  <c r="V63" i="9"/>
  <c r="V64" i="9"/>
  <c r="V65" i="9"/>
  <c r="V66" i="9"/>
  <c r="V67" i="9"/>
  <c r="V68" i="9"/>
  <c r="W49" i="9"/>
  <c r="W50" i="9"/>
  <c r="W51" i="9"/>
  <c r="W52" i="9"/>
  <c r="W53" i="9"/>
  <c r="W54" i="9"/>
  <c r="W55" i="9"/>
  <c r="W56" i="9"/>
  <c r="W57" i="9"/>
  <c r="W58" i="9"/>
  <c r="W59" i="9"/>
  <c r="W60" i="9"/>
  <c r="W61" i="9"/>
  <c r="W62" i="9"/>
  <c r="W63" i="9"/>
  <c r="W64" i="9"/>
  <c r="W65" i="9"/>
  <c r="W66" i="9"/>
  <c r="W67" i="9"/>
  <c r="W68" i="9"/>
  <c r="X49" i="9"/>
  <c r="X50" i="9"/>
  <c r="X51" i="9"/>
  <c r="X52" i="9"/>
  <c r="X53" i="9"/>
  <c r="X54" i="9"/>
  <c r="X55" i="9"/>
  <c r="X56" i="9"/>
  <c r="X57" i="9"/>
  <c r="X58" i="9"/>
  <c r="X59" i="9"/>
  <c r="X60" i="9"/>
  <c r="X61" i="9"/>
  <c r="X62" i="9"/>
  <c r="X63" i="9"/>
  <c r="X64" i="9"/>
  <c r="X65" i="9"/>
  <c r="X66" i="9"/>
  <c r="X67" i="9"/>
  <c r="X68" i="9"/>
  <c r="Y49" i="9"/>
  <c r="Y50" i="9"/>
  <c r="Y51" i="9"/>
  <c r="Y52" i="9"/>
  <c r="Y53" i="9"/>
  <c r="Y54" i="9"/>
  <c r="Y55" i="9"/>
  <c r="Y56" i="9"/>
  <c r="Y57" i="9"/>
  <c r="Y58" i="9"/>
  <c r="Y59" i="9"/>
  <c r="Y60" i="9"/>
  <c r="Y61" i="9"/>
  <c r="Y62" i="9"/>
  <c r="Y63" i="9"/>
  <c r="Y64" i="9"/>
  <c r="Y65" i="9"/>
  <c r="Y66" i="9"/>
  <c r="Y67" i="9"/>
  <c r="Y68" i="9"/>
  <c r="Z49" i="9"/>
  <c r="Z50" i="9"/>
  <c r="Z51" i="9"/>
  <c r="Z52" i="9"/>
  <c r="AA52" i="9" s="1"/>
  <c r="AB52" i="9" s="1"/>
  <c r="Z53" i="9"/>
  <c r="Z54" i="9"/>
  <c r="Z55" i="9"/>
  <c r="Z56" i="9"/>
  <c r="Z57" i="9"/>
  <c r="Z58" i="9"/>
  <c r="Z59" i="9"/>
  <c r="Z60" i="9"/>
  <c r="Z61" i="9"/>
  <c r="Z62" i="9"/>
  <c r="Z63" i="9"/>
  <c r="Z64" i="9"/>
  <c r="Z65" i="9"/>
  <c r="Z66" i="9"/>
  <c r="Z67" i="9"/>
  <c r="Z68" i="9"/>
  <c r="AA68" i="9" s="1"/>
  <c r="AB68" i="9" s="1"/>
  <c r="AD49" i="9"/>
  <c r="AD50" i="9"/>
  <c r="AD51" i="9"/>
  <c r="AD52" i="9"/>
  <c r="AD53" i="9"/>
  <c r="AD54" i="9"/>
  <c r="AD55" i="9"/>
  <c r="AD56" i="9"/>
  <c r="AD57" i="9"/>
  <c r="AD58" i="9"/>
  <c r="AD59" i="9"/>
  <c r="AD60" i="9"/>
  <c r="AD61" i="9"/>
  <c r="AD62" i="9"/>
  <c r="AD63" i="9"/>
  <c r="AD64" i="9"/>
  <c r="AD65" i="9"/>
  <c r="AD66" i="9"/>
  <c r="AD67" i="9"/>
  <c r="AD68" i="9"/>
  <c r="T69" i="9"/>
  <c r="T70" i="9"/>
  <c r="T71" i="9"/>
  <c r="T72" i="9"/>
  <c r="T73" i="9"/>
  <c r="T74" i="9"/>
  <c r="T75" i="9"/>
  <c r="T76" i="9"/>
  <c r="T77" i="9"/>
  <c r="T78" i="9"/>
  <c r="T79" i="9"/>
  <c r="T80" i="9"/>
  <c r="T81" i="9"/>
  <c r="T82" i="9"/>
  <c r="T83" i="9"/>
  <c r="T84" i="9"/>
  <c r="T85" i="9"/>
  <c r="T86" i="9"/>
  <c r="T87" i="9"/>
  <c r="T88" i="9"/>
  <c r="T89" i="9"/>
  <c r="T90" i="9"/>
  <c r="T91" i="9"/>
  <c r="T92" i="9"/>
  <c r="T93" i="9"/>
  <c r="T94" i="9"/>
  <c r="T95" i="9"/>
  <c r="T96" i="9"/>
  <c r="T97" i="9"/>
  <c r="T98" i="9"/>
  <c r="T99" i="9"/>
  <c r="T100" i="9"/>
  <c r="T101" i="9"/>
  <c r="T102" i="9"/>
  <c r="T103" i="9"/>
  <c r="T104" i="9"/>
  <c r="U69" i="9"/>
  <c r="U70" i="9"/>
  <c r="U71" i="9"/>
  <c r="U72" i="9"/>
  <c r="U73" i="9"/>
  <c r="U74" i="9"/>
  <c r="U75" i="9"/>
  <c r="U76" i="9"/>
  <c r="U77" i="9"/>
  <c r="U78" i="9"/>
  <c r="U79" i="9"/>
  <c r="U80" i="9"/>
  <c r="U81" i="9"/>
  <c r="U82" i="9"/>
  <c r="U83" i="9"/>
  <c r="U84" i="9"/>
  <c r="U85" i="9"/>
  <c r="U86" i="9"/>
  <c r="U87" i="9"/>
  <c r="U88" i="9"/>
  <c r="U89" i="9"/>
  <c r="U90" i="9"/>
  <c r="U91" i="9"/>
  <c r="U92" i="9"/>
  <c r="U93" i="9"/>
  <c r="U94" i="9"/>
  <c r="U95" i="9"/>
  <c r="U96" i="9"/>
  <c r="U97" i="9"/>
  <c r="U98" i="9"/>
  <c r="U99" i="9"/>
  <c r="U100" i="9"/>
  <c r="U101" i="9"/>
  <c r="U102" i="9"/>
  <c r="U103" i="9"/>
  <c r="U104" i="9"/>
  <c r="V69" i="9"/>
  <c r="V70" i="9"/>
  <c r="V71" i="9"/>
  <c r="V72" i="9"/>
  <c r="V73" i="9"/>
  <c r="V74" i="9"/>
  <c r="V75" i="9"/>
  <c r="V76" i="9"/>
  <c r="V77" i="9"/>
  <c r="V78" i="9"/>
  <c r="V79" i="9"/>
  <c r="V80" i="9"/>
  <c r="V81" i="9"/>
  <c r="V82" i="9"/>
  <c r="V83" i="9"/>
  <c r="V84" i="9"/>
  <c r="V85" i="9"/>
  <c r="V86" i="9"/>
  <c r="V87" i="9"/>
  <c r="V88" i="9"/>
  <c r="V89" i="9"/>
  <c r="V90" i="9"/>
  <c r="V91" i="9"/>
  <c r="V92" i="9"/>
  <c r="V93" i="9"/>
  <c r="V94" i="9"/>
  <c r="V95" i="9"/>
  <c r="V96" i="9"/>
  <c r="V97" i="9"/>
  <c r="V98" i="9"/>
  <c r="V99" i="9"/>
  <c r="V100" i="9"/>
  <c r="V101" i="9"/>
  <c r="V102" i="9"/>
  <c r="V103" i="9"/>
  <c r="V104" i="9"/>
  <c r="W69" i="9"/>
  <c r="W70" i="9"/>
  <c r="W71" i="9"/>
  <c r="W72" i="9"/>
  <c r="W73" i="9"/>
  <c r="W74" i="9"/>
  <c r="W75" i="9"/>
  <c r="W76" i="9"/>
  <c r="W77" i="9"/>
  <c r="W78" i="9"/>
  <c r="W79" i="9"/>
  <c r="W80" i="9"/>
  <c r="W81" i="9"/>
  <c r="W82" i="9"/>
  <c r="W83" i="9"/>
  <c r="W84" i="9"/>
  <c r="W85" i="9"/>
  <c r="W86" i="9"/>
  <c r="W87" i="9"/>
  <c r="W88" i="9"/>
  <c r="W89" i="9"/>
  <c r="W90" i="9"/>
  <c r="W91" i="9"/>
  <c r="W92" i="9"/>
  <c r="W93" i="9"/>
  <c r="W94" i="9"/>
  <c r="W95" i="9"/>
  <c r="W96" i="9"/>
  <c r="W97" i="9"/>
  <c r="W98" i="9"/>
  <c r="W99" i="9"/>
  <c r="W100" i="9"/>
  <c r="W101" i="9"/>
  <c r="W102" i="9"/>
  <c r="W103" i="9"/>
  <c r="W104" i="9"/>
  <c r="X69" i="9"/>
  <c r="X70" i="9"/>
  <c r="X71" i="9"/>
  <c r="X72" i="9"/>
  <c r="X73" i="9"/>
  <c r="X74" i="9"/>
  <c r="X75" i="9"/>
  <c r="X76" i="9"/>
  <c r="X77" i="9"/>
  <c r="X78" i="9"/>
  <c r="X79" i="9"/>
  <c r="X80" i="9"/>
  <c r="X81" i="9"/>
  <c r="X82" i="9"/>
  <c r="X83" i="9"/>
  <c r="X84" i="9"/>
  <c r="X85" i="9"/>
  <c r="X86" i="9"/>
  <c r="X87" i="9"/>
  <c r="X88" i="9"/>
  <c r="X89" i="9"/>
  <c r="X90" i="9"/>
  <c r="X91" i="9"/>
  <c r="X92" i="9"/>
  <c r="X93" i="9"/>
  <c r="X94" i="9"/>
  <c r="X95" i="9"/>
  <c r="X96" i="9"/>
  <c r="X97" i="9"/>
  <c r="X98" i="9"/>
  <c r="X99" i="9"/>
  <c r="X100" i="9"/>
  <c r="X101" i="9"/>
  <c r="X102" i="9"/>
  <c r="X103" i="9"/>
  <c r="X104" i="9"/>
  <c r="Y69" i="9"/>
  <c r="Y70" i="9"/>
  <c r="Y71" i="9"/>
  <c r="Y72" i="9"/>
  <c r="Y73" i="9"/>
  <c r="Y74" i="9"/>
  <c r="Y75" i="9"/>
  <c r="Y76" i="9"/>
  <c r="Y77" i="9"/>
  <c r="Y78" i="9"/>
  <c r="Y79" i="9"/>
  <c r="Y80" i="9"/>
  <c r="Y81" i="9"/>
  <c r="Y82" i="9"/>
  <c r="Y83" i="9"/>
  <c r="Y84" i="9"/>
  <c r="Y85" i="9"/>
  <c r="Y86" i="9"/>
  <c r="Y87" i="9"/>
  <c r="Y88" i="9"/>
  <c r="Y89" i="9"/>
  <c r="Y90" i="9"/>
  <c r="Y91" i="9"/>
  <c r="Y92" i="9"/>
  <c r="Y93" i="9"/>
  <c r="Y94" i="9"/>
  <c r="Y95" i="9"/>
  <c r="Y96" i="9"/>
  <c r="Y97" i="9"/>
  <c r="Y98" i="9"/>
  <c r="Y99" i="9"/>
  <c r="Y100" i="9"/>
  <c r="Y101" i="9"/>
  <c r="Y102" i="9"/>
  <c r="Y103" i="9"/>
  <c r="Y104" i="9"/>
  <c r="Z69" i="9"/>
  <c r="Z70" i="9"/>
  <c r="Z71" i="9"/>
  <c r="Z72" i="9"/>
  <c r="Z73" i="9"/>
  <c r="Z74" i="9"/>
  <c r="Z75" i="9"/>
  <c r="Z76" i="9"/>
  <c r="Z77" i="9"/>
  <c r="Z78" i="9"/>
  <c r="Z79" i="9"/>
  <c r="Z80" i="9"/>
  <c r="Z81" i="9"/>
  <c r="Z82" i="9"/>
  <c r="Z83" i="9"/>
  <c r="Z84" i="9"/>
  <c r="Z85" i="9"/>
  <c r="Z86" i="9"/>
  <c r="Z87" i="9"/>
  <c r="Z88" i="9"/>
  <c r="Z89" i="9"/>
  <c r="Z90" i="9"/>
  <c r="Z91" i="9"/>
  <c r="Z92" i="9"/>
  <c r="Z93" i="9"/>
  <c r="Z94" i="9"/>
  <c r="Z95" i="9"/>
  <c r="Z96" i="9"/>
  <c r="Z97" i="9"/>
  <c r="Z98" i="9"/>
  <c r="Z99" i="9"/>
  <c r="Z100" i="9"/>
  <c r="Z101" i="9"/>
  <c r="Z102" i="9"/>
  <c r="Z103" i="9"/>
  <c r="Z104" i="9"/>
  <c r="AA69" i="9"/>
  <c r="AA70" i="9"/>
  <c r="AA71" i="9"/>
  <c r="AA72" i="9"/>
  <c r="AA73" i="9"/>
  <c r="AA74" i="9"/>
  <c r="AA75" i="9"/>
  <c r="AA76" i="9"/>
  <c r="AA77" i="9"/>
  <c r="AA78" i="9"/>
  <c r="AA79" i="9"/>
  <c r="AA80" i="9"/>
  <c r="AA81" i="9"/>
  <c r="AA82" i="9"/>
  <c r="AA83" i="9"/>
  <c r="AA84" i="9"/>
  <c r="AA85" i="9"/>
  <c r="AA86" i="9"/>
  <c r="AA87" i="9"/>
  <c r="AA88" i="9"/>
  <c r="AA89" i="9"/>
  <c r="AA90" i="9"/>
  <c r="AA91" i="9"/>
  <c r="AA92" i="9"/>
  <c r="AA93" i="9"/>
  <c r="AA94" i="9"/>
  <c r="AA95" i="9"/>
  <c r="AA96" i="9"/>
  <c r="AA97" i="9"/>
  <c r="AA98" i="9"/>
  <c r="AB98" i="9" s="1"/>
  <c r="AA99" i="9"/>
  <c r="AB99" i="9" s="1"/>
  <c r="AA100" i="9"/>
  <c r="AB100" i="9" s="1"/>
  <c r="AA101" i="9"/>
  <c r="AB101" i="9" s="1"/>
  <c r="AA102" i="9"/>
  <c r="AB102" i="9" s="1"/>
  <c r="AA103" i="9"/>
  <c r="AB103" i="9" s="1"/>
  <c r="AA104" i="9"/>
  <c r="AB104" i="9" s="1"/>
  <c r="AB69" i="9"/>
  <c r="AB70" i="9"/>
  <c r="AB71" i="9"/>
  <c r="AB72" i="9"/>
  <c r="AB73" i="9"/>
  <c r="AB74" i="9"/>
  <c r="AB75" i="9"/>
  <c r="AB76" i="9"/>
  <c r="AB77" i="9"/>
  <c r="AB78" i="9"/>
  <c r="AB79" i="9"/>
  <c r="AB80" i="9"/>
  <c r="AB81" i="9"/>
  <c r="AB82" i="9"/>
  <c r="AB83" i="9"/>
  <c r="AB84" i="9"/>
  <c r="AB85" i="9"/>
  <c r="AB86" i="9"/>
  <c r="AB87" i="9"/>
  <c r="AB88" i="9"/>
  <c r="AB89" i="9"/>
  <c r="AB90" i="9"/>
  <c r="AB91" i="9"/>
  <c r="AB92" i="9"/>
  <c r="AB93" i="9"/>
  <c r="AB94" i="9"/>
  <c r="AB95" i="9"/>
  <c r="AB96" i="9"/>
  <c r="AB97" i="9"/>
  <c r="AD69" i="9"/>
  <c r="AD70" i="9"/>
  <c r="AD71" i="9"/>
  <c r="AD72" i="9"/>
  <c r="AD73" i="9"/>
  <c r="AD74" i="9"/>
  <c r="AD75" i="9"/>
  <c r="AD76" i="9"/>
  <c r="AD77" i="9"/>
  <c r="AD78" i="9"/>
  <c r="AD79" i="9"/>
  <c r="AD80" i="9"/>
  <c r="AD81" i="9"/>
  <c r="AD82" i="9"/>
  <c r="AD83" i="9"/>
  <c r="AD84" i="9"/>
  <c r="AD85" i="9"/>
  <c r="AD86" i="9"/>
  <c r="AD87" i="9"/>
  <c r="AD88" i="9"/>
  <c r="AD89" i="9"/>
  <c r="AD90" i="9"/>
  <c r="AD91" i="9"/>
  <c r="AD92" i="9"/>
  <c r="AD93" i="9"/>
  <c r="AD94" i="9"/>
  <c r="AD95" i="9"/>
  <c r="AD96" i="9"/>
  <c r="AD97" i="9"/>
  <c r="AD98" i="9"/>
  <c r="AD99" i="9"/>
  <c r="AD100" i="9"/>
  <c r="AD101" i="9"/>
  <c r="AD102" i="9"/>
  <c r="AD103" i="9"/>
  <c r="AD104" i="9"/>
  <c r="T105" i="9"/>
  <c r="T106" i="9"/>
  <c r="T107" i="9"/>
  <c r="T108" i="9"/>
  <c r="T109" i="9"/>
  <c r="T110" i="9"/>
  <c r="T111" i="9"/>
  <c r="T112" i="9"/>
  <c r="T113" i="9"/>
  <c r="T114" i="9"/>
  <c r="T115" i="9"/>
  <c r="T116" i="9"/>
  <c r="T117" i="9"/>
  <c r="T118" i="9"/>
  <c r="T119" i="9"/>
  <c r="T120" i="9"/>
  <c r="T121" i="9"/>
  <c r="T122" i="9"/>
  <c r="T123" i="9"/>
  <c r="T124" i="9"/>
  <c r="T125" i="9"/>
  <c r="T126" i="9"/>
  <c r="T127" i="9"/>
  <c r="T128" i="9"/>
  <c r="T129" i="9"/>
  <c r="T130" i="9"/>
  <c r="T131" i="9"/>
  <c r="T132" i="9"/>
  <c r="T133" i="9"/>
  <c r="T134" i="9"/>
  <c r="T135" i="9"/>
  <c r="T136" i="9"/>
  <c r="T137" i="9"/>
  <c r="T138" i="9"/>
  <c r="T139" i="9"/>
  <c r="T140" i="9"/>
  <c r="U105" i="9"/>
  <c r="U106" i="9"/>
  <c r="U107" i="9"/>
  <c r="U108" i="9"/>
  <c r="U109" i="9"/>
  <c r="U110" i="9"/>
  <c r="U111" i="9"/>
  <c r="U112" i="9"/>
  <c r="U113" i="9"/>
  <c r="U114" i="9"/>
  <c r="U115" i="9"/>
  <c r="U116" i="9"/>
  <c r="U117" i="9"/>
  <c r="U118" i="9"/>
  <c r="U119" i="9"/>
  <c r="U120" i="9"/>
  <c r="U121" i="9"/>
  <c r="U122" i="9"/>
  <c r="U123" i="9"/>
  <c r="U124" i="9"/>
  <c r="U125" i="9"/>
  <c r="U126" i="9"/>
  <c r="U127" i="9"/>
  <c r="U128" i="9"/>
  <c r="U129" i="9"/>
  <c r="U130" i="9"/>
  <c r="U131" i="9"/>
  <c r="U132" i="9"/>
  <c r="U133" i="9"/>
  <c r="U134" i="9"/>
  <c r="U135" i="9"/>
  <c r="U136" i="9"/>
  <c r="U137" i="9"/>
  <c r="U138" i="9"/>
  <c r="U139" i="9"/>
  <c r="U140" i="9"/>
  <c r="V105" i="9"/>
  <c r="V106" i="9"/>
  <c r="V107" i="9"/>
  <c r="V108" i="9"/>
  <c r="V109" i="9"/>
  <c r="V110" i="9"/>
  <c r="V111" i="9"/>
  <c r="V112" i="9"/>
  <c r="V113" i="9"/>
  <c r="V114" i="9"/>
  <c r="V115" i="9"/>
  <c r="V116" i="9"/>
  <c r="V117" i="9"/>
  <c r="V118" i="9"/>
  <c r="V119" i="9"/>
  <c r="V120" i="9"/>
  <c r="V121" i="9"/>
  <c r="V122" i="9"/>
  <c r="V123" i="9"/>
  <c r="V124" i="9"/>
  <c r="V125" i="9"/>
  <c r="V126" i="9"/>
  <c r="V127" i="9"/>
  <c r="V128" i="9"/>
  <c r="V129" i="9"/>
  <c r="V130" i="9"/>
  <c r="V131" i="9"/>
  <c r="V132" i="9"/>
  <c r="V133" i="9"/>
  <c r="V134" i="9"/>
  <c r="V135" i="9"/>
  <c r="V136" i="9"/>
  <c r="V137" i="9"/>
  <c r="V138" i="9"/>
  <c r="V139" i="9"/>
  <c r="V140" i="9"/>
  <c r="W105" i="9"/>
  <c r="W106" i="9"/>
  <c r="W107" i="9"/>
  <c r="W108" i="9"/>
  <c r="W109" i="9"/>
  <c r="W110" i="9"/>
  <c r="W111" i="9"/>
  <c r="W112" i="9"/>
  <c r="W113" i="9"/>
  <c r="W114" i="9"/>
  <c r="W115" i="9"/>
  <c r="W116" i="9"/>
  <c r="W117" i="9"/>
  <c r="W118" i="9"/>
  <c r="W119" i="9"/>
  <c r="W120" i="9"/>
  <c r="W121" i="9"/>
  <c r="W122" i="9"/>
  <c r="W123" i="9"/>
  <c r="W124" i="9"/>
  <c r="W125" i="9"/>
  <c r="W126" i="9"/>
  <c r="W127" i="9"/>
  <c r="W128" i="9"/>
  <c r="W129" i="9"/>
  <c r="W130" i="9"/>
  <c r="W131" i="9"/>
  <c r="W132" i="9"/>
  <c r="W133" i="9"/>
  <c r="W134" i="9"/>
  <c r="W135" i="9"/>
  <c r="W136" i="9"/>
  <c r="W137" i="9"/>
  <c r="W138" i="9"/>
  <c r="W139" i="9"/>
  <c r="W140" i="9"/>
  <c r="X105" i="9"/>
  <c r="X106" i="9"/>
  <c r="X107" i="9"/>
  <c r="X108" i="9"/>
  <c r="X109" i="9"/>
  <c r="X110" i="9"/>
  <c r="X111" i="9"/>
  <c r="X112" i="9"/>
  <c r="X113" i="9"/>
  <c r="X114" i="9"/>
  <c r="X115" i="9"/>
  <c r="X116" i="9"/>
  <c r="X117" i="9"/>
  <c r="X118" i="9"/>
  <c r="X119" i="9"/>
  <c r="X120" i="9"/>
  <c r="X121" i="9"/>
  <c r="X122" i="9"/>
  <c r="X123" i="9"/>
  <c r="X124" i="9"/>
  <c r="X125" i="9"/>
  <c r="X126" i="9"/>
  <c r="X127" i="9"/>
  <c r="X128" i="9"/>
  <c r="X129" i="9"/>
  <c r="X130" i="9"/>
  <c r="X131" i="9"/>
  <c r="X132" i="9"/>
  <c r="X133" i="9"/>
  <c r="X134" i="9"/>
  <c r="X135" i="9"/>
  <c r="X136" i="9"/>
  <c r="X137" i="9"/>
  <c r="X138" i="9"/>
  <c r="X139" i="9"/>
  <c r="X140" i="9"/>
  <c r="Y105" i="9"/>
  <c r="Y106" i="9"/>
  <c r="Y107" i="9"/>
  <c r="Y108" i="9"/>
  <c r="Y109" i="9"/>
  <c r="Y110" i="9"/>
  <c r="Y111" i="9"/>
  <c r="Y112" i="9"/>
  <c r="Y113" i="9"/>
  <c r="Y114" i="9"/>
  <c r="Y115" i="9"/>
  <c r="Y116" i="9"/>
  <c r="Y117" i="9"/>
  <c r="Y118" i="9"/>
  <c r="Y119" i="9"/>
  <c r="Y120" i="9"/>
  <c r="Y121" i="9"/>
  <c r="Y122" i="9"/>
  <c r="Y123" i="9"/>
  <c r="Y124" i="9"/>
  <c r="Y125" i="9"/>
  <c r="Y126" i="9"/>
  <c r="Y127" i="9"/>
  <c r="Y128" i="9"/>
  <c r="Y129" i="9"/>
  <c r="Y130" i="9"/>
  <c r="Y131" i="9"/>
  <c r="Y132" i="9"/>
  <c r="Y133" i="9"/>
  <c r="Y134" i="9"/>
  <c r="Y135" i="9"/>
  <c r="Y136" i="9"/>
  <c r="Y137" i="9"/>
  <c r="Y138" i="9"/>
  <c r="Y139" i="9"/>
  <c r="Y140" i="9"/>
  <c r="Z105" i="9"/>
  <c r="Z106" i="9"/>
  <c r="Z107" i="9"/>
  <c r="Z108" i="9"/>
  <c r="Z109" i="9"/>
  <c r="Z110" i="9"/>
  <c r="Z111" i="9"/>
  <c r="Z112" i="9"/>
  <c r="Z113" i="9"/>
  <c r="Z114" i="9"/>
  <c r="Z115" i="9"/>
  <c r="Z116" i="9"/>
  <c r="Z117" i="9"/>
  <c r="Z118" i="9"/>
  <c r="Z119" i="9"/>
  <c r="Z120" i="9"/>
  <c r="Z121" i="9"/>
  <c r="Z122" i="9"/>
  <c r="Z123" i="9"/>
  <c r="Z124" i="9"/>
  <c r="Z125" i="9"/>
  <c r="Z126" i="9"/>
  <c r="Z127" i="9"/>
  <c r="Z128" i="9"/>
  <c r="Z129" i="9"/>
  <c r="Z130" i="9"/>
  <c r="Z131" i="9"/>
  <c r="Z132" i="9"/>
  <c r="Z133" i="9"/>
  <c r="Z134" i="9"/>
  <c r="Z135" i="9"/>
  <c r="Z136" i="9"/>
  <c r="Z137" i="9"/>
  <c r="Z138" i="9"/>
  <c r="Z139" i="9"/>
  <c r="Z140" i="9"/>
  <c r="AA105" i="9"/>
  <c r="AA106" i="9"/>
  <c r="AA107" i="9"/>
  <c r="AA108" i="9"/>
  <c r="AA109" i="9"/>
  <c r="AA110" i="9"/>
  <c r="AA111" i="9"/>
  <c r="AB111" i="9" s="1"/>
  <c r="AA112" i="9"/>
  <c r="AB112" i="9" s="1"/>
  <c r="AA113" i="9"/>
  <c r="AB113" i="9" s="1"/>
  <c r="AA114" i="9"/>
  <c r="AB114" i="9" s="1"/>
  <c r="AA115" i="9"/>
  <c r="AA116" i="9"/>
  <c r="AB116" i="9" s="1"/>
  <c r="AA117" i="9"/>
  <c r="AB117" i="9" s="1"/>
  <c r="AA118" i="9"/>
  <c r="AB118" i="9" s="1"/>
  <c r="AA119" i="9"/>
  <c r="AB119" i="9" s="1"/>
  <c r="AA120" i="9"/>
  <c r="AB120" i="9" s="1"/>
  <c r="AA121" i="9"/>
  <c r="AB121" i="9" s="1"/>
  <c r="AA122" i="9"/>
  <c r="AB122" i="9" s="1"/>
  <c r="AA123" i="9"/>
  <c r="AB123" i="9" s="1"/>
  <c r="AA124" i="9"/>
  <c r="AB124" i="9" s="1"/>
  <c r="AA125" i="9"/>
  <c r="AB125" i="9" s="1"/>
  <c r="AA126" i="9"/>
  <c r="AB126" i="9" s="1"/>
  <c r="AA127" i="9"/>
  <c r="AB127" i="9" s="1"/>
  <c r="AA128" i="9"/>
  <c r="AB128" i="9" s="1"/>
  <c r="AA129" i="9"/>
  <c r="AB129" i="9" s="1"/>
  <c r="AA130" i="9"/>
  <c r="AB130" i="9" s="1"/>
  <c r="AA131" i="9"/>
  <c r="AB131" i="9" s="1"/>
  <c r="AA132" i="9"/>
  <c r="AB132" i="9" s="1"/>
  <c r="AA133" i="9"/>
  <c r="AB133" i="9" s="1"/>
  <c r="AA134" i="9"/>
  <c r="AB134" i="9" s="1"/>
  <c r="AA135" i="9"/>
  <c r="AB135" i="9" s="1"/>
  <c r="AA136" i="9"/>
  <c r="AB136" i="9" s="1"/>
  <c r="AA137" i="9"/>
  <c r="AB137" i="9" s="1"/>
  <c r="AA138" i="9"/>
  <c r="AB138" i="9" s="1"/>
  <c r="AA139" i="9"/>
  <c r="AB139" i="9" s="1"/>
  <c r="AA140" i="9"/>
  <c r="AB140" i="9" s="1"/>
  <c r="AB105" i="9"/>
  <c r="AB106" i="9"/>
  <c r="AB107" i="9"/>
  <c r="AB108" i="9"/>
  <c r="AB109" i="9"/>
  <c r="AB110" i="9"/>
  <c r="AB115" i="9"/>
  <c r="AD105" i="9"/>
  <c r="AD106" i="9"/>
  <c r="AD107" i="9"/>
  <c r="AD108" i="9"/>
  <c r="AD109" i="9"/>
  <c r="AD110" i="9"/>
  <c r="AD111" i="9"/>
  <c r="AD112" i="9"/>
  <c r="AD113" i="9"/>
  <c r="AD114" i="9"/>
  <c r="AD115" i="9"/>
  <c r="AD116" i="9"/>
  <c r="AD117" i="9"/>
  <c r="AD118" i="9"/>
  <c r="AD119" i="9"/>
  <c r="AD120" i="9"/>
  <c r="AD121" i="9"/>
  <c r="AD122" i="9"/>
  <c r="AD123" i="9"/>
  <c r="AD124" i="9"/>
  <c r="AD125" i="9"/>
  <c r="AD126" i="9"/>
  <c r="AD127" i="9"/>
  <c r="AD128" i="9"/>
  <c r="AD129" i="9"/>
  <c r="AD130" i="9"/>
  <c r="AD131" i="9"/>
  <c r="AD132" i="9"/>
  <c r="AD133" i="9"/>
  <c r="AD134" i="9"/>
  <c r="AD135" i="9"/>
  <c r="AD136" i="9"/>
  <c r="AD137" i="9"/>
  <c r="AD138" i="9"/>
  <c r="AD139" i="9"/>
  <c r="AD140" i="9"/>
  <c r="T141" i="9"/>
  <c r="T142" i="9"/>
  <c r="T143" i="9"/>
  <c r="T144" i="9"/>
  <c r="T145" i="9"/>
  <c r="T146" i="9"/>
  <c r="T147" i="9"/>
  <c r="T148" i="9"/>
  <c r="T149" i="9"/>
  <c r="T150" i="9"/>
  <c r="T151" i="9"/>
  <c r="T152" i="9"/>
  <c r="U141" i="9"/>
  <c r="U142" i="9"/>
  <c r="U143" i="9"/>
  <c r="U144" i="9"/>
  <c r="U145" i="9"/>
  <c r="U146" i="9"/>
  <c r="U147" i="9"/>
  <c r="U148" i="9"/>
  <c r="U149" i="9"/>
  <c r="U150" i="9"/>
  <c r="U151" i="9"/>
  <c r="U152" i="9"/>
  <c r="V141" i="9"/>
  <c r="V142" i="9"/>
  <c r="V143" i="9"/>
  <c r="V144" i="9"/>
  <c r="V145" i="9"/>
  <c r="V146" i="9"/>
  <c r="V147" i="9"/>
  <c r="V148" i="9"/>
  <c r="V149" i="9"/>
  <c r="V150" i="9"/>
  <c r="V151" i="9"/>
  <c r="V152" i="9"/>
  <c r="W141" i="9"/>
  <c r="W142" i="9"/>
  <c r="W143" i="9"/>
  <c r="W144" i="9"/>
  <c r="W145" i="9"/>
  <c r="W146" i="9"/>
  <c r="W147" i="9"/>
  <c r="W148" i="9"/>
  <c r="W149" i="9"/>
  <c r="W150" i="9"/>
  <c r="W151" i="9"/>
  <c r="W152" i="9"/>
  <c r="X141" i="9"/>
  <c r="X142" i="9"/>
  <c r="X143" i="9"/>
  <c r="X144" i="9"/>
  <c r="X145" i="9"/>
  <c r="X146" i="9"/>
  <c r="X147" i="9"/>
  <c r="X148" i="9"/>
  <c r="X149" i="9"/>
  <c r="X150" i="9"/>
  <c r="X151" i="9"/>
  <c r="X152" i="9"/>
  <c r="Y141" i="9"/>
  <c r="Y142" i="9"/>
  <c r="Y143" i="9"/>
  <c r="Y144" i="9"/>
  <c r="Y145" i="9"/>
  <c r="Y146" i="9"/>
  <c r="Y147" i="9"/>
  <c r="Y148" i="9"/>
  <c r="Y149" i="9"/>
  <c r="Y150" i="9"/>
  <c r="Y151" i="9"/>
  <c r="Y152" i="9"/>
  <c r="Z141" i="9"/>
  <c r="Z142" i="9"/>
  <c r="Z143" i="9"/>
  <c r="Z144" i="9"/>
  <c r="Z145" i="9"/>
  <c r="Z146" i="9"/>
  <c r="Z147" i="9"/>
  <c r="Z148" i="9"/>
  <c r="Z149" i="9"/>
  <c r="Z150" i="9"/>
  <c r="Z151" i="9"/>
  <c r="Z152" i="9"/>
  <c r="AA141" i="9"/>
  <c r="AB141" i="9" s="1"/>
  <c r="AA142" i="9"/>
  <c r="AB142" i="9" s="1"/>
  <c r="AA143" i="9"/>
  <c r="AB143" i="9" s="1"/>
  <c r="AA144" i="9"/>
  <c r="AB144" i="9" s="1"/>
  <c r="AA145" i="9"/>
  <c r="AB145" i="9" s="1"/>
  <c r="AA146" i="9"/>
  <c r="AB146" i="9" s="1"/>
  <c r="AA147" i="9"/>
  <c r="AB147" i="9" s="1"/>
  <c r="AA148" i="9"/>
  <c r="AB148" i="9" s="1"/>
  <c r="AA149" i="9"/>
  <c r="AB149" i="9" s="1"/>
  <c r="AA150" i="9"/>
  <c r="AB150" i="9" s="1"/>
  <c r="AA151" i="9"/>
  <c r="AB151" i="9" s="1"/>
  <c r="AD141" i="9"/>
  <c r="AD142" i="9"/>
  <c r="AD143" i="9"/>
  <c r="AD144" i="9"/>
  <c r="AD145" i="9"/>
  <c r="AD146" i="9"/>
  <c r="AD147" i="9"/>
  <c r="AD148" i="9"/>
  <c r="AD149" i="9"/>
  <c r="AD150" i="9"/>
  <c r="AD151" i="9"/>
  <c r="AD152" i="9"/>
  <c r="L19" i="3"/>
  <c r="L20" i="3"/>
  <c r="H19" i="3"/>
  <c r="H20" i="3"/>
  <c r="F19" i="3"/>
  <c r="R19" i="3" s="1"/>
  <c r="F20" i="3"/>
  <c r="R20" i="3" s="1"/>
  <c r="F21" i="3"/>
  <c r="F22" i="3"/>
  <c r="F23" i="3"/>
  <c r="F24" i="3"/>
  <c r="AB31" i="1"/>
  <c r="B19" i="13" s="1"/>
  <c r="AB32" i="1"/>
  <c r="B21" i="13" s="1"/>
  <c r="AM32" i="1"/>
  <c r="AL32" i="1"/>
  <c r="AM31" i="1"/>
  <c r="AL31" i="1"/>
  <c r="AM30" i="1"/>
  <c r="AL30" i="1"/>
  <c r="K31" i="1"/>
  <c r="K32" i="1"/>
  <c r="AA48" i="9" l="1"/>
  <c r="AB48" i="9" s="1"/>
  <c r="AA47" i="9"/>
  <c r="AB47" i="9" s="1"/>
  <c r="AA46" i="9"/>
  <c r="AB46" i="9" s="1"/>
  <c r="AA44" i="9"/>
  <c r="AB44" i="9" s="1"/>
  <c r="AA60" i="9"/>
  <c r="AB60" i="9" s="1"/>
  <c r="AA64" i="9"/>
  <c r="AB64" i="9" s="1"/>
  <c r="AA56" i="9"/>
  <c r="AB56" i="9" s="1"/>
  <c r="AA67" i="9"/>
  <c r="AB67" i="9" s="1"/>
  <c r="AA63" i="9"/>
  <c r="AB63" i="9" s="1"/>
  <c r="AA59" i="9"/>
  <c r="AB59" i="9" s="1"/>
  <c r="AA55" i="9"/>
  <c r="AB55" i="9" s="1"/>
  <c r="AA51" i="9"/>
  <c r="AB51" i="9" s="1"/>
  <c r="AA42" i="9"/>
  <c r="AB42" i="9" s="1"/>
  <c r="AA43" i="9"/>
  <c r="AB43" i="9" s="1"/>
  <c r="AA41" i="9"/>
  <c r="AB41" i="9" s="1"/>
  <c r="AA54" i="9"/>
  <c r="AB54" i="9" s="1"/>
  <c r="AA58" i="9"/>
  <c r="AB58" i="9" s="1"/>
  <c r="AA66" i="9"/>
  <c r="AB66" i="9" s="1"/>
  <c r="AA62" i="9"/>
  <c r="AB62" i="9" s="1"/>
  <c r="AA50" i="9"/>
  <c r="AB50" i="9" s="1"/>
  <c r="AA65" i="9"/>
  <c r="AB65" i="9" s="1"/>
  <c r="AA61" i="9"/>
  <c r="AB61" i="9" s="1"/>
  <c r="AA57" i="9"/>
  <c r="AB57" i="9" s="1"/>
  <c r="AA53" i="9"/>
  <c r="AB53" i="9" s="1"/>
  <c r="AA49" i="9"/>
  <c r="AB49" i="9" s="1"/>
  <c r="AA152" i="9"/>
  <c r="AB152" i="9" s="1"/>
  <c r="AA40" i="9"/>
  <c r="AB40" i="9" s="1"/>
  <c r="AA38" i="9"/>
  <c r="AB38" i="9" s="1"/>
  <c r="AA36" i="9"/>
  <c r="AB36" i="9" s="1"/>
  <c r="AA39" i="9"/>
  <c r="AB39" i="9" s="1"/>
  <c r="AA37" i="9"/>
  <c r="AB37" i="9" s="1"/>
  <c r="Z20" i="3"/>
  <c r="AB20" i="3" s="1"/>
  <c r="AD20" i="3" s="1"/>
  <c r="AG20" i="3" s="1"/>
  <c r="N19" i="3"/>
  <c r="Z21" i="3"/>
  <c r="AB21" i="3" s="1"/>
  <c r="AD21" i="3" s="1"/>
  <c r="AV21" i="3" s="1"/>
  <c r="R21" i="3"/>
  <c r="R23" i="3"/>
  <c r="Z23" i="3"/>
  <c r="AB23" i="3" s="1"/>
  <c r="AD23" i="3" s="1"/>
  <c r="Z19" i="3"/>
  <c r="AB19" i="3" s="1"/>
  <c r="AD19" i="3" s="1"/>
  <c r="AG19" i="3" s="1"/>
  <c r="Z24" i="3"/>
  <c r="AB24" i="3" s="1"/>
  <c r="AD24" i="3" s="1"/>
  <c r="R24" i="3"/>
  <c r="R22" i="3"/>
  <c r="Z22" i="3"/>
  <c r="AB22" i="3" s="1"/>
  <c r="AD22" i="3" s="1"/>
  <c r="N20" i="3"/>
  <c r="AO21" i="3"/>
  <c r="AA28" i="9"/>
  <c r="AB28" i="9" s="1"/>
  <c r="AA34" i="9"/>
  <c r="AB34" i="9" s="1"/>
  <c r="AA31" i="9"/>
  <c r="AB31" i="9" s="1"/>
  <c r="AA27" i="9"/>
  <c r="AB27" i="9" s="1"/>
  <c r="AA33" i="9"/>
  <c r="AB33" i="9" s="1"/>
  <c r="AA30" i="9"/>
  <c r="AB30" i="9" s="1"/>
  <c r="AA26" i="9"/>
  <c r="AB26" i="9" s="1"/>
  <c r="AA32" i="9"/>
  <c r="AB32" i="9" s="1"/>
  <c r="AA29" i="9"/>
  <c r="AB29" i="9" s="1"/>
  <c r="AA25" i="9"/>
  <c r="AB25" i="9" s="1"/>
  <c r="AA24" i="9"/>
  <c r="AB24" i="9" s="1"/>
  <c r="AA23" i="9"/>
  <c r="AB23" i="9" s="1"/>
  <c r="AI19" i="3"/>
  <c r="AI20" i="3"/>
  <c r="AE20" i="3" l="1"/>
  <c r="AE21" i="3"/>
  <c r="AU21" i="3"/>
  <c r="AY21" i="3" s="1"/>
  <c r="AE19" i="3"/>
  <c r="AE23" i="3"/>
  <c r="AE24" i="3"/>
  <c r="AE22" i="3"/>
  <c r="AG22" i="3"/>
  <c r="AG23" i="3"/>
  <c r="AG24" i="3"/>
  <c r="AX20" i="3"/>
  <c r="AF20" i="3"/>
  <c r="AG21" i="3"/>
  <c r="AX19" i="3"/>
  <c r="AF19" i="3"/>
  <c r="AW21" i="3" l="1"/>
  <c r="AL29" i="1"/>
  <c r="AM137" i="1" l="1"/>
  <c r="AB29" i="1"/>
  <c r="AB30" i="1"/>
  <c r="AB137" i="1"/>
  <c r="K29" i="1"/>
  <c r="K30" i="1"/>
  <c r="K137" i="1"/>
  <c r="B15" i="13" l="1"/>
  <c r="G35" i="9"/>
  <c r="G44" i="9"/>
  <c r="G40" i="9"/>
  <c r="G23" i="9"/>
  <c r="G26" i="9"/>
  <c r="G30" i="9"/>
  <c r="G33" i="9"/>
  <c r="G37" i="9"/>
  <c r="G39" i="9"/>
  <c r="G48" i="9"/>
  <c r="G24" i="9"/>
  <c r="G27" i="9"/>
  <c r="G31" i="9"/>
  <c r="G34" i="9"/>
  <c r="G41" i="9"/>
  <c r="G43" i="9"/>
  <c r="G45" i="9"/>
  <c r="G49" i="9"/>
  <c r="G53" i="9"/>
  <c r="G57" i="9"/>
  <c r="G61" i="9"/>
  <c r="G65" i="9"/>
  <c r="G69" i="9"/>
  <c r="G73" i="9"/>
  <c r="G77" i="9"/>
  <c r="G81" i="9"/>
  <c r="G85" i="9"/>
  <c r="G89" i="9"/>
  <c r="G93" i="9"/>
  <c r="G97" i="9"/>
  <c r="G101" i="9"/>
  <c r="G108" i="9"/>
  <c r="G112" i="9"/>
  <c r="G116" i="9"/>
  <c r="G120" i="9"/>
  <c r="G124" i="9"/>
  <c r="G128" i="9"/>
  <c r="G132" i="9"/>
  <c r="G136" i="9"/>
  <c r="G140" i="9"/>
  <c r="G144" i="9"/>
  <c r="G148" i="9"/>
  <c r="G152" i="9"/>
  <c r="G25" i="9"/>
  <c r="G28" i="9"/>
  <c r="G42" i="9"/>
  <c r="G46" i="9"/>
  <c r="G50" i="9"/>
  <c r="G54" i="9"/>
  <c r="G58" i="9"/>
  <c r="G62" i="9"/>
  <c r="G66" i="9"/>
  <c r="G70" i="9"/>
  <c r="G74" i="9"/>
  <c r="G78" i="9"/>
  <c r="G82" i="9"/>
  <c r="G86" i="9"/>
  <c r="G90" i="9"/>
  <c r="G94" i="9"/>
  <c r="G98" i="9"/>
  <c r="G102" i="9"/>
  <c r="G105" i="9"/>
  <c r="G109" i="9"/>
  <c r="G113" i="9"/>
  <c r="G117" i="9"/>
  <c r="G121" i="9"/>
  <c r="G125" i="9"/>
  <c r="G129" i="9"/>
  <c r="G133" i="9"/>
  <c r="G137" i="9"/>
  <c r="G141" i="9"/>
  <c r="G145" i="9"/>
  <c r="G149" i="9"/>
  <c r="G29" i="9"/>
  <c r="G32" i="9"/>
  <c r="G36" i="9"/>
  <c r="G38" i="9"/>
  <c r="G56" i="9"/>
  <c r="G64" i="9"/>
  <c r="G72" i="9"/>
  <c r="G80" i="9"/>
  <c r="G88" i="9"/>
  <c r="G96" i="9"/>
  <c r="G104" i="9"/>
  <c r="G110" i="9"/>
  <c r="G118" i="9"/>
  <c r="G126" i="9"/>
  <c r="G134" i="9"/>
  <c r="G142" i="9"/>
  <c r="G150" i="9"/>
  <c r="G51" i="9"/>
  <c r="G59" i="9"/>
  <c r="G67" i="9"/>
  <c r="G75" i="9"/>
  <c r="G83" i="9"/>
  <c r="G91" i="9"/>
  <c r="G99" i="9"/>
  <c r="G111" i="9"/>
  <c r="G119" i="9"/>
  <c r="G127" i="9"/>
  <c r="G135" i="9"/>
  <c r="G143" i="9"/>
  <c r="G151" i="9"/>
  <c r="G47" i="9"/>
  <c r="G52" i="9"/>
  <c r="G60" i="9"/>
  <c r="G68" i="9"/>
  <c r="G76" i="9"/>
  <c r="G84" i="9"/>
  <c r="G92" i="9"/>
  <c r="G100" i="9"/>
  <c r="G106" i="9"/>
  <c r="G114" i="9"/>
  <c r="G122" i="9"/>
  <c r="G130" i="9"/>
  <c r="G138" i="9"/>
  <c r="G146" i="9"/>
  <c r="G55" i="9"/>
  <c r="G63" i="9"/>
  <c r="G71" i="9"/>
  <c r="G79" i="9"/>
  <c r="G87" i="9"/>
  <c r="G95" i="9"/>
  <c r="G103" i="9"/>
  <c r="G107" i="9"/>
  <c r="G115" i="9"/>
  <c r="G123" i="9"/>
  <c r="G131" i="9"/>
  <c r="G139" i="9"/>
  <c r="G147" i="9"/>
  <c r="G10" i="13" l="1"/>
  <c r="G7" i="13"/>
  <c r="T18" i="9" l="1"/>
  <c r="U18" i="9"/>
  <c r="V18" i="9"/>
  <c r="W18" i="9"/>
  <c r="X18" i="9"/>
  <c r="Y18" i="9"/>
  <c r="Z18" i="9"/>
  <c r="T19" i="9"/>
  <c r="U19" i="9"/>
  <c r="V19" i="9"/>
  <c r="W19" i="9"/>
  <c r="X19" i="9"/>
  <c r="Y19" i="9"/>
  <c r="Z19" i="9"/>
  <c r="T20" i="9"/>
  <c r="U20" i="9"/>
  <c r="V20" i="9"/>
  <c r="W20" i="9"/>
  <c r="X20" i="9"/>
  <c r="Y20" i="9"/>
  <c r="Z20" i="9"/>
  <c r="T21" i="9"/>
  <c r="U21" i="9"/>
  <c r="V21" i="9"/>
  <c r="W21" i="9"/>
  <c r="X21" i="9"/>
  <c r="Y21" i="9"/>
  <c r="Z21" i="9"/>
  <c r="T22" i="9"/>
  <c r="U22" i="9"/>
  <c r="V22" i="9"/>
  <c r="W22" i="9"/>
  <c r="X22" i="9"/>
  <c r="Y22" i="9"/>
  <c r="Z22" i="9"/>
  <c r="AD18" i="9"/>
  <c r="AD19" i="9"/>
  <c r="AD20" i="9"/>
  <c r="AD21" i="9"/>
  <c r="AD22" i="9"/>
  <c r="AL137" i="1"/>
  <c r="AA21" i="9" l="1"/>
  <c r="AA19" i="9"/>
  <c r="AA22" i="9"/>
  <c r="AA20" i="9"/>
  <c r="AA18" i="9"/>
  <c r="L18" i="3" l="1"/>
  <c r="H18" i="3"/>
  <c r="F18" i="3"/>
  <c r="L17" i="3"/>
  <c r="H17" i="3"/>
  <c r="F17" i="3"/>
  <c r="N18" i="3"/>
  <c r="N17" i="3"/>
  <c r="AI17" i="3"/>
  <c r="AI18" i="3"/>
  <c r="AX18" i="3" l="1"/>
  <c r="AX17" i="3"/>
  <c r="G22" i="9"/>
  <c r="G20" i="9"/>
  <c r="G18" i="9"/>
  <c r="G21" i="9"/>
  <c r="G19" i="9"/>
  <c r="Z17" i="3"/>
  <c r="AB17" i="3" s="1"/>
  <c r="AD17" i="3" s="1"/>
  <c r="AF17" i="3"/>
  <c r="Z18" i="3"/>
  <c r="AB18" i="3" s="1"/>
  <c r="AD18" i="3" s="1"/>
  <c r="AF18" i="3"/>
  <c r="R17" i="3"/>
  <c r="R18" i="3"/>
  <c r="AE18" i="3" l="1"/>
  <c r="AE17" i="3"/>
  <c r="AG17" i="3"/>
  <c r="AG18" i="3"/>
  <c r="AB21" i="9" l="1"/>
  <c r="AB19" i="9"/>
  <c r="AB22" i="9"/>
  <c r="AB20" i="9"/>
  <c r="AB18" i="9"/>
  <c r="I11" i="3"/>
  <c r="I8" i="3" l="1"/>
  <c r="J8" i="9"/>
  <c r="J12" i="9"/>
  <c r="K8" i="10"/>
  <c r="F29" i="12"/>
  <c r="F28" i="12"/>
  <c r="F23" i="12"/>
  <c r="T19" i="12"/>
  <c r="T20" i="12"/>
  <c r="T21" i="12"/>
  <c r="T22" i="12"/>
  <c r="T23" i="12"/>
  <c r="T24" i="12"/>
  <c r="T25" i="12"/>
  <c r="T26" i="12"/>
  <c r="T27" i="12"/>
  <c r="T28" i="12"/>
  <c r="T29" i="12"/>
  <c r="T30" i="12"/>
  <c r="T31" i="12"/>
  <c r="T32" i="12"/>
  <c r="T33" i="12"/>
  <c r="T34" i="12"/>
  <c r="T35" i="12"/>
  <c r="T36" i="12"/>
  <c r="T37" i="12"/>
  <c r="T38" i="12"/>
  <c r="T39" i="12"/>
  <c r="T40" i="12"/>
  <c r="T41" i="12"/>
  <c r="T42" i="12"/>
  <c r="T43" i="12"/>
  <c r="T44" i="12"/>
  <c r="T45" i="12"/>
  <c r="T46" i="12"/>
  <c r="T47" i="12"/>
  <c r="T48" i="12"/>
  <c r="T49" i="12"/>
  <c r="T50" i="12"/>
  <c r="T51" i="12"/>
  <c r="T52" i="12"/>
  <c r="T53" i="12"/>
  <c r="T54" i="12"/>
  <c r="T55" i="12"/>
  <c r="T56" i="12"/>
  <c r="T57" i="12"/>
  <c r="T58" i="12"/>
  <c r="T59" i="12"/>
  <c r="T60" i="12"/>
  <c r="T61" i="12"/>
  <c r="T62" i="12"/>
  <c r="T63" i="12"/>
  <c r="T64" i="12"/>
  <c r="T65" i="12"/>
  <c r="T66" i="12"/>
  <c r="T18" i="12"/>
  <c r="J19" i="12"/>
  <c r="J20" i="12"/>
  <c r="J21" i="12"/>
  <c r="J22" i="12"/>
  <c r="J23" i="12"/>
  <c r="J24" i="12"/>
  <c r="J25" i="12"/>
  <c r="J26" i="12"/>
  <c r="J27" i="12"/>
  <c r="J28" i="12"/>
  <c r="J29" i="12"/>
  <c r="J30" i="12"/>
  <c r="J31" i="12"/>
  <c r="J32" i="12"/>
  <c r="J33" i="12"/>
  <c r="J34" i="12"/>
  <c r="J35" i="12"/>
  <c r="J36" i="12"/>
  <c r="J37" i="12"/>
  <c r="J38" i="12"/>
  <c r="J39" i="12"/>
  <c r="J40" i="12"/>
  <c r="J41" i="12"/>
  <c r="J42" i="12"/>
  <c r="J43" i="12"/>
  <c r="J44" i="12"/>
  <c r="J45" i="12"/>
  <c r="J46" i="12"/>
  <c r="J47" i="12"/>
  <c r="J48" i="12"/>
  <c r="J49" i="12"/>
  <c r="J50" i="12"/>
  <c r="J51" i="12"/>
  <c r="J52" i="12"/>
  <c r="J53" i="12"/>
  <c r="J54" i="12"/>
  <c r="J55" i="12"/>
  <c r="J56" i="12"/>
  <c r="J57" i="12"/>
  <c r="J58" i="12"/>
  <c r="J59" i="12"/>
  <c r="J60" i="12"/>
  <c r="J61" i="12"/>
  <c r="J62" i="12"/>
  <c r="J63" i="12"/>
  <c r="J64" i="12"/>
  <c r="J65" i="12"/>
  <c r="J66" i="12"/>
  <c r="J18" i="12"/>
  <c r="H19" i="12"/>
  <c r="H20" i="12"/>
  <c r="H21" i="12"/>
  <c r="H22" i="12"/>
  <c r="H23" i="12"/>
  <c r="H24" i="12"/>
  <c r="H25" i="12"/>
  <c r="H26" i="12"/>
  <c r="H27" i="12"/>
  <c r="H28" i="12"/>
  <c r="H29" i="12"/>
  <c r="H30" i="12"/>
  <c r="H31" i="12"/>
  <c r="H32" i="12"/>
  <c r="H33" i="12"/>
  <c r="H34" i="12"/>
  <c r="H35" i="12"/>
  <c r="H36" i="12"/>
  <c r="H37" i="12"/>
  <c r="H38" i="12"/>
  <c r="H39" i="12"/>
  <c r="H40" i="12"/>
  <c r="H41" i="12"/>
  <c r="H42" i="12"/>
  <c r="H43" i="12"/>
  <c r="H44" i="12"/>
  <c r="H45" i="12"/>
  <c r="H46" i="12"/>
  <c r="H47" i="12"/>
  <c r="H48" i="12"/>
  <c r="H49" i="12"/>
  <c r="H50" i="12"/>
  <c r="H51" i="12"/>
  <c r="H52" i="12"/>
  <c r="H53" i="12"/>
  <c r="H54" i="12"/>
  <c r="H55" i="12"/>
  <c r="H56" i="12"/>
  <c r="H57" i="12"/>
  <c r="H58" i="12"/>
  <c r="H59" i="12"/>
  <c r="H60" i="12"/>
  <c r="H61" i="12"/>
  <c r="H62" i="12"/>
  <c r="H63" i="12"/>
  <c r="H64" i="12"/>
  <c r="H65" i="12"/>
  <c r="H66" i="12"/>
  <c r="H18" i="12"/>
  <c r="R9" i="12"/>
  <c r="R7" i="12"/>
  <c r="F47" i="12"/>
  <c r="F56" i="12"/>
  <c r="F57" i="12"/>
  <c r="F50" i="12"/>
  <c r="F58" i="12"/>
  <c r="F66" i="12"/>
  <c r="F43" i="12"/>
  <c r="F51" i="12"/>
  <c r="F59" i="12"/>
  <c r="F63" i="12"/>
  <c r="F64" i="12"/>
  <c r="F49" i="12"/>
  <c r="F65" i="12"/>
  <c r="F52" i="12"/>
  <c r="F45" i="12"/>
  <c r="F53" i="12"/>
  <c r="F61" i="12"/>
  <c r="F55" i="12"/>
  <c r="F48" i="12"/>
  <c r="F44" i="12"/>
  <c r="F60" i="12"/>
  <c r="F46" i="12"/>
  <c r="F54" i="12"/>
  <c r="F62" i="12"/>
  <c r="F30" i="12"/>
  <c r="F32" i="12"/>
  <c r="F34" i="12"/>
  <c r="F36" i="12"/>
  <c r="F38" i="12"/>
  <c r="F40" i="12"/>
  <c r="F35" i="12"/>
  <c r="F37" i="12"/>
  <c r="F39" i="12"/>
  <c r="F41" i="12"/>
  <c r="F33" i="12"/>
  <c r="F31" i="12"/>
  <c r="F42" i="12"/>
  <c r="K10" i="10"/>
  <c r="K12" i="10"/>
  <c r="AR50" i="2"/>
  <c r="AR49" i="2"/>
  <c r="AS50" i="2"/>
  <c r="AS49" i="2"/>
  <c r="J12" i="4"/>
  <c r="J11" i="4"/>
  <c r="J10" i="4"/>
  <c r="J9" i="4"/>
  <c r="J8" i="4"/>
  <c r="K9" i="4"/>
  <c r="K10" i="4"/>
  <c r="K11" i="4"/>
  <c r="K12" i="4"/>
  <c r="K13" i="4"/>
  <c r="K8" i="4"/>
  <c r="F26" i="12"/>
  <c r="F22" i="12"/>
  <c r="F19" i="12"/>
  <c r="F27" i="12"/>
  <c r="F24" i="12"/>
  <c r="F25" i="12"/>
  <c r="F21" i="12"/>
  <c r="F18" i="12"/>
  <c r="F20" i="12"/>
  <c r="L56" i="12"/>
  <c r="L40" i="12"/>
  <c r="L51" i="12"/>
  <c r="L64" i="12"/>
  <c r="L39" i="12"/>
  <c r="L31" i="12"/>
  <c r="L42" i="12"/>
  <c r="L60" i="12"/>
  <c r="L30" i="12"/>
  <c r="L36" i="12"/>
  <c r="L48" i="12"/>
  <c r="L32" i="12"/>
  <c r="L49" i="12"/>
  <c r="L43" i="12"/>
  <c r="L65" i="12"/>
  <c r="L35" i="12"/>
  <c r="L53" i="12"/>
  <c r="L34" i="12"/>
  <c r="L66" i="12"/>
  <c r="L41" i="12"/>
  <c r="L37" i="12"/>
  <c r="L33" i="12"/>
  <c r="L62" i="12"/>
  <c r="L59" i="12"/>
  <c r="L52" i="12"/>
  <c r="L61" i="12"/>
  <c r="L50" i="12"/>
  <c r="L38" i="12"/>
  <c r="L46" i="12"/>
  <c r="L54" i="12"/>
  <c r="L63" i="12"/>
  <c r="L55" i="12"/>
  <c r="L47" i="12"/>
  <c r="L58" i="12"/>
  <c r="L45" i="12"/>
  <c r="L44" i="12"/>
  <c r="L57" i="12"/>
  <c r="R37" i="12"/>
  <c r="R45" i="12"/>
  <c r="R36" i="12"/>
  <c r="R64" i="12"/>
  <c r="R56" i="12"/>
  <c r="R48" i="12"/>
  <c r="R32" i="12"/>
  <c r="R62" i="12"/>
  <c r="R54" i="12"/>
  <c r="R46" i="12"/>
  <c r="R30" i="12"/>
  <c r="R65" i="12"/>
  <c r="R57" i="12"/>
  <c r="R42" i="12"/>
  <c r="R43" i="12"/>
  <c r="R59" i="12"/>
  <c r="R47" i="12"/>
  <c r="R63" i="12"/>
  <c r="R33" i="12"/>
  <c r="R49" i="12"/>
  <c r="R44" i="12"/>
  <c r="R60" i="12"/>
  <c r="R40" i="12"/>
  <c r="R58" i="12"/>
  <c r="R38" i="12"/>
  <c r="R61" i="12"/>
  <c r="R35" i="12"/>
  <c r="R51" i="12"/>
  <c r="R34" i="12"/>
  <c r="R39" i="12"/>
  <c r="R55" i="12"/>
  <c r="R41" i="12"/>
  <c r="R31" i="12"/>
  <c r="R52" i="12"/>
  <c r="R66" i="12"/>
  <c r="R50" i="12"/>
  <c r="R53" i="12"/>
  <c r="AE35" i="9" l="1"/>
  <c r="AK25" i="3" s="1"/>
  <c r="AM25" i="3" s="1"/>
  <c r="AE68" i="9"/>
  <c r="AE47" i="9"/>
  <c r="AE82" i="9"/>
  <c r="AE102" i="9"/>
  <c r="AE150" i="9"/>
  <c r="AE108" i="9"/>
  <c r="AE67" i="9"/>
  <c r="AE46" i="9"/>
  <c r="AE48" i="9"/>
  <c r="AE94" i="9"/>
  <c r="AE78" i="9"/>
  <c r="AE98" i="9"/>
  <c r="AE146" i="9"/>
  <c r="AE132" i="9"/>
  <c r="AE116" i="9"/>
  <c r="AE51" i="9"/>
  <c r="AE45" i="9"/>
  <c r="AE90" i="9"/>
  <c r="AE74" i="9"/>
  <c r="AE142" i="9"/>
  <c r="AE128" i="9"/>
  <c r="AE112" i="9"/>
  <c r="AE52" i="9"/>
  <c r="AE63" i="9"/>
  <c r="AE86" i="9"/>
  <c r="AE136" i="9"/>
  <c r="AE93" i="9"/>
  <c r="AE77" i="9"/>
  <c r="AE40" i="9"/>
  <c r="AE144" i="9"/>
  <c r="AE135" i="9"/>
  <c r="AE119" i="9"/>
  <c r="AE88" i="9"/>
  <c r="AE72" i="9"/>
  <c r="AE39" i="9"/>
  <c r="AE147" i="9"/>
  <c r="AE138" i="9"/>
  <c r="AE122" i="9"/>
  <c r="AE91" i="9"/>
  <c r="AE75" i="9"/>
  <c r="AE70" i="9"/>
  <c r="AE124" i="9"/>
  <c r="AE141" i="9"/>
  <c r="AE149" i="9"/>
  <c r="AE89" i="9"/>
  <c r="AE73" i="9"/>
  <c r="AE115" i="9"/>
  <c r="AE131" i="9"/>
  <c r="AE111" i="9"/>
  <c r="AE84" i="9"/>
  <c r="AE104" i="9"/>
  <c r="AE143" i="9"/>
  <c r="AE134" i="9"/>
  <c r="AE118" i="9"/>
  <c r="AE87" i="9"/>
  <c r="AE71" i="9"/>
  <c r="AE41" i="9"/>
  <c r="AE105" i="9"/>
  <c r="AE125" i="9"/>
  <c r="AE120" i="9"/>
  <c r="AE145" i="9"/>
  <c r="AE85" i="9"/>
  <c r="AE69" i="9"/>
  <c r="AE107" i="9"/>
  <c r="AE127" i="9"/>
  <c r="AE96" i="9"/>
  <c r="AE80" i="9"/>
  <c r="AE100" i="9"/>
  <c r="AE110" i="9"/>
  <c r="AE130" i="9"/>
  <c r="AE114" i="9"/>
  <c r="AE83" i="9"/>
  <c r="AE103" i="9"/>
  <c r="AE38" i="9"/>
  <c r="AK28" i="3" s="1"/>
  <c r="AM28" i="3" s="1"/>
  <c r="AE137" i="9"/>
  <c r="AE121" i="9"/>
  <c r="AE140" i="9"/>
  <c r="AE97" i="9"/>
  <c r="AE81" i="9"/>
  <c r="AE101" i="9"/>
  <c r="AE148" i="9"/>
  <c r="AE139" i="9"/>
  <c r="AE123" i="9"/>
  <c r="AE92" i="9"/>
  <c r="AE76" i="9"/>
  <c r="AE151" i="9"/>
  <c r="AE106" i="9"/>
  <c r="AE126" i="9"/>
  <c r="AE95" i="9"/>
  <c r="AE79" i="9"/>
  <c r="AE99" i="9"/>
  <c r="AE109" i="9"/>
  <c r="AE113" i="9"/>
  <c r="AE133" i="9"/>
  <c r="AE44" i="9"/>
  <c r="AK31" i="3" s="1"/>
  <c r="AM31" i="3" s="1"/>
  <c r="AE129" i="9"/>
  <c r="AE117" i="9"/>
  <c r="AE25" i="9"/>
  <c r="AK20" i="3" s="1"/>
  <c r="AM20" i="3" s="1"/>
  <c r="AE23" i="9"/>
  <c r="AE29" i="9"/>
  <c r="AE50" i="9"/>
  <c r="AE66" i="9"/>
  <c r="AE152" i="9"/>
  <c r="AE24" i="9"/>
  <c r="AE26" i="9"/>
  <c r="AE30" i="9"/>
  <c r="AE33" i="9"/>
  <c r="AE58" i="9"/>
  <c r="AE61" i="9"/>
  <c r="AE56" i="9"/>
  <c r="AE43" i="9"/>
  <c r="AK30" i="3" s="1"/>
  <c r="AM30" i="3" s="1"/>
  <c r="AE32" i="9"/>
  <c r="AE31" i="9"/>
  <c r="AE34" i="9"/>
  <c r="AE42" i="9"/>
  <c r="AE36" i="9"/>
  <c r="AK26" i="3" s="1"/>
  <c r="AM26" i="3" s="1"/>
  <c r="AE62" i="9"/>
  <c r="AE49" i="9"/>
  <c r="AE60" i="9"/>
  <c r="AE37" i="9"/>
  <c r="AK27" i="3" s="1"/>
  <c r="AM27" i="3" s="1"/>
  <c r="AE55" i="9"/>
  <c r="AE27" i="9"/>
  <c r="AE28" i="9"/>
  <c r="AE57" i="9"/>
  <c r="AE59" i="9"/>
  <c r="AE54" i="9"/>
  <c r="AE65" i="9"/>
  <c r="AE53" i="9"/>
  <c r="AE64" i="9"/>
  <c r="AE19" i="9"/>
  <c r="AE20" i="9"/>
  <c r="AE21" i="9"/>
  <c r="AE18" i="9"/>
  <c r="AE22" i="9"/>
  <c r="L21" i="12"/>
  <c r="L27" i="12"/>
  <c r="L26" i="12"/>
  <c r="L29" i="12"/>
  <c r="L25" i="12"/>
  <c r="L18" i="12"/>
  <c r="L20" i="12"/>
  <c r="L22" i="12"/>
  <c r="L23" i="12"/>
  <c r="L28" i="12"/>
  <c r="L24" i="12"/>
  <c r="AK24" i="3" l="1"/>
  <c r="AM24" i="3" s="1"/>
  <c r="AV24" i="3" s="1"/>
  <c r="AO27" i="3"/>
  <c r="AV27" i="3"/>
  <c r="AU27" i="3"/>
  <c r="AK22" i="3"/>
  <c r="AM22" i="3" s="1"/>
  <c r="AK19" i="3"/>
  <c r="AM19" i="3" s="1"/>
  <c r="AU31" i="3"/>
  <c r="AV31" i="3"/>
  <c r="AO31" i="3"/>
  <c r="AV26" i="3"/>
  <c r="AU26" i="3"/>
  <c r="AO26" i="3"/>
  <c r="AV30" i="3"/>
  <c r="AO30" i="3"/>
  <c r="AU30" i="3"/>
  <c r="AK29" i="3"/>
  <c r="AM29" i="3" s="1"/>
  <c r="AK23" i="3"/>
  <c r="AM23" i="3" s="1"/>
  <c r="AO20" i="3"/>
  <c r="AV20" i="3"/>
  <c r="AU20" i="3"/>
  <c r="AO24" i="3"/>
  <c r="AO28" i="3"/>
  <c r="AU28" i="3"/>
  <c r="AV28" i="3"/>
  <c r="AU25" i="3"/>
  <c r="AO25" i="3"/>
  <c r="AV25" i="3"/>
  <c r="AK32" i="3"/>
  <c r="AM32" i="3" s="1"/>
  <c r="AK18" i="3"/>
  <c r="AM18" i="3" s="1"/>
  <c r="AK17" i="3"/>
  <c r="AM17" i="3" s="1"/>
  <c r="R28" i="12"/>
  <c r="R29" i="12"/>
  <c r="L19" i="12"/>
  <c r="AU24" i="3" l="1"/>
  <c r="AW25" i="3"/>
  <c r="AW28" i="3"/>
  <c r="AY28" i="3"/>
  <c r="AO23" i="3"/>
  <c r="AV23" i="3"/>
  <c r="AU23" i="3"/>
  <c r="AO22" i="3"/>
  <c r="AU22" i="3"/>
  <c r="AV22" i="3"/>
  <c r="AW20" i="3"/>
  <c r="AY20" i="3"/>
  <c r="AO29" i="3"/>
  <c r="AU29" i="3"/>
  <c r="AV29" i="3"/>
  <c r="AY27" i="3"/>
  <c r="AW27" i="3"/>
  <c r="AY25" i="3"/>
  <c r="AY30" i="3"/>
  <c r="AW30" i="3"/>
  <c r="AW26" i="3"/>
  <c r="AY26" i="3"/>
  <c r="AY31" i="3"/>
  <c r="AW31" i="3"/>
  <c r="AW24" i="3"/>
  <c r="AY24" i="3"/>
  <c r="AV19" i="3"/>
  <c r="AU19" i="3"/>
  <c r="AO19" i="3"/>
  <c r="AO32" i="3"/>
  <c r="AV32" i="3"/>
  <c r="AU32" i="3"/>
  <c r="AO18" i="3"/>
  <c r="AU18" i="3"/>
  <c r="AV18" i="3"/>
  <c r="AO17" i="3"/>
  <c r="AU17" i="3"/>
  <c r="AV17" i="3"/>
  <c r="R27" i="12"/>
  <c r="R26" i="12"/>
  <c r="R21" i="12"/>
  <c r="R24" i="12"/>
  <c r="R20" i="12"/>
  <c r="R25" i="12"/>
  <c r="R23" i="12"/>
  <c r="R19" i="12"/>
  <c r="R22" i="12"/>
  <c r="R18" i="12"/>
  <c r="AW29" i="3" l="1"/>
  <c r="AY29" i="3"/>
  <c r="AY22" i="3"/>
  <c r="AW22" i="3"/>
  <c r="AW19" i="3"/>
  <c r="AY19" i="3"/>
  <c r="AW23" i="3"/>
  <c r="AY23" i="3"/>
  <c r="AY32" i="3"/>
  <c r="AW32" i="3"/>
  <c r="AY18" i="3"/>
  <c r="AW18" i="3"/>
  <c r="AW17" i="3"/>
  <c r="AY17" i="3"/>
  <c r="T25" i="10"/>
  <c r="W22" i="10"/>
  <c r="V25" i="10"/>
  <c r="K35" i="10"/>
  <c r="V26" i="10"/>
  <c r="I32" i="10"/>
  <c r="S24" i="10"/>
  <c r="I33" i="10"/>
  <c r="K34" i="10"/>
  <c r="U34" i="10"/>
  <c r="I26" i="10"/>
  <c r="S32" i="10"/>
  <c r="K23" i="10"/>
  <c r="M26" i="10"/>
  <c r="J33" i="10"/>
  <c r="U32" i="10"/>
  <c r="J23" i="10"/>
  <c r="K25" i="10"/>
  <c r="J35" i="10"/>
  <c r="S33" i="10"/>
  <c r="V24" i="10"/>
  <c r="T36" i="10"/>
  <c r="U35" i="10"/>
  <c r="I22" i="10"/>
  <c r="L22" i="10"/>
  <c r="V22" i="10"/>
  <c r="L25" i="10"/>
  <c r="L24" i="10"/>
  <c r="L26" i="10"/>
  <c r="I24" i="10"/>
  <c r="K22" i="10"/>
  <c r="T33" i="10"/>
  <c r="T24" i="10"/>
  <c r="M23" i="10"/>
  <c r="S35" i="10"/>
  <c r="T23" i="10"/>
  <c r="T22" i="10"/>
  <c r="U22" i="10"/>
  <c r="T35" i="10"/>
  <c r="J34" i="10"/>
  <c r="I36" i="10"/>
  <c r="W24" i="10"/>
  <c r="M25" i="10"/>
  <c r="K33" i="10"/>
  <c r="T32" i="10"/>
  <c r="K24" i="10"/>
  <c r="W26" i="10"/>
  <c r="J25" i="10"/>
  <c r="U24" i="10"/>
  <c r="S34" i="10"/>
  <c r="J24" i="10"/>
  <c r="W23" i="10"/>
  <c r="I35" i="10"/>
  <c r="M22" i="10"/>
  <c r="J36" i="10"/>
  <c r="S36" i="10"/>
  <c r="U36" i="10"/>
  <c r="T34" i="10"/>
  <c r="I23" i="10"/>
  <c r="K26" i="10"/>
  <c r="K36" i="10"/>
  <c r="S22" i="10"/>
  <c r="S23" i="10"/>
  <c r="L23" i="10"/>
  <c r="K32" i="10"/>
  <c r="U33" i="10"/>
  <c r="I34" i="10"/>
  <c r="W25" i="10"/>
  <c r="J26" i="10"/>
  <c r="S25" i="10"/>
  <c r="U26" i="10"/>
  <c r="U23" i="10"/>
  <c r="U25" i="10"/>
  <c r="S26" i="10"/>
  <c r="J22" i="10"/>
  <c r="I25" i="10"/>
  <c r="J32" i="10"/>
  <c r="V23" i="10"/>
  <c r="M24" i="10"/>
  <c r="T26"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Fredy Geobany Zea Rodriguez</author>
    <author>Runner warrior</author>
    <author>usuario</author>
    <author>Sandra Garcia Martinez</author>
    <author>tc={F4500B17-4E83-43E4-83A4-325B456BEEF3}</author>
  </authors>
  <commentList>
    <comment ref="K14" authorId="0" shapeId="0" xr:uid="{00000000-0006-0000-0000-000001000000}">
      <text>
        <r>
          <rPr>
            <b/>
            <sz val="9"/>
            <color indexed="81"/>
            <rFont val="Tahoma"/>
            <family val="2"/>
          </rPr>
          <t>Fecha: Formato DD/MM/AAAA</t>
        </r>
      </text>
    </comment>
    <comment ref="H27" authorId="1" shapeId="0" xr:uid="{00000000-0006-0000-0000-000002000000}">
      <text>
        <r>
          <rPr>
            <sz val="9"/>
            <color indexed="81"/>
            <rFont val="Tahoma"/>
            <family val="2"/>
          </rPr>
          <t xml:space="preserve">Escoja el  proceso a trabajar
</t>
        </r>
      </text>
    </comment>
    <comment ref="K27" authorId="2" shapeId="0" xr:uid="{00000000-0006-0000-0000-000003000000}">
      <text>
        <r>
          <rPr>
            <sz val="9"/>
            <color indexed="81"/>
            <rFont val="Tahoma"/>
            <family val="2"/>
          </rPr>
          <t xml:space="preserve">
CAMPO AUTOMATICO  que corresponde al Objetivo del  proceso analizado.
</t>
        </r>
      </text>
    </comment>
    <comment ref="M27" authorId="2" shapeId="0" xr:uid="{00000000-0006-0000-0000-000004000000}">
      <text>
        <r>
          <rPr>
            <sz val="9"/>
            <color indexed="81"/>
            <rFont val="Tahoma"/>
            <family val="2"/>
          </rPr>
          <t xml:space="preserve">
Describa los agentes generadores, medios o circunstacias que pueden ocasionar  el riesgo a  identificar. 
Seleccione del listado que aparece en la hoja "Listado de Causas". En caso de identificar otra, escribala en color rojo para que sea incluida.</t>
        </r>
      </text>
    </comment>
    <comment ref="O27" authorId="0" shapeId="0" xr:uid="{00000000-0006-0000-0000-000005000000}">
      <text>
        <r>
          <rPr>
            <b/>
            <sz val="9"/>
            <color indexed="81"/>
            <rFont val="Tahoma"/>
            <family val="2"/>
          </rPr>
          <t>Mencione el evento que podria presentarse y obstaculizar el normal desarrollo de la gestión en la entidad y afectar el logro de objetivos operativos o institucionales y que responde  a las causas identificadas.</t>
        </r>
      </text>
    </comment>
    <comment ref="Q27" authorId="3" shapeId="0" xr:uid="{00000000-0006-0000-0000-000006000000}">
      <text>
        <r>
          <rPr>
            <b/>
            <sz val="9"/>
            <color indexed="81"/>
            <rFont val="Tahoma"/>
            <family val="2"/>
          </rPr>
          <t>Describa brevemente la manera como se presenta el
riesgo</t>
        </r>
      </text>
    </comment>
    <comment ref="X27" authorId="1" shapeId="0" xr:uid="{00000000-0006-0000-0000-000007000000}">
      <text>
        <r>
          <rPr>
            <b/>
            <sz val="9"/>
            <color indexed="81"/>
            <rFont val="Tahoma"/>
            <family val="2"/>
          </rPr>
          <t xml:space="preserve">
Seleccione con el boton, las afirmaciones que se pueden presentar, para verificar si se trata de un riesgo de corrupción.</t>
        </r>
      </text>
    </comment>
    <comment ref="AB27" authorId="1" shapeId="0" xr:uid="{00000000-0006-0000-0000-000008000000}">
      <text>
        <r>
          <rPr>
            <sz val="9"/>
            <color indexed="81"/>
            <rFont val="Tahoma"/>
            <family val="2"/>
          </rPr>
          <t xml:space="preserve">
CAMPO AUTOMATICO 
NO DILIGENCIAR
</t>
        </r>
        <r>
          <rPr>
            <sz val="8"/>
            <color indexed="81"/>
            <rFont val="Tahoma"/>
            <family val="2"/>
          </rPr>
          <t xml:space="preserve">El codigo se establece con las 2 primeras letras del proceso y un numero consecutivo que va en orden
</t>
        </r>
      </text>
    </comment>
    <comment ref="AD27" authorId="3" shapeId="0" xr:uid="{00000000-0006-0000-0000-000009000000}">
      <text>
        <r>
          <rPr>
            <sz val="9"/>
            <color indexed="81"/>
            <rFont val="Tahoma"/>
            <family val="2"/>
          </rPr>
          <t xml:space="preserve">Escriba las consecuencias de lo que puede ocurrir al materializarse el riesgo. 
Seleccione del listado que se encuentra en la hoja </t>
        </r>
        <r>
          <rPr>
            <b/>
            <u/>
            <sz val="9"/>
            <color indexed="81"/>
            <rFont val="Tahoma"/>
            <family val="2"/>
          </rPr>
          <t>"Listado de Consecuencias"</t>
        </r>
        <r>
          <rPr>
            <sz val="9"/>
            <color indexed="81"/>
            <rFont val="Tahoma"/>
            <family val="2"/>
          </rPr>
          <t xml:space="preserve">. En caso de identificar otra, escribala en color rojo para que sea incluida.
Tenga en cuentan que </t>
        </r>
        <r>
          <rPr>
            <sz val="8"/>
            <color indexed="81"/>
            <rFont val="Tahoma"/>
            <family val="2"/>
          </rPr>
          <t>generalmente se dan sobre las personas o los bienes materiales o inmateriales con incidencias importantes tales como daños físicos y fallecimiento, sanciones, pérdidas económicas, de información, de bienes, de imagen, de credibilidad y de confianza, interrupción del servicio y daño ambiental.</t>
        </r>
      </text>
    </comment>
    <comment ref="AF27" authorId="0" shapeId="0" xr:uid="{00000000-0006-0000-0000-00000A000000}">
      <text>
        <r>
          <rPr>
            <b/>
            <sz val="9"/>
            <color indexed="81"/>
            <rFont val="Tahoma"/>
            <family val="2"/>
          </rPr>
          <t>Marque con una X donde el evento descrito se vería reflejado. Se puede marcar una o varias opciones.</t>
        </r>
      </text>
    </comment>
    <comment ref="M36" authorId="4" shapeId="0" xr:uid="{F4500B17-4E83-43E4-83A4-325B456BEEF3}">
      <text>
        <t>[Comentario encadenado]
Su versión de Excel le permite leer este comentario encadenado; sin embargo, las ediciones que se apliquen se quitarán si el archivo se abre en una versión más reciente de Excel. Más información: https://go.microsoft.com/fwlink/?linkid=870924
Comentario:
    De acuerdo con el Código Penal Civil en su artículo 411, el tráfico de influencias hace parte de los delitos relacionados con hechos de corrupción</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Jorge Alvarez Viviescas</author>
  </authors>
  <commentList>
    <comment ref="E4" authorId="0" shapeId="0" xr:uid="{00000000-0006-0000-0100-000001000000}">
      <text>
        <r>
          <rPr>
            <b/>
            <sz val="9"/>
            <color indexed="81"/>
            <rFont val="Tahoma"/>
            <family val="2"/>
          </rPr>
          <t>Jorge Alvarez Viviescas:</t>
        </r>
        <r>
          <rPr>
            <sz val="9"/>
            <color indexed="81"/>
            <rFont val="Tahoma"/>
            <family val="2"/>
          </rPr>
          <t xml:space="preserve">
Se puede eliminar</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Jorge Alvarez Viviescas</author>
  </authors>
  <commentList>
    <comment ref="D5" authorId="0" shapeId="0" xr:uid="{00000000-0006-0000-0200-000001000000}">
      <text>
        <r>
          <rPr>
            <b/>
            <sz val="9"/>
            <color indexed="81"/>
            <rFont val="Tahoma"/>
            <family val="2"/>
          </rPr>
          <t>Jorge Alvarez Viviescas:</t>
        </r>
        <r>
          <rPr>
            <sz val="9"/>
            <color indexed="81"/>
            <rFont val="Tahoma"/>
            <family val="2"/>
          </rPr>
          <t xml:space="preserve">
Se podria eliminar</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Runner warrior</author>
    <author>usuario</author>
  </authors>
  <commentList>
    <comment ref="F15" authorId="0" shapeId="0" xr:uid="{00000000-0006-0000-0300-000001000000}">
      <text>
        <r>
          <rPr>
            <b/>
            <sz val="9"/>
            <color indexed="81"/>
            <rFont val="Tahoma"/>
            <family val="2"/>
          </rPr>
          <t xml:space="preserve">
CAMPO AUTOMATICO
NO DILIGENCIAR</t>
        </r>
      </text>
    </comment>
    <comment ref="H15" authorId="0" shapeId="0" xr:uid="{00000000-0006-0000-0300-000002000000}">
      <text>
        <r>
          <rPr>
            <b/>
            <sz val="9"/>
            <color indexed="81"/>
            <rFont val="Tahoma"/>
            <family val="2"/>
          </rPr>
          <t xml:space="preserve">
CAMPO AUTOMATICO
NO DILIGENCIAR</t>
        </r>
      </text>
    </comment>
    <comment ref="L15" authorId="0" shapeId="0" xr:uid="{00000000-0006-0000-0300-000003000000}">
      <text>
        <r>
          <rPr>
            <b/>
            <sz val="9"/>
            <color indexed="81"/>
            <rFont val="Tahoma"/>
            <family val="2"/>
          </rPr>
          <t xml:space="preserve">
CAMPO AUTOMATICO
NO DILIGENCIAR</t>
        </r>
      </text>
    </comment>
    <comment ref="N15" authorId="0" shapeId="0" xr:uid="{00000000-0006-0000-0300-000004000000}">
      <text>
        <r>
          <rPr>
            <b/>
            <sz val="9"/>
            <color indexed="81"/>
            <rFont val="Tahoma"/>
            <family val="2"/>
          </rPr>
          <t xml:space="preserve">
CAMPO AUTOMATICO
NO DILIGENCIAR</t>
        </r>
      </text>
    </comment>
    <comment ref="AI15" authorId="1" shapeId="0" xr:uid="{00000000-0006-0000-0300-000005000000}">
      <text>
        <r>
          <rPr>
            <b/>
            <sz val="9"/>
            <color indexed="81"/>
            <rFont val="Tahoma"/>
            <family val="2"/>
          </rPr>
          <t xml:space="preserve"> DILIGENCIAR PREVIAMENTE  LA HOJA DE CONTROLES  (2a) 
CAMPO AUTOMATICO
NO DILIGENCIAR</t>
        </r>
      </text>
    </comment>
    <comment ref="AK15" authorId="0" shapeId="0" xr:uid="{00000000-0006-0000-0300-000006000000}">
      <text>
        <r>
          <rPr>
            <b/>
            <sz val="9"/>
            <color indexed="81"/>
            <rFont val="Tahoma"/>
            <family val="2"/>
          </rPr>
          <t xml:space="preserve">
CAMPO AUTOMATICO
NO DILIGENCIAR</t>
        </r>
      </text>
    </comment>
    <comment ref="AM15" authorId="0" shapeId="0" xr:uid="{00000000-0006-0000-0300-000007000000}">
      <text>
        <r>
          <rPr>
            <b/>
            <sz val="9"/>
            <color indexed="81"/>
            <rFont val="Tahoma"/>
            <family val="2"/>
          </rPr>
          <t xml:space="preserve">
CAMPO AUTOMATICO
NO DILIGENCIAR</t>
        </r>
      </text>
    </comment>
    <comment ref="AO15" authorId="0" shapeId="0" xr:uid="{00000000-0006-0000-0300-000008000000}">
      <text>
        <r>
          <rPr>
            <sz val="9"/>
            <color indexed="81"/>
            <rFont val="Tahoma"/>
            <family val="2"/>
          </rPr>
          <t xml:space="preserve">
</t>
        </r>
        <r>
          <rPr>
            <b/>
            <sz val="9"/>
            <color indexed="81"/>
            <rFont val="Tahoma"/>
            <family val="2"/>
          </rPr>
          <t>CAMPO AUTOMATICO
NO DILIGENCIAR</t>
        </r>
        <r>
          <rPr>
            <sz val="9"/>
            <color indexed="81"/>
            <rFont val="Tahoma"/>
            <family val="2"/>
          </rPr>
          <t xml:space="preserve">
</t>
        </r>
      </text>
    </comment>
    <comment ref="AQ15" authorId="0" shapeId="0" xr:uid="{00000000-0006-0000-0300-000009000000}">
      <text>
        <r>
          <rPr>
            <b/>
            <sz val="9"/>
            <color indexed="81"/>
            <rFont val="Tahoma"/>
            <family val="2"/>
          </rPr>
          <t>Defina si  el conjunto de controles reduce la probabilidad de ocurrencia del riesgo (mitiga las causas)</t>
        </r>
      </text>
    </comment>
    <comment ref="AS15" authorId="0" shapeId="0" xr:uid="{00000000-0006-0000-0300-00000A000000}">
      <text>
        <r>
          <rPr>
            <b/>
            <sz val="9"/>
            <color indexed="81"/>
            <rFont val="Tahoma"/>
            <family val="2"/>
          </rPr>
          <t xml:space="preserve">
Defina si  el conjunto de controles reduce el impacto del riesgo (mitiga las consecuencias)</t>
        </r>
      </text>
    </comment>
    <comment ref="AW15" authorId="0" shapeId="0" xr:uid="{00000000-0006-0000-0300-00000B000000}">
      <text>
        <r>
          <rPr>
            <b/>
            <sz val="9"/>
            <color indexed="81"/>
            <rFont val="Tahoma"/>
            <family val="2"/>
          </rPr>
          <t xml:space="preserve">
CAMPO AUTOMATICO
NO DILIGENCIAR</t>
        </r>
        <r>
          <rPr>
            <sz val="9"/>
            <color indexed="81"/>
            <rFont val="Tahoma"/>
            <family val="2"/>
          </rPr>
          <t xml:space="preserve">
</t>
        </r>
      </text>
    </comment>
    <comment ref="P16" authorId="1" shapeId="0" xr:uid="{00000000-0006-0000-0300-00000C000000}">
      <text>
        <r>
          <rPr>
            <b/>
            <sz val="9"/>
            <color indexed="81"/>
            <rFont val="Tahoma"/>
            <family val="2"/>
          </rPr>
          <t xml:space="preserve">
</t>
        </r>
        <r>
          <rPr>
            <sz val="9"/>
            <color indexed="81"/>
            <rFont val="Tahoma"/>
            <family val="2"/>
          </rPr>
          <t xml:space="preserve">
Establezca la frecuencia con la cual se podría materializar el riesgo en un período determinado, según las siguientes condiciones:
</t>
        </r>
        <r>
          <rPr>
            <b/>
            <sz val="9"/>
            <color indexed="81"/>
            <rFont val="Tahoma"/>
            <family val="2"/>
          </rPr>
          <t>-Casi seguro</t>
        </r>
        <r>
          <rPr>
            <sz val="9"/>
            <color indexed="81"/>
            <rFont val="Tahoma"/>
            <family val="2"/>
          </rPr>
          <t xml:space="preserve">: Se espera que ocurra en la mayoría de las circunstancias, puede ocurrir más de 1 vez al año.
</t>
        </r>
        <r>
          <rPr>
            <b/>
            <sz val="9"/>
            <color indexed="81"/>
            <rFont val="Tahoma"/>
            <family val="2"/>
          </rPr>
          <t>-Probable:</t>
        </r>
        <r>
          <rPr>
            <sz val="9"/>
            <color indexed="81"/>
            <rFont val="Tahoma"/>
            <family val="2"/>
          </rPr>
          <t xml:space="preserve"> Probablemente ocurrirá en la mayoría de las circunstancias, puede ocurrir al menoz 1 vez en el último año.
</t>
        </r>
        <r>
          <rPr>
            <b/>
            <sz val="9"/>
            <color indexed="81"/>
            <rFont val="Tahoma"/>
            <family val="2"/>
          </rPr>
          <t>-Posible:</t>
        </r>
        <r>
          <rPr>
            <sz val="9"/>
            <color indexed="81"/>
            <rFont val="Tahoma"/>
            <family val="2"/>
          </rPr>
          <t xml:space="preserve">  Es posible que ocurra en algún momento, puede ocurrir al menos 1 vez en los últimos 2 años.
</t>
        </r>
        <r>
          <rPr>
            <b/>
            <sz val="9"/>
            <color indexed="81"/>
            <rFont val="Tahoma"/>
            <family val="2"/>
          </rPr>
          <t>-Improbable:</t>
        </r>
        <r>
          <rPr>
            <sz val="9"/>
            <color indexed="81"/>
            <rFont val="Tahoma"/>
            <family val="2"/>
          </rPr>
          <t xml:space="preserve"> Podría ocurrir en algún momento, puede ocurrir al menos 1 vez en los últimos 5 años.
</t>
        </r>
        <r>
          <rPr>
            <b/>
            <sz val="9"/>
            <color indexed="81"/>
            <rFont val="Tahoma"/>
            <family val="2"/>
          </rPr>
          <t>-Rara Vez:</t>
        </r>
        <r>
          <rPr>
            <sz val="9"/>
            <color indexed="81"/>
            <rFont val="Tahoma"/>
            <family val="2"/>
          </rPr>
          <t xml:space="preserve"> Puede ocurrir en circunstancias excepcionales, no se ha presentado en los últimos 5 años.
</t>
        </r>
      </text>
    </comment>
    <comment ref="S16" authorId="0" shapeId="0" xr:uid="{00000000-0006-0000-0300-00000D000000}">
      <text>
        <r>
          <rPr>
            <sz val="9"/>
            <color indexed="81"/>
            <rFont val="Tahoma"/>
            <family val="2"/>
          </rPr>
          <t xml:space="preserve">
Marque las afirmaciones que apliquen según su análisis, para establecer el impacto del riesgo.</t>
        </r>
      </text>
    </comment>
    <comment ref="AB16" authorId="1" shapeId="0" xr:uid="{00000000-0006-0000-0300-00000E000000}">
      <text>
        <r>
          <rPr>
            <b/>
            <sz val="9"/>
            <color indexed="81"/>
            <rFont val="Tahoma"/>
            <family val="2"/>
          </rPr>
          <t>CAMPO AUTOMÁTICO.</t>
        </r>
        <r>
          <rPr>
            <sz val="9"/>
            <color indexed="81"/>
            <rFont val="Tahoma"/>
            <family val="2"/>
          </rPr>
          <t xml:space="preserve">
 Se refiere al nivel de criticidad del daño o consecuencia que le acarrearía el riesgo al proceso en el evento de materializarse.</t>
        </r>
      </text>
    </comment>
    <comment ref="AE16" authorId="0" shapeId="0" xr:uid="{00000000-0006-0000-0300-00000F000000}">
      <text>
        <r>
          <rPr>
            <b/>
            <sz val="9"/>
            <color indexed="81"/>
            <rFont val="Tahoma"/>
            <family val="2"/>
          </rPr>
          <t xml:space="preserve">
CAMPO AUTOMATICO
NO DILIGENCIAR</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Runner warrior</author>
    <author>Jorge Alvarez Viviescas</author>
  </authors>
  <commentList>
    <comment ref="F17" authorId="0" shapeId="0" xr:uid="{00000000-0006-0000-0400-000001000000}">
      <text>
        <r>
          <rPr>
            <b/>
            <sz val="9"/>
            <color indexed="81"/>
            <rFont val="Tahoma"/>
            <family val="2"/>
          </rPr>
          <t xml:space="preserve">
Seleccione el código del riesgo que fue identificado.</t>
        </r>
        <r>
          <rPr>
            <sz val="9"/>
            <color indexed="81"/>
            <rFont val="Tahoma"/>
            <family val="2"/>
          </rPr>
          <t xml:space="preserve">
</t>
        </r>
      </text>
    </comment>
    <comment ref="G17" authorId="0" shapeId="0" xr:uid="{00000000-0006-0000-0400-000002000000}">
      <text>
        <r>
          <rPr>
            <b/>
            <sz val="9"/>
            <color indexed="81"/>
            <rFont val="Tahoma"/>
            <family val="2"/>
          </rPr>
          <t xml:space="preserve">
CAMPO AUTOMATICO
NO DILIGENCIAR</t>
        </r>
        <r>
          <rPr>
            <sz val="9"/>
            <color indexed="81"/>
            <rFont val="Tahoma"/>
            <family val="2"/>
          </rPr>
          <t xml:space="preserve">
</t>
        </r>
      </text>
    </comment>
    <comment ref="I17" authorId="0" shapeId="0" xr:uid="{00000000-0006-0000-0400-000003000000}">
      <text>
        <r>
          <rPr>
            <sz val="10"/>
            <color indexed="81"/>
            <rFont val="Tahoma"/>
            <family val="2"/>
          </rPr>
          <t>Persona asignada para ejecutar el control. Debe tener la autoridad, competencias y conocimientos para ejecutar el control dentro del proceso y sus responsabilidades deben ser adecuadamente segregadas o redistribuidas entre diferentes individuos, para reducir así el riesgo de error o de actuaciones irregulares o fraudulentas.</t>
        </r>
      </text>
    </comment>
    <comment ref="K17" authorId="0" shapeId="0" xr:uid="{00000000-0006-0000-0400-000004000000}">
      <text>
        <r>
          <rPr>
            <sz val="10"/>
            <color indexed="81"/>
            <rFont val="Tahoma"/>
            <family val="2"/>
          </rPr>
          <t>El control debe tener una periodicidad específica para su realización y su ejecución debe ser consistente y oportuna para la mitigación del riesgo. Por lo que en la periodicidad se debe evaluar si este previene o se detecta de manera oportuna el riesgo</t>
        </r>
        <r>
          <rPr>
            <sz val="8"/>
            <color indexed="81"/>
            <rFont val="Tahoma"/>
            <family val="2"/>
          </rPr>
          <t>.</t>
        </r>
      </text>
    </comment>
    <comment ref="L17" authorId="0" shapeId="0" xr:uid="{00000000-0006-0000-0400-000005000000}">
      <text>
        <r>
          <rPr>
            <sz val="8"/>
            <color indexed="81"/>
            <rFont val="Tahoma"/>
            <family val="2"/>
          </rPr>
          <t>El control debe tener un propósito que indique para qué se realiza, y que ese propósito conlleve a prevenir las causas que generan el riesgo (verificar, validar, conciliar, comparar, revisar, cotejar) o detectar la materialización del riesgo, con el objetivo de llevar acabo los ajustes y correctivos en el diseño del control o en su ejecución.</t>
        </r>
      </text>
    </comment>
    <comment ref="N17" authorId="0" shapeId="0" xr:uid="{00000000-0006-0000-0400-000006000000}">
      <text>
        <r>
          <rPr>
            <sz val="8"/>
            <color indexed="81"/>
            <rFont val="Tahoma"/>
            <family val="2"/>
          </rPr>
          <t>El control debe indicar el cómo se realiza, de tal forma que se pueda
evaluar si la fuente u origen de la información que sirve para ejecutar el
control, es confiable para la mitigación del riesgo. Cuando estemos evaluando el control debemos preguntarnos si la fuente de información utilizada es confiable.</t>
        </r>
      </text>
    </comment>
    <comment ref="P17" authorId="1" shapeId="0" xr:uid="{00000000-0006-0000-0400-000007000000}">
      <text>
        <r>
          <rPr>
            <sz val="9"/>
            <color indexed="81"/>
            <rFont val="Tahoma"/>
            <family val="2"/>
          </rPr>
          <t>El control debe indicar qué pasa con las observaciones o desviaciones como resultado de ejecutar el control. Al momento de evaluar si un control está bien diseñado para mitigar el riesgo, si como resultado de un control
preventivo se observan diferencias o aspectos que no se cumplen, la actividad no debería continuarse hasta que se subsane la situación o si es un control que detecta una posible materialización de un riesgo, deberían gestionarse de manera oportuna los correctivos o aclaraciones a las diferencias presentadas u observaciones.</t>
        </r>
      </text>
    </comment>
    <comment ref="R17" authorId="0" shapeId="0" xr:uid="{00000000-0006-0000-0400-000008000000}">
      <text>
        <r>
          <rPr>
            <sz val="8"/>
            <color indexed="81"/>
            <rFont val="Tahoma"/>
            <family val="2"/>
          </rPr>
          <t>El control debe dejar evidencia de su ejecución. Esta evidencia ayuda a que se pueda revisar la misma información por parte de un tercero
y llegue a la misma conclusión de quien ejecutó el control, y se pueda evaluar que el control realmente fue ejecutado de acuerdo con los
parámetros establecidos y descritos anteriormente</t>
        </r>
      </text>
    </comment>
    <comment ref="AB17" authorId="0" shapeId="0" xr:uid="{00000000-0006-0000-0400-000009000000}">
      <text>
        <r>
          <rPr>
            <b/>
            <sz val="9"/>
            <color indexed="81"/>
            <rFont val="Tahoma"/>
            <family val="2"/>
          </rPr>
          <t xml:space="preserve">
CAMPO AUTOMATICO
NO DILIGENCIAR</t>
        </r>
        <r>
          <rPr>
            <sz val="9"/>
            <color indexed="81"/>
            <rFont val="Tahoma"/>
            <family val="2"/>
          </rPr>
          <t xml:space="preserve">
</t>
        </r>
      </text>
    </comment>
    <comment ref="AC17" authorId="0" shapeId="0" xr:uid="{00000000-0006-0000-0400-00000A000000}">
      <text>
        <r>
          <rPr>
            <sz val="9"/>
            <color indexed="81"/>
            <rFont val="Tahoma"/>
            <family val="2"/>
          </rPr>
          <t xml:space="preserve">Evalue el nivel de cumplimiento de la ejecución del control, de acuerdo con los criterios establecidos en el diseño.
</t>
        </r>
      </text>
    </comment>
    <comment ref="AD17" authorId="0" shapeId="0" xr:uid="{00000000-0006-0000-0400-00000B000000}">
      <text>
        <r>
          <rPr>
            <sz val="9"/>
            <color indexed="81"/>
            <rFont val="Tahoma"/>
            <family val="2"/>
          </rPr>
          <t xml:space="preserve">
</t>
        </r>
        <r>
          <rPr>
            <b/>
            <sz val="9"/>
            <color indexed="81"/>
            <rFont val="Tahoma"/>
            <family val="2"/>
          </rPr>
          <t xml:space="preserve">
CAMPO AUTOMATICO 
NO DILIGENCIAR</t>
        </r>
      </text>
    </comment>
    <comment ref="AE17" authorId="0" shapeId="0" xr:uid="{00000000-0006-0000-0400-00000C000000}">
      <text>
        <r>
          <rPr>
            <sz val="9"/>
            <color indexed="81"/>
            <rFont val="Tahoma"/>
            <family val="2"/>
          </rPr>
          <t xml:space="preserve">CAMPO AUTOMATICO 
NO DILIGENCIAR.
Resultado promedio de la evaluacion integral del control
</t>
        </r>
      </text>
    </comment>
  </commentList>
</comments>
</file>

<file path=xl/sharedStrings.xml><?xml version="1.0" encoding="utf-8"?>
<sst xmlns="http://schemas.openxmlformats.org/spreadsheetml/2006/main" count="4821" uniqueCount="2234">
  <si>
    <t>SEDE</t>
  </si>
  <si>
    <t>REGIONAL</t>
  </si>
  <si>
    <t>Bogota</t>
  </si>
  <si>
    <t>PROCESO</t>
  </si>
  <si>
    <t>-</t>
  </si>
  <si>
    <t>PROBABILIDAD</t>
  </si>
  <si>
    <t>IMPACTO</t>
  </si>
  <si>
    <t>Probable B 4</t>
  </si>
  <si>
    <t>LIGERAMENTE DAÑINO
(Insignificante) 1</t>
  </si>
  <si>
    <t>MODERADO 4</t>
  </si>
  <si>
    <t>CRITERIOS</t>
  </si>
  <si>
    <t>Los controles existen , no son efectivos</t>
  </si>
  <si>
    <t>RESPONSABLE</t>
  </si>
  <si>
    <t>SEDE_NACIONAL</t>
  </si>
  <si>
    <t>AMAZONAS</t>
  </si>
  <si>
    <t>ANTIOQUIA</t>
  </si>
  <si>
    <t>ARAUCA</t>
  </si>
  <si>
    <t>ATLANTICO</t>
  </si>
  <si>
    <t>BOGOTÁ</t>
  </si>
  <si>
    <t>BOLÍVAR</t>
  </si>
  <si>
    <t>BOYACÁ</t>
  </si>
  <si>
    <t>CALDAS</t>
  </si>
  <si>
    <t>CAQUETÁ</t>
  </si>
  <si>
    <t>CASANARE</t>
  </si>
  <si>
    <t>CAUCA</t>
  </si>
  <si>
    <t>CESAR</t>
  </si>
  <si>
    <t>CHOCO</t>
  </si>
  <si>
    <t>CÓRDOBA</t>
  </si>
  <si>
    <t>CUNDINAMARCA</t>
  </si>
  <si>
    <t>GUAINIA</t>
  </si>
  <si>
    <t>GUAVIARE</t>
  </si>
  <si>
    <t>HUILA</t>
  </si>
  <si>
    <t>MAGDALENA</t>
  </si>
  <si>
    <t>META</t>
  </si>
  <si>
    <t>NARIÑO</t>
  </si>
  <si>
    <t>N_SANTANDER</t>
  </si>
  <si>
    <t>PUTUMAYO</t>
  </si>
  <si>
    <t>QUINDIO</t>
  </si>
  <si>
    <t>RISARALDA</t>
  </si>
  <si>
    <t>SANTANDER</t>
  </si>
  <si>
    <t>SUCRE</t>
  </si>
  <si>
    <t>TOLIMA</t>
  </si>
  <si>
    <t>VALLE</t>
  </si>
  <si>
    <t>VAUPES</t>
  </si>
  <si>
    <t>VICHADA</t>
  </si>
  <si>
    <t>Direccionamiento Estratégico</t>
  </si>
  <si>
    <t>R. AMAZONAS</t>
  </si>
  <si>
    <t>R. ANTIOQUIA</t>
  </si>
  <si>
    <t>R. ARAUCA</t>
  </si>
  <si>
    <t>R. ATLANTICO</t>
  </si>
  <si>
    <t>R. BOGOTÁ</t>
  </si>
  <si>
    <t>R. BOLÍVAR</t>
  </si>
  <si>
    <t>R. BOYACÁ</t>
  </si>
  <si>
    <t>CZ CALDAS</t>
  </si>
  <si>
    <t>R. CAQUETÁ</t>
  </si>
  <si>
    <t>CZ CASANARE</t>
  </si>
  <si>
    <t>R. CAUCA</t>
  </si>
  <si>
    <t>R. CESAR</t>
  </si>
  <si>
    <t>R. CHOCO</t>
  </si>
  <si>
    <t>R. CÓRDOBA</t>
  </si>
  <si>
    <t>R. CUNDINAMARCA</t>
  </si>
  <si>
    <t>R. GUAINIA</t>
  </si>
  <si>
    <t>R. GUAVIARE</t>
  </si>
  <si>
    <t>R. HUILA</t>
  </si>
  <si>
    <t>R. LA GUAJIRA</t>
  </si>
  <si>
    <t>R. MAGDALENA</t>
  </si>
  <si>
    <t>R. META</t>
  </si>
  <si>
    <t>R. NARIÑO</t>
  </si>
  <si>
    <t>R. NORTE DE SANTANDER</t>
  </si>
  <si>
    <t>R. PUTUMAYO</t>
  </si>
  <si>
    <t>R. QUINDIO</t>
  </si>
  <si>
    <t>R. RISARALDA</t>
  </si>
  <si>
    <t>R. SAN ANDRES</t>
  </si>
  <si>
    <t>R. SANTANDER</t>
  </si>
  <si>
    <t>R. SUCRE</t>
  </si>
  <si>
    <t>R. TOLIMA</t>
  </si>
  <si>
    <t>R. VALLE</t>
  </si>
  <si>
    <t>R. VAUPES</t>
  </si>
  <si>
    <t>R. VICHADA</t>
  </si>
  <si>
    <t>Mejoramiento Contínuo</t>
  </si>
  <si>
    <t>CZ NORORIENTAL</t>
  </si>
  <si>
    <t>CZ ARAUCA</t>
  </si>
  <si>
    <t>CZ NORTE CENTRO HISTORICO</t>
  </si>
  <si>
    <t>CZ USAQUEN</t>
  </si>
  <si>
    <t>CZ HISTORICO Y DEL CARIBE NORTE</t>
  </si>
  <si>
    <t xml:space="preserve">CZ TUNJA 1 </t>
  </si>
  <si>
    <t xml:space="preserve">CZ MANIZALES 2 </t>
  </si>
  <si>
    <t>CZ FLORENCIA 1</t>
  </si>
  <si>
    <t>CZ YOPAL</t>
  </si>
  <si>
    <t>CZ POPAYAN</t>
  </si>
  <si>
    <t>CZ VALLEDUPAR 2</t>
  </si>
  <si>
    <t>CZ QUIBDO</t>
  </si>
  <si>
    <t>CZ MONTERIA 1</t>
  </si>
  <si>
    <t>CZ SOACHA</t>
  </si>
  <si>
    <t>CZ NEIVA</t>
  </si>
  <si>
    <t xml:space="preserve">CZ RIOHACHA 1 </t>
  </si>
  <si>
    <t>CZ SUR</t>
  </si>
  <si>
    <t>CZ VILLAVICENCIO 1</t>
  </si>
  <si>
    <t>CZ PASTO 1</t>
  </si>
  <si>
    <t>CZ CUCUTA 3</t>
  </si>
  <si>
    <t>CZ MOCOA</t>
  </si>
  <si>
    <t>CZ ARMENIA NORTE</t>
  </si>
  <si>
    <t>CZ PEREIRA</t>
  </si>
  <si>
    <t>CZ LOS ALMENDROS</t>
  </si>
  <si>
    <t>CZ BUCARAMANGA NORTE</t>
  </si>
  <si>
    <t>CZ  BOSTON</t>
  </si>
  <si>
    <t>CZ IBAGUE</t>
  </si>
  <si>
    <t>Coordinación y Articulación del Sistema Nacional de Bienestar Familiar</t>
  </si>
  <si>
    <t>CAIVAS</t>
  </si>
  <si>
    <t xml:space="preserve">CZ NOROCCIDENTAL </t>
  </si>
  <si>
    <t>CZ SARAVENA</t>
  </si>
  <si>
    <t>CZ SUR OCCIDENTE</t>
  </si>
  <si>
    <t>CZ SANTAFE</t>
  </si>
  <si>
    <t>CZ DE LA VIRGEN Y TURISTICO</t>
  </si>
  <si>
    <t xml:space="preserve">CZ TUNJA 2 </t>
  </si>
  <si>
    <t xml:space="preserve">CZ MANIZALES 1  </t>
  </si>
  <si>
    <t>CZ FLORENCIA 2</t>
  </si>
  <si>
    <t>CZ PAZ DE ARIPORO</t>
  </si>
  <si>
    <t xml:space="preserve">CZ POPAYAN - CENTRO </t>
  </si>
  <si>
    <t>CZ VALLEDUPAR 1</t>
  </si>
  <si>
    <t>CZ ISTMINA</t>
  </si>
  <si>
    <t>CZ CERETE</t>
  </si>
  <si>
    <t>CZ ZIPAQUIRA</t>
  </si>
  <si>
    <t>CZ GAITANA</t>
  </si>
  <si>
    <t xml:space="preserve">CZ RIOHACHA 2 </t>
  </si>
  <si>
    <t>CZ NORTE</t>
  </si>
  <si>
    <t xml:space="preserve">CZ VILLAVICENCIO 2 </t>
  </si>
  <si>
    <t>CZ PASTO 2</t>
  </si>
  <si>
    <t>CZ CUCUTA 1</t>
  </si>
  <si>
    <t>CZ PUERTO ASIS</t>
  </si>
  <si>
    <t>CZ ARMENIA SUR</t>
  </si>
  <si>
    <t>CZ SANTA ROSA DE CABAL</t>
  </si>
  <si>
    <t>CZ BUCARAMANGA SUR</t>
  </si>
  <si>
    <t>CZ JORDAN</t>
  </si>
  <si>
    <t>CZ LADERA</t>
  </si>
  <si>
    <t>Gestión para la atención integral a la Primera Infancia</t>
  </si>
  <si>
    <t>CESPA</t>
  </si>
  <si>
    <t>CZ SURORIENTAL</t>
  </si>
  <si>
    <t>CZ TAME</t>
  </si>
  <si>
    <t>CZ BARANOA</t>
  </si>
  <si>
    <t>CZ SAN CRISTOBAL SUR</t>
  </si>
  <si>
    <t>CZ INDUSTRIAL DE LA BAHIA</t>
  </si>
  <si>
    <t>CZ SOGAMOSO</t>
  </si>
  <si>
    <t>CZ L NORTE</t>
  </si>
  <si>
    <t>CZ BELEN DE LOS ANDAQUIES</t>
  </si>
  <si>
    <t>CZ VILLANUEVA</t>
  </si>
  <si>
    <t>CZ INDIGENA</t>
  </si>
  <si>
    <t>CZ CHIRIGUANA</t>
  </si>
  <si>
    <t>CZ BAHIA SOLANO</t>
  </si>
  <si>
    <t>CZ PLANETA RICA</t>
  </si>
  <si>
    <t>CZ UBATE</t>
  </si>
  <si>
    <t>CZ GARZON</t>
  </si>
  <si>
    <t>CZ FONSECA</t>
  </si>
  <si>
    <t>CZ DEL RIO</t>
  </si>
  <si>
    <t>CZ GRANADA</t>
  </si>
  <si>
    <t>CZ TUMACO</t>
  </si>
  <si>
    <t>CZ CUCUTA 2</t>
  </si>
  <si>
    <t>CZ LA HORMIGA</t>
  </si>
  <si>
    <t>CZ CALARCA</t>
  </si>
  <si>
    <t>CZ DOS QUEBRADAS</t>
  </si>
  <si>
    <t>CZ CARLOS LLERAS RESTREPO</t>
  </si>
  <si>
    <t>CZ SINCELEJO</t>
  </si>
  <si>
    <t>CZ GALAN</t>
  </si>
  <si>
    <t>CZ CALI -CENTRO</t>
  </si>
  <si>
    <t>Gestión para la promoción y prevención para la protección integral de la niñez y adolescencia</t>
  </si>
  <si>
    <t xml:space="preserve">CZ ABURRA NORTE </t>
  </si>
  <si>
    <t>CZ SABANALARGA</t>
  </si>
  <si>
    <t>CZ USME</t>
  </si>
  <si>
    <t>CZ TURBACO</t>
  </si>
  <si>
    <t>CZ DUITAMA</t>
  </si>
  <si>
    <t>CZ ORIENTE</t>
  </si>
  <si>
    <t>CZ PUERTO RICO</t>
  </si>
  <si>
    <t>CZ SUR – EL BORDO</t>
  </si>
  <si>
    <t>CZ AGUACHICA</t>
  </si>
  <si>
    <t>CZ RIOSUCIO</t>
  </si>
  <si>
    <t>CZ TIERRA ALTA</t>
  </si>
  <si>
    <t>CZ PACHO</t>
  </si>
  <si>
    <t>CZ PITALITO</t>
  </si>
  <si>
    <t>CZ MANAURE</t>
  </si>
  <si>
    <t>CZ CIENAGA</t>
  </si>
  <si>
    <t>CZ ACACIAS</t>
  </si>
  <si>
    <t>CZ IPIALES</t>
  </si>
  <si>
    <t>CZ PAMPLONA</t>
  </si>
  <si>
    <t>CZ SIBUNDOY</t>
  </si>
  <si>
    <t>CZ LA VIRGINIA</t>
  </si>
  <si>
    <t>CZ YARIGUIES</t>
  </si>
  <si>
    <t>CZ LA MOJANA</t>
  </si>
  <si>
    <t>CZ LIBANO</t>
  </si>
  <si>
    <t>Gestión para la atención de las familias y comunidades</t>
  </si>
  <si>
    <t xml:space="preserve">CZ ABURRA SUR </t>
  </si>
  <si>
    <t>CZ SABANAGRANDE</t>
  </si>
  <si>
    <t>CZ TUNJUELITO</t>
  </si>
  <si>
    <t>CZ EL CARMEN DE BOLIVAR</t>
  </si>
  <si>
    <t>CZ CHIQUINQUIRA</t>
  </si>
  <si>
    <t>CZ OCCIDENTE</t>
  </si>
  <si>
    <t>CESPAS</t>
  </si>
  <si>
    <t>CZ NORTE – SANTANDER DE QUILICHAO</t>
  </si>
  <si>
    <t>CZ CODAZZI</t>
  </si>
  <si>
    <t>CZ TADO</t>
  </si>
  <si>
    <t>CZ MONTELIBANO</t>
  </si>
  <si>
    <t>CZ VILLETA</t>
  </si>
  <si>
    <t>CZ LA PLATA</t>
  </si>
  <si>
    <t>CZ  MAICAO</t>
  </si>
  <si>
    <t>CZ FUNDACION</t>
  </si>
  <si>
    <t>CZ PUERTO LOPEZ</t>
  </si>
  <si>
    <t>CZ TUQUERRES</t>
  </si>
  <si>
    <t>CZ OCAÑA</t>
  </si>
  <si>
    <t>CZ BELEN DE UMBRIA</t>
  </si>
  <si>
    <t>CZ SAN GIL</t>
  </si>
  <si>
    <t>CZ LERIDA</t>
  </si>
  <si>
    <t>Gestión para la Nutrición</t>
  </si>
  <si>
    <t xml:space="preserve">CZ BAJO CAUCA </t>
  </si>
  <si>
    <t>CZ HIPODROMO</t>
  </si>
  <si>
    <t>CZ BOSA 1</t>
  </si>
  <si>
    <t>CZ MAGANGUE</t>
  </si>
  <si>
    <t>CZ GARAGOA</t>
  </si>
  <si>
    <t>CZ SURORIENTE</t>
  </si>
  <si>
    <t xml:space="preserve">CZ MACIZO COLOMBIANO - BOLIVAR </t>
  </si>
  <si>
    <t>CZ LORICA</t>
  </si>
  <si>
    <t>CZ FACATATIVA</t>
  </si>
  <si>
    <t>CZ PLATO</t>
  </si>
  <si>
    <t>CZ LA UNION</t>
  </si>
  <si>
    <t>CZ TIBU</t>
  </si>
  <si>
    <t>CZ SOCORRO</t>
  </si>
  <si>
    <t>CZ HONDA</t>
  </si>
  <si>
    <t>CZ JAMUNDI</t>
  </si>
  <si>
    <t>Gestión para la Protección</t>
  </si>
  <si>
    <t xml:space="preserve">CZ LA MESETA </t>
  </si>
  <si>
    <t>CZ SUR ORIENTE</t>
  </si>
  <si>
    <t>CZ MOMPOX</t>
  </si>
  <si>
    <t>CZ PUERTO BOYACA</t>
  </si>
  <si>
    <t xml:space="preserve">CZ COSTA PACIFICA – GUAPI </t>
  </si>
  <si>
    <t>CZ SAHAGUN</t>
  </si>
  <si>
    <t>CZ FUSAGASUGÁ</t>
  </si>
  <si>
    <t>CZ EL BANCO</t>
  </si>
  <si>
    <t>CZ BARBACOAS</t>
  </si>
  <si>
    <t>CZ VÉLEZ</t>
  </si>
  <si>
    <t>CZ ESPINAL</t>
  </si>
  <si>
    <t>CZ YUMBO</t>
  </si>
  <si>
    <t>Gestión Restablecimiento de Derechos</t>
  </si>
  <si>
    <t xml:space="preserve">CZ MAGDALENA MEDIO </t>
  </si>
  <si>
    <t>CZ KENNEDY</t>
  </si>
  <si>
    <t>CZ SIMITI</t>
  </si>
  <si>
    <t>CZ SOATA</t>
  </si>
  <si>
    <t>CZ SAN ANDRES DE SOTAVENTO</t>
  </si>
  <si>
    <t>CZ CAQUEZA</t>
  </si>
  <si>
    <t>CZ SANTA ANA</t>
  </si>
  <si>
    <t>CZ REMOLINO</t>
  </si>
  <si>
    <t>CZ MALAGA</t>
  </si>
  <si>
    <t>CZ CHAPARRAL</t>
  </si>
  <si>
    <t>CZPALMIRA</t>
  </si>
  <si>
    <t>Gestión de Adopciones</t>
  </si>
  <si>
    <t xml:space="preserve">CZ OCCIDENTE </t>
  </si>
  <si>
    <t>CZ FONTIBON</t>
  </si>
  <si>
    <t>CZ EL COCUY</t>
  </si>
  <si>
    <t>CZ GACHETÁ</t>
  </si>
  <si>
    <t xml:space="preserve">CZ LA FLORESTA </t>
  </si>
  <si>
    <t>CZ PURIFICACION</t>
  </si>
  <si>
    <t>CZ BUGA</t>
  </si>
  <si>
    <t>Gestión de Responsabilidad Penal</t>
  </si>
  <si>
    <t xml:space="preserve">CZ OCCIDENTE MEDIO </t>
  </si>
  <si>
    <t>CZ ENGATIVA</t>
  </si>
  <si>
    <t>CZ MIRAFLORES</t>
  </si>
  <si>
    <t>CZ GIRARDOT</t>
  </si>
  <si>
    <t xml:space="preserve">CZ LUIS CARLOS GALAN SARMIENTO </t>
  </si>
  <si>
    <t>CZ TULUA</t>
  </si>
  <si>
    <t>Gestión Soporte</t>
  </si>
  <si>
    <t xml:space="preserve">CZ ORIENTE </t>
  </si>
  <si>
    <t>CZ SUBA</t>
  </si>
  <si>
    <t>CZ MONIQUIRA</t>
  </si>
  <si>
    <t>CZ CHOCONTA</t>
  </si>
  <si>
    <t>CZ SEVILLA</t>
  </si>
  <si>
    <t>Gestión Humana</t>
  </si>
  <si>
    <t xml:space="preserve">CZ PORCE NUS </t>
  </si>
  <si>
    <t>CZ BARRIOS UNIDOS</t>
  </si>
  <si>
    <t>CZ OTANCHE</t>
  </si>
  <si>
    <t>CZ LA MESA</t>
  </si>
  <si>
    <t>CZ ROLDANILLO</t>
  </si>
  <si>
    <t>Gestión Financiera</t>
  </si>
  <si>
    <t xml:space="preserve">CZ SUROESTE </t>
  </si>
  <si>
    <t>CZ MARTIRES</t>
  </si>
  <si>
    <t>CZ SAN JUAN DE RIOSECO</t>
  </si>
  <si>
    <t>CZ CARTAGO</t>
  </si>
  <si>
    <t>Gestión Control Interno Disciplinario</t>
  </si>
  <si>
    <t xml:space="preserve">CZ PENDERISCO </t>
  </si>
  <si>
    <t xml:space="preserve">CZ PUENTE ARANDA </t>
  </si>
  <si>
    <t>CZ BUENAVENTURA</t>
  </si>
  <si>
    <t>Gestión Abastecimiento</t>
  </si>
  <si>
    <t xml:space="preserve">CZ URABA </t>
  </si>
  <si>
    <t>CZ RAFAEL URIBE</t>
  </si>
  <si>
    <t>Gestión Administrativa</t>
  </si>
  <si>
    <t xml:space="preserve">CZ ORIENTE MEDIO </t>
  </si>
  <si>
    <t>CZ CIUDAD BOLIVAR</t>
  </si>
  <si>
    <t>Gestión Contratación </t>
  </si>
  <si>
    <t xml:space="preserve">CZ REVIVIR </t>
  </si>
  <si>
    <t>Gestión Tecnológica</t>
  </si>
  <si>
    <t>Gestión Jurídica</t>
  </si>
  <si>
    <t>Gestión Regional</t>
  </si>
  <si>
    <t>Gestión de Cooperación</t>
  </si>
  <si>
    <t>Gestión Servicio y Atención</t>
  </si>
  <si>
    <t>Gestión Servicio a Beneficiarios</t>
  </si>
  <si>
    <t>Gestión de Atención a Peticiones, Quejas, Reclamos y Sugerencias</t>
  </si>
  <si>
    <t>Gestión Comunicaciones</t>
  </si>
  <si>
    <t>Evaluación, Monitoreo y Control de la Gestión</t>
  </si>
  <si>
    <t>Evaluación y Monitoreo de la Gestión</t>
  </si>
  <si>
    <t>Evaluación Independiente</t>
  </si>
  <si>
    <t>Aseguramiento a Estándares</t>
  </si>
  <si>
    <t>Verificación, inspección y control a instituciones que prestan servicio público de Bienestar Familiar</t>
  </si>
  <si>
    <t>Fortalecimiento de Organizaciones prestadoras del Servicio Publico de Bienestar Familiar</t>
  </si>
  <si>
    <t>NACIONAL</t>
  </si>
  <si>
    <t>LA_GUAJIRA</t>
  </si>
  <si>
    <t>SAN_ANDRES</t>
  </si>
  <si>
    <t>OBJETIVO</t>
  </si>
  <si>
    <t>OBJETIVOS</t>
  </si>
  <si>
    <t>FUENTE</t>
  </si>
  <si>
    <t>CONSECUENCIA</t>
  </si>
  <si>
    <t>Talento Humano</t>
  </si>
  <si>
    <t>Recursos</t>
  </si>
  <si>
    <t>Tecnológica</t>
  </si>
  <si>
    <t>Infraestructura Apoyo</t>
  </si>
  <si>
    <t>Eventos Naturales</t>
  </si>
  <si>
    <t>Normatividad</t>
  </si>
  <si>
    <t>Proveedores y Contratistas</t>
  </si>
  <si>
    <t xml:space="preserve">Información </t>
  </si>
  <si>
    <t>Control, Medición y seguimiento</t>
  </si>
  <si>
    <t>CONSECUENCIAS</t>
  </si>
  <si>
    <t>Incumplimientos legales</t>
  </si>
  <si>
    <t>Daños a la integridad Física</t>
  </si>
  <si>
    <t>Llamados de Atención</t>
  </si>
  <si>
    <t>Sanciones</t>
  </si>
  <si>
    <t>Reprocesos</t>
  </si>
  <si>
    <t>CODREG</t>
  </si>
  <si>
    <t>cod reg</t>
  </si>
  <si>
    <t>reg</t>
  </si>
  <si>
    <t>cod cz</t>
  </si>
  <si>
    <t>cz</t>
  </si>
  <si>
    <t>controles</t>
  </si>
  <si>
    <t>Sede</t>
  </si>
  <si>
    <t>Antioquia</t>
  </si>
  <si>
    <t>Atlantico</t>
  </si>
  <si>
    <t>Bolivar</t>
  </si>
  <si>
    <t>Boyaca</t>
  </si>
  <si>
    <t>Caldas</t>
  </si>
  <si>
    <t>Caqueta</t>
  </si>
  <si>
    <t>Cauca</t>
  </si>
  <si>
    <t>Cesar</t>
  </si>
  <si>
    <t>Cordoba</t>
  </si>
  <si>
    <t>Cundinamarca</t>
  </si>
  <si>
    <t>Choco</t>
  </si>
  <si>
    <t>Huila</t>
  </si>
  <si>
    <t>La Guajira</t>
  </si>
  <si>
    <t>Magdalena</t>
  </si>
  <si>
    <t>Meta</t>
  </si>
  <si>
    <t>Nariño</t>
  </si>
  <si>
    <t>Norte Santander</t>
  </si>
  <si>
    <t>Quindio</t>
  </si>
  <si>
    <t>Risaralda</t>
  </si>
  <si>
    <t>Santander</t>
  </si>
  <si>
    <t>Sucre</t>
  </si>
  <si>
    <t>Tolima</t>
  </si>
  <si>
    <t>Valle</t>
  </si>
  <si>
    <t>Arauca</t>
  </si>
  <si>
    <t>Casanare</t>
  </si>
  <si>
    <t>Putumayo</t>
  </si>
  <si>
    <t>San Andres</t>
  </si>
  <si>
    <t>Amazonas</t>
  </si>
  <si>
    <t>Guainia</t>
  </si>
  <si>
    <t>Guaviare</t>
  </si>
  <si>
    <t>Vaupes</t>
  </si>
  <si>
    <t>Vichada</t>
  </si>
  <si>
    <t>Sede Direccion General</t>
  </si>
  <si>
    <t>0500</t>
  </si>
  <si>
    <t>Sede Regional</t>
  </si>
  <si>
    <t>AntioquiaSede Regional</t>
  </si>
  <si>
    <t>Raro-E 1</t>
  </si>
  <si>
    <t>Los controles son efectivos y están documentados</t>
  </si>
  <si>
    <t>0501</t>
  </si>
  <si>
    <t>CZ Integral Nororiental</t>
  </si>
  <si>
    <t>AntioquiaCZ Integral Nororiental</t>
  </si>
  <si>
    <t>BAJA
(Improbable) D 2</t>
  </si>
  <si>
    <t>Menor 2</t>
  </si>
  <si>
    <t>Los controles existen, son efectivos pero no están documentados</t>
  </si>
  <si>
    <t>Regional</t>
  </si>
  <si>
    <t>CZ Norte Centro Historico</t>
  </si>
  <si>
    <t>CZ Ciudad Bolivar</t>
  </si>
  <si>
    <t>CZ Historico y del Caribe Norte</t>
  </si>
  <si>
    <t>CZ Tunja 1</t>
  </si>
  <si>
    <t>CZ Manizales 1</t>
  </si>
  <si>
    <t>CZ Florencia 1</t>
  </si>
  <si>
    <t>CZ Popayan</t>
  </si>
  <si>
    <t>CZ Valledupar 1</t>
  </si>
  <si>
    <t>CZ 1 Monteria</t>
  </si>
  <si>
    <t>CZ Soacha</t>
  </si>
  <si>
    <t>CZ Quibdo</t>
  </si>
  <si>
    <t>CZ Neiva</t>
  </si>
  <si>
    <t>CZ Riohacha 1</t>
  </si>
  <si>
    <t>CZ Santa Marta Sur</t>
  </si>
  <si>
    <t>CZ Villavicencio 1</t>
  </si>
  <si>
    <t>CZ Pasto 1</t>
  </si>
  <si>
    <t>CZ Cucuta 1</t>
  </si>
  <si>
    <t>CZ Armenia Sur</t>
  </si>
  <si>
    <t>CZ Pereira</t>
  </si>
  <si>
    <t>CZ Bucaramanga Norte</t>
  </si>
  <si>
    <t>CZ Boston</t>
  </si>
  <si>
    <t>CZ Jordan</t>
  </si>
  <si>
    <t>CZ Suroriental</t>
  </si>
  <si>
    <t>CZ Arauca</t>
  </si>
  <si>
    <t>CZ Yopal</t>
  </si>
  <si>
    <t>CZ Mocoa</t>
  </si>
  <si>
    <t>CZ los Almendros</t>
  </si>
  <si>
    <t>CZ</t>
  </si>
  <si>
    <t>0502</t>
  </si>
  <si>
    <t>CZ Integral Noroccidental</t>
  </si>
  <si>
    <t>AntioquiaCZ Integral Noroccidental</t>
  </si>
  <si>
    <t>MEDIA
(Moderado) C 3</t>
  </si>
  <si>
    <t>Moderado 3</t>
  </si>
  <si>
    <t>CZ Suroccidente</t>
  </si>
  <si>
    <t>CZ Tunjuelito</t>
  </si>
  <si>
    <t>CZ de la Virgen y Turistico</t>
  </si>
  <si>
    <t>CZ Tunja 2</t>
  </si>
  <si>
    <t>CZ Manizales 2</t>
  </si>
  <si>
    <t>CZ Florencia 2</t>
  </si>
  <si>
    <t>CZ Centro</t>
  </si>
  <si>
    <t>CZ Valledupar 2</t>
  </si>
  <si>
    <t>CZ Cerete</t>
  </si>
  <si>
    <t>CZ Zipaquira</t>
  </si>
  <si>
    <t>CZ Istmina</t>
  </si>
  <si>
    <t>CZ Garzon</t>
  </si>
  <si>
    <t>CZ Riohacha 2</t>
  </si>
  <si>
    <t>CZ Santa Marta Norte</t>
  </si>
  <si>
    <t>CZ Villavicencio 2</t>
  </si>
  <si>
    <t>CZ Pasto 2</t>
  </si>
  <si>
    <t>CZ Cucuta 2</t>
  </si>
  <si>
    <t>CZ Armenia Norte</t>
  </si>
  <si>
    <t>CZ La Virginia</t>
  </si>
  <si>
    <t>CZ Bucaramanga Sur</t>
  </si>
  <si>
    <t>CZ Norte</t>
  </si>
  <si>
    <t>CZ Galan</t>
  </si>
  <si>
    <t>CZ Nororiental</t>
  </si>
  <si>
    <t>CZ Saravena</t>
  </si>
  <si>
    <t>CZ Paz de Ariporo</t>
  </si>
  <si>
    <t>CZ Sibundoy</t>
  </si>
  <si>
    <t>0504</t>
  </si>
  <si>
    <t>CZ Integral Sur Oriental</t>
  </si>
  <si>
    <t>AntioquiaCZ Integral Sur Oriental</t>
  </si>
  <si>
    <t>DAÑINO
(Mayor) 4</t>
  </si>
  <si>
    <t>No existen controles</t>
  </si>
  <si>
    <t>CZ Baranoa</t>
  </si>
  <si>
    <t>CZ Usme</t>
  </si>
  <si>
    <t>CZ Industrial de la Bahia</t>
  </si>
  <si>
    <t>CZ Sogamoso</t>
  </si>
  <si>
    <t>CZ Occidente</t>
  </si>
  <si>
    <t>CZ Puerto Rico</t>
  </si>
  <si>
    <t>CZ Indigena</t>
  </si>
  <si>
    <t>CZ Chiriguana</t>
  </si>
  <si>
    <t>CZ Planetarica</t>
  </si>
  <si>
    <t>CZ Choconta</t>
  </si>
  <si>
    <t>CZ Bahia Solano</t>
  </si>
  <si>
    <t>CZ La Plata</t>
  </si>
  <si>
    <t>CZ Fonseca</t>
  </si>
  <si>
    <t>CZ Del Rio</t>
  </si>
  <si>
    <t>CZ Granada</t>
  </si>
  <si>
    <t>CZ Tumaco</t>
  </si>
  <si>
    <t>CZ Cucuta 3</t>
  </si>
  <si>
    <t>CZ Calarca</t>
  </si>
  <si>
    <t>CZ Dos Quebradas</t>
  </si>
  <si>
    <t>CZ Carlos Lleras Restrepo</t>
  </si>
  <si>
    <t>CZ Sincelejo</t>
  </si>
  <si>
    <t>CZ Ibague</t>
  </si>
  <si>
    <t>CZ Ladera</t>
  </si>
  <si>
    <t>CZ Tame</t>
  </si>
  <si>
    <t>CZ Villanueva</t>
  </si>
  <si>
    <t>CZ Puerto Asis</t>
  </si>
  <si>
    <t>0505</t>
  </si>
  <si>
    <t>CZ Aburra Norte</t>
  </si>
  <si>
    <t>AntioquiaCZ Aburra Norte</t>
  </si>
  <si>
    <t>ALTA
 (Casi certeza) A 5</t>
  </si>
  <si>
    <t>EXTREMADAMENTE DAÑINO
(Catastrófico) 5</t>
  </si>
  <si>
    <t>CZ Sabanalarga</t>
  </si>
  <si>
    <t>CZ San Cristobal Sur</t>
  </si>
  <si>
    <t>CZ Turbaco</t>
  </si>
  <si>
    <t>CZ Duitama</t>
  </si>
  <si>
    <t>CZ Oriente</t>
  </si>
  <si>
    <t>CZ Belen de los Andaquies</t>
  </si>
  <si>
    <t>CZ Sur</t>
  </si>
  <si>
    <t>CZ Aguachica</t>
  </si>
  <si>
    <t>CZ Tierralta</t>
  </si>
  <si>
    <t>CZ Pacho</t>
  </si>
  <si>
    <t>CZ Riosucio</t>
  </si>
  <si>
    <t>CZ Pitalito</t>
  </si>
  <si>
    <t>CZ Manaure</t>
  </si>
  <si>
    <t>CZ Cienaga</t>
  </si>
  <si>
    <t>CZ Acacias</t>
  </si>
  <si>
    <t>CZ Ipiales</t>
  </si>
  <si>
    <t>CZ Ocaña</t>
  </si>
  <si>
    <t>CZ Belen de Umbria</t>
  </si>
  <si>
    <t>CZ Luis Carlos Galán Sarmiento</t>
  </si>
  <si>
    <t>CZ La Mojana</t>
  </si>
  <si>
    <t>CZ Libano</t>
  </si>
  <si>
    <t>CZ La Hormiga</t>
  </si>
  <si>
    <t>0506</t>
  </si>
  <si>
    <t>CZ Aburra Sur</t>
  </si>
  <si>
    <t>AntioquiaCZ Aburra Sur</t>
  </si>
  <si>
    <t>CZ Sabanagrande</t>
  </si>
  <si>
    <t>CZ Kennedy</t>
  </si>
  <si>
    <t>CZ El Carmen de Bolivar</t>
  </si>
  <si>
    <t>CZ Chiquinquira</t>
  </si>
  <si>
    <t>CZ Agustin Codazzi</t>
  </si>
  <si>
    <t>CZ Montelibano</t>
  </si>
  <si>
    <t>CZ Villeta</t>
  </si>
  <si>
    <t>CZ Tado</t>
  </si>
  <si>
    <t>CZ La Gaitana</t>
  </si>
  <si>
    <t>CZ Maicao</t>
  </si>
  <si>
    <t>CZ Fundación</t>
  </si>
  <si>
    <t>CZ Puerto Lopez</t>
  </si>
  <si>
    <t>CZ Tuquerres</t>
  </si>
  <si>
    <t>CZ Pamplona</t>
  </si>
  <si>
    <t>CZ Santa Rosa de Cabal</t>
  </si>
  <si>
    <t>CZ Yariquies</t>
  </si>
  <si>
    <t>CZ Lerida</t>
  </si>
  <si>
    <t>0507</t>
  </si>
  <si>
    <t>CZ Bajo Cauca</t>
  </si>
  <si>
    <t>AntioquiaCZ Bajo Cauca</t>
  </si>
  <si>
    <t>CZ Hipodromo</t>
  </si>
  <si>
    <t>CZ Revivir</t>
  </si>
  <si>
    <t>CZ Magangue</t>
  </si>
  <si>
    <t>CZ Garagoa</t>
  </si>
  <si>
    <t>CZ Sur Oriente</t>
  </si>
  <si>
    <t>CZ Macizo Colombiano</t>
  </si>
  <si>
    <t>CZ Lorica</t>
  </si>
  <si>
    <t>CZ Facatativa</t>
  </si>
  <si>
    <t>CZ Plato</t>
  </si>
  <si>
    <t>CZ La Union</t>
  </si>
  <si>
    <t>CZ Tibu</t>
  </si>
  <si>
    <t>CZ La Floresta</t>
  </si>
  <si>
    <t>CZ Honda</t>
  </si>
  <si>
    <t>CZ Jamundi</t>
  </si>
  <si>
    <t>0508</t>
  </si>
  <si>
    <t>CZ La Meseta</t>
  </si>
  <si>
    <t>AntioquiaCZ La Meseta</t>
  </si>
  <si>
    <t>CZ Suroriente</t>
  </si>
  <si>
    <t>CZ Puente Aranda</t>
  </si>
  <si>
    <t>CZ Mompox</t>
  </si>
  <si>
    <t>CZ Puerto Boyaca</t>
  </si>
  <si>
    <t>CZ Costa Pacifica</t>
  </si>
  <si>
    <t>CZ Sahagun</t>
  </si>
  <si>
    <t>CZ Fusagasuga</t>
  </si>
  <si>
    <t>CZ El Banco</t>
  </si>
  <si>
    <t>CZ Barbacoas</t>
  </si>
  <si>
    <t>CZ San Gil</t>
  </si>
  <si>
    <t>CZ Espinal</t>
  </si>
  <si>
    <t>CZ Yumbo</t>
  </si>
  <si>
    <t>0509</t>
  </si>
  <si>
    <t>CZ Magdalena Medio</t>
  </si>
  <si>
    <t>AntioquiaCZ Magdalena Medio</t>
  </si>
  <si>
    <t>CZ Bosa</t>
  </si>
  <si>
    <t>CZ Simiti</t>
  </si>
  <si>
    <t>CZ Soata</t>
  </si>
  <si>
    <t>CZ San Andres de Sotavento</t>
  </si>
  <si>
    <t>CZ Caqueza</t>
  </si>
  <si>
    <t>CZ Santa Ana</t>
  </si>
  <si>
    <t>CZ Remolino</t>
  </si>
  <si>
    <t>CZ Socorro</t>
  </si>
  <si>
    <t>CZ Chaparral</t>
  </si>
  <si>
    <t>CZ Palmira</t>
  </si>
  <si>
    <t>0510</t>
  </si>
  <si>
    <t>AntioquiaCZ Occidente</t>
  </si>
  <si>
    <t>CZ Rafael Uribe</t>
  </si>
  <si>
    <t>CZ El Cocuy</t>
  </si>
  <si>
    <t>CZ Gacheta</t>
  </si>
  <si>
    <t>CZ Velez</t>
  </si>
  <si>
    <t>CZ Purificacion</t>
  </si>
  <si>
    <t>CZ Buga</t>
  </si>
  <si>
    <t>0511</t>
  </si>
  <si>
    <t>CZ Occidente Medio</t>
  </si>
  <si>
    <t>AntioquiaCZ Occidente Medio</t>
  </si>
  <si>
    <t>CZ Santa Fe</t>
  </si>
  <si>
    <t>CZ Miraflores</t>
  </si>
  <si>
    <t>CZ Girardot</t>
  </si>
  <si>
    <t>CZ Malaga</t>
  </si>
  <si>
    <t>CZ Melgar</t>
  </si>
  <si>
    <t>CZ Tulua</t>
  </si>
  <si>
    <t>0512</t>
  </si>
  <si>
    <t>AntioquiaCZ Oriente</t>
  </si>
  <si>
    <t>CZ Fontibon</t>
  </si>
  <si>
    <t>CZ Moniquira</t>
  </si>
  <si>
    <t>CZ La Mesa</t>
  </si>
  <si>
    <t>CZ Sevilla</t>
  </si>
  <si>
    <t>0513</t>
  </si>
  <si>
    <t>CZ Porce Nus</t>
  </si>
  <si>
    <t>AntioquiaCZ Porce Nus</t>
  </si>
  <si>
    <t>CZ Barrios Unidos</t>
  </si>
  <si>
    <t>CZ Otanche</t>
  </si>
  <si>
    <t>CZ Ubate</t>
  </si>
  <si>
    <t>CZ Roldanillo</t>
  </si>
  <si>
    <t>0514</t>
  </si>
  <si>
    <t>CZ Suroeste</t>
  </si>
  <si>
    <t>AntioquiaCZ Suroeste</t>
  </si>
  <si>
    <t>CZ Engativa</t>
  </si>
  <si>
    <t>CZ San Juan de Rioseco</t>
  </si>
  <si>
    <t>CZ Cartago</t>
  </si>
  <si>
    <t>0515</t>
  </si>
  <si>
    <t>CZ Penderisco</t>
  </si>
  <si>
    <t>AntioquiaCZ Penderisco</t>
  </si>
  <si>
    <t>CZ Suba</t>
  </si>
  <si>
    <t>CZ Buenaventura</t>
  </si>
  <si>
    <t>0516</t>
  </si>
  <si>
    <t>CZ Uraba</t>
  </si>
  <si>
    <t>AntioquiaCZ Uraba</t>
  </si>
  <si>
    <t>CZ Usaquen</t>
  </si>
  <si>
    <t>0517</t>
  </si>
  <si>
    <t>CZ Oriente Medio</t>
  </si>
  <si>
    <t>AntioquiaCZ Oriente Medio</t>
  </si>
  <si>
    <t>CZ Martires</t>
  </si>
  <si>
    <t>0800</t>
  </si>
  <si>
    <t>AtlanticoSede Regional</t>
  </si>
  <si>
    <t>Archivo central</t>
  </si>
  <si>
    <t>0801</t>
  </si>
  <si>
    <t>AtlanticoCZ Norte Centro Historico</t>
  </si>
  <si>
    <t>Juzgados</t>
  </si>
  <si>
    <t>0802</t>
  </si>
  <si>
    <t>AtlanticoCZ Suroccidente</t>
  </si>
  <si>
    <t>0803</t>
  </si>
  <si>
    <t>AtlanticoCZ Baranoa</t>
  </si>
  <si>
    <t>0804</t>
  </si>
  <si>
    <t>AtlanticoCZ Sabanalarga</t>
  </si>
  <si>
    <t>0805</t>
  </si>
  <si>
    <t>AtlanticoCZ Sabanagrande</t>
  </si>
  <si>
    <t>0806</t>
  </si>
  <si>
    <t>AtlanticoCZ Hipodromo</t>
  </si>
  <si>
    <t>BAJO-TRIVIAL 1</t>
  </si>
  <si>
    <t>BAJO-ACEPTABLE 2</t>
  </si>
  <si>
    <t>MODERADO 3</t>
  </si>
  <si>
    <t>ALTA-IMPORTANTE 4</t>
  </si>
  <si>
    <t>ALTA-IMPORTANTE 5</t>
  </si>
  <si>
    <t>0807</t>
  </si>
  <si>
    <t>AtlanticoCZ Suroriente</t>
  </si>
  <si>
    <t>BAJO-TRIVIAL 2</t>
  </si>
  <si>
    <t>BAJO-ACEPTABLE 4</t>
  </si>
  <si>
    <t>MODERADO 6</t>
  </si>
  <si>
    <t>ALTA-IMPORTANTE 8</t>
  </si>
  <si>
    <t>EXTREMA-INACEPTABLE 5</t>
  </si>
  <si>
    <t>1100</t>
  </si>
  <si>
    <t>BogotaSede Regional</t>
  </si>
  <si>
    <t>BAJO-TRIVIAL 3</t>
  </si>
  <si>
    <t>ALTA-IMPORTANTE 9</t>
  </si>
  <si>
    <t>EXTREMA-INACEPTABLE 12</t>
  </si>
  <si>
    <t>EXTREMA-INACEPTABLE 15</t>
  </si>
  <si>
    <t>1101</t>
  </si>
  <si>
    <t>BogotaCZ Ciudad Bolivar</t>
  </si>
  <si>
    <t>ALTA-IMPORTANTE 12</t>
  </si>
  <si>
    <t>EXTREMA-INACEPTABLE 16</t>
  </si>
  <si>
    <t>EXTREMA-INACEPTABLE 20</t>
  </si>
  <si>
    <t>1102</t>
  </si>
  <si>
    <t>BogotaCZ Tunjuelito</t>
  </si>
  <si>
    <t>ALTA-IMPORTANTE 10</t>
  </si>
  <si>
    <t>EXTREMA-
INACEPTABLE 15</t>
  </si>
  <si>
    <t>EXTREMA-INACEPTABLE 25</t>
  </si>
  <si>
    <t>1103</t>
  </si>
  <si>
    <t>BogotaCZ Usme</t>
  </si>
  <si>
    <t>1104</t>
  </si>
  <si>
    <t>BogotaCZ San Cristobal Sur</t>
  </si>
  <si>
    <t>1105</t>
  </si>
  <si>
    <t>BogotaCZ Kennedy</t>
  </si>
  <si>
    <t>1106</t>
  </si>
  <si>
    <t>BogotaCZ Revivir</t>
  </si>
  <si>
    <t>1107</t>
  </si>
  <si>
    <t>BogotaCZ Puente Aranda</t>
  </si>
  <si>
    <t>1108</t>
  </si>
  <si>
    <t>BogotaCZ Bosa</t>
  </si>
  <si>
    <t>1109</t>
  </si>
  <si>
    <t>BogotaCZ Rafael Uribe</t>
  </si>
  <si>
    <t>1110</t>
  </si>
  <si>
    <t>BogotaCZ Santa Fe</t>
  </si>
  <si>
    <t>1111</t>
  </si>
  <si>
    <t>BogotaCZ Fontibon</t>
  </si>
  <si>
    <t>1112</t>
  </si>
  <si>
    <t>BogotaCZ Barrios Unidos</t>
  </si>
  <si>
    <t>1113</t>
  </si>
  <si>
    <t>BogotaCZ Engativa</t>
  </si>
  <si>
    <t>1114</t>
  </si>
  <si>
    <t>BogotaCZ Suba</t>
  </si>
  <si>
    <t>1115</t>
  </si>
  <si>
    <t>BogotaCZ Usaquen</t>
  </si>
  <si>
    <t>1116</t>
  </si>
  <si>
    <t>BogotaCZ Martires</t>
  </si>
  <si>
    <t>1300</t>
  </si>
  <si>
    <t>BolivarSede Regional</t>
  </si>
  <si>
    <t>1301</t>
  </si>
  <si>
    <t>BolivarCZ Historico y del Caribe Norte</t>
  </si>
  <si>
    <t>1302</t>
  </si>
  <si>
    <t>BolivarCZ de la Virgen y Turistico</t>
  </si>
  <si>
    <t>1303</t>
  </si>
  <si>
    <t>BolivarCZ Industrial de la Bahia</t>
  </si>
  <si>
    <t>1304</t>
  </si>
  <si>
    <t>BolivarCZ Turbaco</t>
  </si>
  <si>
    <t>1305</t>
  </si>
  <si>
    <t>BolivarCZ El Carmen de Bolivar</t>
  </si>
  <si>
    <t>1306</t>
  </si>
  <si>
    <t>BolivarCZ Magangue</t>
  </si>
  <si>
    <t>Guajira</t>
  </si>
  <si>
    <t>1307</t>
  </si>
  <si>
    <t>BolivarCZ Mompox</t>
  </si>
  <si>
    <t>1308</t>
  </si>
  <si>
    <t>BolivarCZ Simiti</t>
  </si>
  <si>
    <t>1500</t>
  </si>
  <si>
    <t>BoyacaSede Regional</t>
  </si>
  <si>
    <t>1501</t>
  </si>
  <si>
    <t>BoyacaCZ Tunja 1</t>
  </si>
  <si>
    <t>N_Santander</t>
  </si>
  <si>
    <t>1502</t>
  </si>
  <si>
    <t>BoyacaCZ Tunja 2</t>
  </si>
  <si>
    <t>1503</t>
  </si>
  <si>
    <t>BoyacaCZ Sogamoso</t>
  </si>
  <si>
    <t>1504</t>
  </si>
  <si>
    <t>BoyacaCZ Duitama</t>
  </si>
  <si>
    <t>1505</t>
  </si>
  <si>
    <t>BoyacaCZ Chiquinquira</t>
  </si>
  <si>
    <t>1506</t>
  </si>
  <si>
    <t>BoyacaCZ Garagoa</t>
  </si>
  <si>
    <t>1507</t>
  </si>
  <si>
    <t>BoyacaCZ Puerto Boyaca</t>
  </si>
  <si>
    <t>1508</t>
  </si>
  <si>
    <t>BoyacaCZ Soata</t>
  </si>
  <si>
    <t>1509</t>
  </si>
  <si>
    <t>BoyacaCZ El Cocuy</t>
  </si>
  <si>
    <t>1510</t>
  </si>
  <si>
    <t>BoyacaCZ Miraflores</t>
  </si>
  <si>
    <t>1511</t>
  </si>
  <si>
    <t>BoyacaCZ Moniquira</t>
  </si>
  <si>
    <t>S_Andres</t>
  </si>
  <si>
    <t>1512</t>
  </si>
  <si>
    <t>BoyacaCZ Otanche</t>
  </si>
  <si>
    <t>1700</t>
  </si>
  <si>
    <t>CaldasSede Regional</t>
  </si>
  <si>
    <t>1701</t>
  </si>
  <si>
    <t>CaldasCZ Manizales 1</t>
  </si>
  <si>
    <t>1702</t>
  </si>
  <si>
    <t>CaldasCZ Manizales 2</t>
  </si>
  <si>
    <t>1703</t>
  </si>
  <si>
    <t>CaldasCZ Occidente</t>
  </si>
  <si>
    <t>1704</t>
  </si>
  <si>
    <t>CaldasCZ Oriente</t>
  </si>
  <si>
    <t>1705</t>
  </si>
  <si>
    <t>CaldasCZ Norte</t>
  </si>
  <si>
    <t>1706</t>
  </si>
  <si>
    <t>CaldasCZ Sur Oriente</t>
  </si>
  <si>
    <t>1800</t>
  </si>
  <si>
    <t>CaquetaSede Regional</t>
  </si>
  <si>
    <t>1801</t>
  </si>
  <si>
    <t>CaquetaCZ Florencia 1</t>
  </si>
  <si>
    <t>1802</t>
  </si>
  <si>
    <t>CaquetaCZ Florencia 2</t>
  </si>
  <si>
    <t>1803</t>
  </si>
  <si>
    <t>CaquetaCZ Puerto Rico</t>
  </si>
  <si>
    <t>1804</t>
  </si>
  <si>
    <t>CaquetaCZ Belen de los Andaquies</t>
  </si>
  <si>
    <t>1900</t>
  </si>
  <si>
    <t>CaucaSede Regional</t>
  </si>
  <si>
    <t>1901</t>
  </si>
  <si>
    <t>CaucaCZ Popayan</t>
  </si>
  <si>
    <t>1902</t>
  </si>
  <si>
    <t>CaucaCZ Centro</t>
  </si>
  <si>
    <t>1903</t>
  </si>
  <si>
    <t>CaucaCZ Indigena</t>
  </si>
  <si>
    <t>1904</t>
  </si>
  <si>
    <t>CaucaCZ Sur</t>
  </si>
  <si>
    <t>1905</t>
  </si>
  <si>
    <t>CaucaCZ Norte</t>
  </si>
  <si>
    <t>1906</t>
  </si>
  <si>
    <t>CaucaCZ Macizo Colombiano</t>
  </si>
  <si>
    <t>1907</t>
  </si>
  <si>
    <t>CaucaCZ Costa Pacifica</t>
  </si>
  <si>
    <t>2000</t>
  </si>
  <si>
    <t>CesarSede Regional</t>
  </si>
  <si>
    <t>2001</t>
  </si>
  <si>
    <t>CesarCZ Valledupar 1</t>
  </si>
  <si>
    <t>2002</t>
  </si>
  <si>
    <t>CesarCZ Valledupar 2</t>
  </si>
  <si>
    <t>2003</t>
  </si>
  <si>
    <t>CesarCZ Chiriguana</t>
  </si>
  <si>
    <t>2004</t>
  </si>
  <si>
    <t>CesarCZ Aguachica</t>
  </si>
  <si>
    <t>2005</t>
  </si>
  <si>
    <t>CesarCZ Agustin Codazzi</t>
  </si>
  <si>
    <t>2300</t>
  </si>
  <si>
    <t>CordobaSede Regional</t>
  </si>
  <si>
    <t>2301</t>
  </si>
  <si>
    <t>CordobaCZ 1 Monteria</t>
  </si>
  <si>
    <t>2302</t>
  </si>
  <si>
    <t>CordobaCZ Cerete</t>
  </si>
  <si>
    <t>2303</t>
  </si>
  <si>
    <t>CordobaCZ Planetarica</t>
  </si>
  <si>
    <t>2304</t>
  </si>
  <si>
    <t>CordobaCZ Tierralta</t>
  </si>
  <si>
    <t>2305</t>
  </si>
  <si>
    <t>CordobaCZ Montelibano</t>
  </si>
  <si>
    <t>2306</t>
  </si>
  <si>
    <t>CordobaCZ Lorica</t>
  </si>
  <si>
    <t>2307</t>
  </si>
  <si>
    <t>CordobaCZ Sahagun</t>
  </si>
  <si>
    <t>2308</t>
  </si>
  <si>
    <t>CordobaCZ San Andres de Sotavento</t>
  </si>
  <si>
    <t>2500</t>
  </si>
  <si>
    <t>CundinamarcaSede Regional</t>
  </si>
  <si>
    <t>2501</t>
  </si>
  <si>
    <t>CundinamarcaCZ Soacha</t>
  </si>
  <si>
    <t>2502</t>
  </si>
  <si>
    <t>CundinamarcaCZ Zipaquira</t>
  </si>
  <si>
    <t>2503</t>
  </si>
  <si>
    <t>CundinamarcaCZ Choconta</t>
  </si>
  <si>
    <t>2504</t>
  </si>
  <si>
    <t>CundinamarcaCZ Pacho</t>
  </si>
  <si>
    <t>2505</t>
  </si>
  <si>
    <t>CundinamarcaCZ Villeta</t>
  </si>
  <si>
    <t>2506</t>
  </si>
  <si>
    <t>CundinamarcaCZ Facatativa</t>
  </si>
  <si>
    <t>2507</t>
  </si>
  <si>
    <t>CundinamarcaCZ Fusagasuga</t>
  </si>
  <si>
    <t>2508</t>
  </si>
  <si>
    <t>CundinamarcaCZ Caqueza</t>
  </si>
  <si>
    <t>2509</t>
  </si>
  <si>
    <t>CundinamarcaCZ Gacheta</t>
  </si>
  <si>
    <t>2510</t>
  </si>
  <si>
    <t>CundinamarcaCZ Girardot</t>
  </si>
  <si>
    <t>2511</t>
  </si>
  <si>
    <t>CundinamarcaCZ La Mesa</t>
  </si>
  <si>
    <t>2512</t>
  </si>
  <si>
    <t>CundinamarcaCZ Ubate</t>
  </si>
  <si>
    <t>2513</t>
  </si>
  <si>
    <t>CundinamarcaCZ San Juan de Rioseco</t>
  </si>
  <si>
    <t>2700</t>
  </si>
  <si>
    <t>ChocoSede Regional</t>
  </si>
  <si>
    <t>2701</t>
  </si>
  <si>
    <t>ChocoCZ Quibdo</t>
  </si>
  <si>
    <t>2702</t>
  </si>
  <si>
    <t>ChocoCZ Istmina</t>
  </si>
  <si>
    <t>2703</t>
  </si>
  <si>
    <t>ChocoCZ Bahia Solano</t>
  </si>
  <si>
    <t>2704</t>
  </si>
  <si>
    <t>ChocoCZ Riosucio</t>
  </si>
  <si>
    <t>2705</t>
  </si>
  <si>
    <t>ChocoCZ Tado</t>
  </si>
  <si>
    <t>4100</t>
  </si>
  <si>
    <t>HuilaSede Regional</t>
  </si>
  <si>
    <t>4101</t>
  </si>
  <si>
    <t>HuilaCZ Neiva</t>
  </si>
  <si>
    <t>4102</t>
  </si>
  <si>
    <t>HuilaCZ Garzon</t>
  </si>
  <si>
    <t>4103</t>
  </si>
  <si>
    <t>HuilaCZ La Plata</t>
  </si>
  <si>
    <t>4104</t>
  </si>
  <si>
    <t>HuilaCZ Pitalito</t>
  </si>
  <si>
    <t>4105</t>
  </si>
  <si>
    <t>HuilaCZ La Gaitana</t>
  </si>
  <si>
    <t>4400</t>
  </si>
  <si>
    <t>La GuajiraSede Regional</t>
  </si>
  <si>
    <t>4401</t>
  </si>
  <si>
    <t>La GuajiraCZ Riohacha 1</t>
  </si>
  <si>
    <t>4402</t>
  </si>
  <si>
    <t>La GuajiraCZ Riohacha 2</t>
  </si>
  <si>
    <t>4403</t>
  </si>
  <si>
    <t>La GuajiraCZ Fonseca</t>
  </si>
  <si>
    <t>4404</t>
  </si>
  <si>
    <t>La GuajiraCZ Manaure</t>
  </si>
  <si>
    <t>4405</t>
  </si>
  <si>
    <t>La GuajiraCZ Maicao</t>
  </si>
  <si>
    <t>4700</t>
  </si>
  <si>
    <t>MagdalenaSede Regional</t>
  </si>
  <si>
    <t>4701</t>
  </si>
  <si>
    <t>MagdalenaCZ Santa Marta Sur</t>
  </si>
  <si>
    <t>4702</t>
  </si>
  <si>
    <t>MagdalenaCZ Santa Marta Norte</t>
  </si>
  <si>
    <t>4703</t>
  </si>
  <si>
    <t>MagdalenaCZ Del Rio</t>
  </si>
  <si>
    <t>4704</t>
  </si>
  <si>
    <t>MagdalenaCZ Cienaga</t>
  </si>
  <si>
    <t>4705</t>
  </si>
  <si>
    <t>MagdalenaCZ Fundación</t>
  </si>
  <si>
    <t>4706</t>
  </si>
  <si>
    <t>MagdalenaCZ Plato</t>
  </si>
  <si>
    <t>4707</t>
  </si>
  <si>
    <t>MagdalenaCZ El Banco</t>
  </si>
  <si>
    <t>4708</t>
  </si>
  <si>
    <t>MagdalenaCZ Santa Ana</t>
  </si>
  <si>
    <t>5000</t>
  </si>
  <si>
    <t>MetaSede Regional</t>
  </si>
  <si>
    <t>5001</t>
  </si>
  <si>
    <t>MetaCZ Villavicencio 1</t>
  </si>
  <si>
    <t>5002</t>
  </si>
  <si>
    <t>MetaCZ Villavicencio 2</t>
  </si>
  <si>
    <t>5003</t>
  </si>
  <si>
    <t>MetaCZ Granada</t>
  </si>
  <si>
    <t>5004</t>
  </si>
  <si>
    <t>MetaCZ Acacias</t>
  </si>
  <si>
    <t>5005</t>
  </si>
  <si>
    <t>MetaCZ Puerto Lopez</t>
  </si>
  <si>
    <t>5200</t>
  </si>
  <si>
    <t>NariñoSede Regional</t>
  </si>
  <si>
    <t>5201</t>
  </si>
  <si>
    <t>NariñoCZ Pasto 1</t>
  </si>
  <si>
    <t>5202</t>
  </si>
  <si>
    <t>NariñoCZ Pasto 2</t>
  </si>
  <si>
    <t>5203</t>
  </si>
  <si>
    <t>NariñoCZ Tumaco</t>
  </si>
  <si>
    <t>5204</t>
  </si>
  <si>
    <t>NariñoCZ Ipiales</t>
  </si>
  <si>
    <t>5205</t>
  </si>
  <si>
    <t>NariñoCZ Tuquerres</t>
  </si>
  <si>
    <t>5206</t>
  </si>
  <si>
    <t>NariñoCZ La Union</t>
  </si>
  <si>
    <t>5207</t>
  </si>
  <si>
    <t>NariñoCZ Barbacoas</t>
  </si>
  <si>
    <t>5208</t>
  </si>
  <si>
    <t>NariñoCZ Remolino</t>
  </si>
  <si>
    <t>5400</t>
  </si>
  <si>
    <t>Norte SantanderSede Regional</t>
  </si>
  <si>
    <t>5401</t>
  </si>
  <si>
    <t>Norte SantanderCZ Cucuta 1</t>
  </si>
  <si>
    <t>5402</t>
  </si>
  <si>
    <t>Norte SantanderCZ Cucuta 2</t>
  </si>
  <si>
    <t>5403</t>
  </si>
  <si>
    <t>Norte SantanderCZ Cucuta 3</t>
  </si>
  <si>
    <t>5404</t>
  </si>
  <si>
    <t>Norte SantanderCZ Ocaña</t>
  </si>
  <si>
    <t>5405</t>
  </si>
  <si>
    <t>Norte SantanderCZ Pamplona</t>
  </si>
  <si>
    <t>5406</t>
  </si>
  <si>
    <t>Norte SantanderCZ Tibu</t>
  </si>
  <si>
    <t>6300</t>
  </si>
  <si>
    <t>QuindioSede Regional</t>
  </si>
  <si>
    <t>6301</t>
  </si>
  <si>
    <t>QuindioCZ Armenia Sur</t>
  </si>
  <si>
    <t>6302</t>
  </si>
  <si>
    <t>QuindioCZ Armenia Norte</t>
  </si>
  <si>
    <t>6303</t>
  </si>
  <si>
    <t>QuindioCZ Calarca</t>
  </si>
  <si>
    <t>6600</t>
  </si>
  <si>
    <t>RisaraldaSede Regional</t>
  </si>
  <si>
    <t>6601</t>
  </si>
  <si>
    <t>RisaraldaCZ Pereira</t>
  </si>
  <si>
    <t>6602</t>
  </si>
  <si>
    <t>RisaraldaCZ La Virginia</t>
  </si>
  <si>
    <t>6603</t>
  </si>
  <si>
    <t>RisaraldaCZ Dos Quebradas</t>
  </si>
  <si>
    <t>6604</t>
  </si>
  <si>
    <t>RisaraldaCZ Belen de Umbria</t>
  </si>
  <si>
    <t>6605</t>
  </si>
  <si>
    <t>RisaraldaCZ Santa Rosa de Cabal</t>
  </si>
  <si>
    <t>6800</t>
  </si>
  <si>
    <t>SantanderSede Regional</t>
  </si>
  <si>
    <t>6801</t>
  </si>
  <si>
    <t>SantanderCZ Bucaramanga Norte</t>
  </si>
  <si>
    <t>6802</t>
  </si>
  <si>
    <t>SantanderCZ Bucaramanga Sur</t>
  </si>
  <si>
    <t>6803</t>
  </si>
  <si>
    <t>SantanderCZ Carlos Lleras Restrepo</t>
  </si>
  <si>
    <t>6804</t>
  </si>
  <si>
    <t>SantanderCZ Luis Carlos Galán Sarmiento</t>
  </si>
  <si>
    <t>6805</t>
  </si>
  <si>
    <t>SantanderCZ Yariquies</t>
  </si>
  <si>
    <t>6806</t>
  </si>
  <si>
    <t>SantanderCZ La Floresta</t>
  </si>
  <si>
    <t>6807</t>
  </si>
  <si>
    <t>SantanderCZ San Gil</t>
  </si>
  <si>
    <t>6808</t>
  </si>
  <si>
    <t>SantanderCZ Socorro</t>
  </si>
  <si>
    <t>6809</t>
  </si>
  <si>
    <t>SantanderCZ Velez</t>
  </si>
  <si>
    <t>6810</t>
  </si>
  <si>
    <t>SantanderCZ Malaga</t>
  </si>
  <si>
    <t>7000</t>
  </si>
  <si>
    <t>SucreSede Regional</t>
  </si>
  <si>
    <t>7001</t>
  </si>
  <si>
    <t>SucreCZ Boston</t>
  </si>
  <si>
    <t>7002</t>
  </si>
  <si>
    <t>SucreCZ Norte</t>
  </si>
  <si>
    <t>7003</t>
  </si>
  <si>
    <t>SucreCZ Sincelejo</t>
  </si>
  <si>
    <t>7004</t>
  </si>
  <si>
    <t>SucreCZ La Mojana</t>
  </si>
  <si>
    <t>7300</t>
  </si>
  <si>
    <t>TolimaSede Regional</t>
  </si>
  <si>
    <t>7301</t>
  </si>
  <si>
    <t>TolimaCZ Jordan</t>
  </si>
  <si>
    <t>7302</t>
  </si>
  <si>
    <t>TolimaCZ Galan</t>
  </si>
  <si>
    <t>7303</t>
  </si>
  <si>
    <t>TolimaCZ Ibague</t>
  </si>
  <si>
    <t>7304</t>
  </si>
  <si>
    <t>TolimaCZ Libano</t>
  </si>
  <si>
    <t>7305</t>
  </si>
  <si>
    <t>TolimaCZ Lerida</t>
  </si>
  <si>
    <t>7306</t>
  </si>
  <si>
    <t>TolimaCZ Honda</t>
  </si>
  <si>
    <t>7307</t>
  </si>
  <si>
    <t>TolimaCZ Espinal</t>
  </si>
  <si>
    <t>7308</t>
  </si>
  <si>
    <t>TolimaCZ Chaparral</t>
  </si>
  <si>
    <t>7309</t>
  </si>
  <si>
    <t>TolimaCZ Purificacion</t>
  </si>
  <si>
    <t>7312</t>
  </si>
  <si>
    <t>TolimaCZ Melgar</t>
  </si>
  <si>
    <t>7600</t>
  </si>
  <si>
    <t>ValleSede Regional</t>
  </si>
  <si>
    <t>7601</t>
  </si>
  <si>
    <t>ValleCZ Suroriental</t>
  </si>
  <si>
    <t>7602</t>
  </si>
  <si>
    <t>ValleCZ Nororiental</t>
  </si>
  <si>
    <t>7603</t>
  </si>
  <si>
    <t>ValleCZ Ladera</t>
  </si>
  <si>
    <t>7604</t>
  </si>
  <si>
    <t>ValleCZ Centro</t>
  </si>
  <si>
    <t>7605</t>
  </si>
  <si>
    <t>ValleCZ Sur</t>
  </si>
  <si>
    <t>7606</t>
  </si>
  <si>
    <t>ValleCZ Jamundi</t>
  </si>
  <si>
    <t>7607</t>
  </si>
  <si>
    <t>ValleCZ Yumbo</t>
  </si>
  <si>
    <t>7608</t>
  </si>
  <si>
    <t>ValleCZ Palmira</t>
  </si>
  <si>
    <t>7609</t>
  </si>
  <si>
    <t>ValleCZ Buga</t>
  </si>
  <si>
    <t>7610</t>
  </si>
  <si>
    <t>ValleCZ Tulua</t>
  </si>
  <si>
    <t>7611</t>
  </si>
  <si>
    <t>ValleCZ Sevilla</t>
  </si>
  <si>
    <t>7612</t>
  </si>
  <si>
    <t>ValleCZ Roldanillo</t>
  </si>
  <si>
    <t>7613</t>
  </si>
  <si>
    <t>ValleCZ Cartago</t>
  </si>
  <si>
    <t>7614</t>
  </si>
  <si>
    <t>ValleCZ Buenaventura</t>
  </si>
  <si>
    <t>8100</t>
  </si>
  <si>
    <t>AraucaSede Regional</t>
  </si>
  <si>
    <t>8101</t>
  </si>
  <si>
    <t>AraucaCZ Arauca</t>
  </si>
  <si>
    <t>8102</t>
  </si>
  <si>
    <t>AraucaCZ Saravena</t>
  </si>
  <si>
    <t>8103</t>
  </si>
  <si>
    <t>AraucaCZ Tame</t>
  </si>
  <si>
    <t>8500</t>
  </si>
  <si>
    <t>CasanareSede Regional</t>
  </si>
  <si>
    <t>8501</t>
  </si>
  <si>
    <t>CasanareCZ Yopal</t>
  </si>
  <si>
    <t>8502</t>
  </si>
  <si>
    <t>CasanareCZ Paz de Ariporo</t>
  </si>
  <si>
    <t>8503</t>
  </si>
  <si>
    <t>CasanareCZ Villanueva</t>
  </si>
  <si>
    <t>8600</t>
  </si>
  <si>
    <t>PutumayoSede Regional</t>
  </si>
  <si>
    <t>8601</t>
  </si>
  <si>
    <t>PutumayoCZ Mocoa</t>
  </si>
  <si>
    <t>8602</t>
  </si>
  <si>
    <t>PutumayoCZ Sibundoy</t>
  </si>
  <si>
    <t>8603</t>
  </si>
  <si>
    <t>PutumayoCZ Puerto Asis</t>
  </si>
  <si>
    <t>8604</t>
  </si>
  <si>
    <t>PutumayoCZ La Hormiga</t>
  </si>
  <si>
    <t>8800</t>
  </si>
  <si>
    <t>San AndresSede Regional</t>
  </si>
  <si>
    <t>8801</t>
  </si>
  <si>
    <t>San AndresCZ los Almendros</t>
  </si>
  <si>
    <t>9100</t>
  </si>
  <si>
    <t>AmazonasSede Regional</t>
  </si>
  <si>
    <t>9101</t>
  </si>
  <si>
    <t>AmazonasCZ</t>
  </si>
  <si>
    <t>9400</t>
  </si>
  <si>
    <t>GuainiaSede Regional</t>
  </si>
  <si>
    <t>9401</t>
  </si>
  <si>
    <t>GuainiaCZ</t>
  </si>
  <si>
    <t>9500</t>
  </si>
  <si>
    <t>GuaviareSede Regional</t>
  </si>
  <si>
    <t>9501</t>
  </si>
  <si>
    <t>GuaviareCZ</t>
  </si>
  <si>
    <t>9700</t>
  </si>
  <si>
    <t>VaupesSede Regional</t>
  </si>
  <si>
    <t>9701</t>
  </si>
  <si>
    <t>VaupesCZ</t>
  </si>
  <si>
    <t>9900</t>
  </si>
  <si>
    <t>VichadaSede Regional</t>
  </si>
  <si>
    <t>9901</t>
  </si>
  <si>
    <t>VichadaCZ</t>
  </si>
  <si>
    <t>Columna1</t>
  </si>
  <si>
    <t>CONTROL</t>
  </si>
  <si>
    <t>Raro</t>
  </si>
  <si>
    <t>Improbable</t>
  </si>
  <si>
    <t>Moderado</t>
  </si>
  <si>
    <t xml:space="preserve">Probable </t>
  </si>
  <si>
    <t>Casi certeza</t>
  </si>
  <si>
    <t xml:space="preserve">LIGERAMENTE DAÑINO
</t>
  </si>
  <si>
    <t xml:space="preserve">Menor </t>
  </si>
  <si>
    <t xml:space="preserve">Moderado </t>
  </si>
  <si>
    <t xml:space="preserve">DAÑINO
</t>
  </si>
  <si>
    <t>EXTREMADAMENTE DAÑINO</t>
  </si>
  <si>
    <t>IMPROBABLE</t>
  </si>
  <si>
    <t xml:space="preserve">MENOR </t>
  </si>
  <si>
    <t>MODERADO</t>
  </si>
  <si>
    <t xml:space="preserve">MODERADO </t>
  </si>
  <si>
    <t xml:space="preserve">PROBABLE </t>
  </si>
  <si>
    <t>LIGERAMENTE DAÑINO</t>
  </si>
  <si>
    <t>MENOR</t>
  </si>
  <si>
    <t>DAÑINO</t>
  </si>
  <si>
    <t>CONTROL_PROBABILIDAD</t>
  </si>
  <si>
    <t>CONTROL_IMPACTO</t>
  </si>
  <si>
    <t xml:space="preserve">ANEXOS </t>
  </si>
  <si>
    <t>A.5. POLÍTICA DE LA SEGURIDAD DE LA INFORMACIÓN.</t>
  </si>
  <si>
    <t>A.5.1. Orientación de la Dirección para la Gestión de la Seguridad de la Información.</t>
  </si>
  <si>
    <t>A.5.1.1. Políticas para la Seguridad de la Información.</t>
  </si>
  <si>
    <t xml:space="preserve">A.5.1.2. Revisión de las Políticas para seguridad de la información. </t>
  </si>
  <si>
    <t>A.6. ORGANIZACIÓN DE LA SEGURIDAD DE LA INFORMACIÓN.</t>
  </si>
  <si>
    <t>A.6.1. Organización Interna.</t>
  </si>
  <si>
    <t>A.6.1.1. Seguridad de la Información Roles y Responsabilidades.</t>
  </si>
  <si>
    <t>A.6.1.2. Separación de deberes.</t>
  </si>
  <si>
    <t>A.6.1.3. Contacto con las autoridades.</t>
  </si>
  <si>
    <t>A.6.1.4. Contacto con grupos de interés especial.</t>
  </si>
  <si>
    <t>A.6.1.5. Seguridad de la información en Gestión de Proyectos.</t>
  </si>
  <si>
    <t>A.6.2. Dispositivos Móviles y Teletrabajo.</t>
  </si>
  <si>
    <t>A.6.2.1. Política para dispositivos móviles.</t>
  </si>
  <si>
    <t xml:space="preserve">A.6.2.2. Teletrabajo. </t>
  </si>
  <si>
    <t>A.7. SEGURIDAD DE LOS RECURSOS HUMANOS.</t>
  </si>
  <si>
    <t xml:space="preserve">A.7.1. Antes de asumir el empleo.  </t>
  </si>
  <si>
    <t>A.7.1.1. Selección.</t>
  </si>
  <si>
    <t>A.7.1.2. Términos y condiciones del empleo.</t>
  </si>
  <si>
    <t>A.7.2. Durante la ejecución del empleo.</t>
  </si>
  <si>
    <t>A.7.2.1. Responsabilidades de la Dirección.</t>
  </si>
  <si>
    <t>A.7.2.2. Toma de conciencia, educación y formación de la Seguridad de la Información.</t>
  </si>
  <si>
    <t>A.7.2.3. Proceso disciplinario.</t>
  </si>
  <si>
    <t>A.7.3. Terminación y cambio de empleo.</t>
  </si>
  <si>
    <t xml:space="preserve">A.7.3.1. Terminación o cambio de responsabilidades de empleo. </t>
  </si>
  <si>
    <t>A.8. GESTIÓN DE ACTIVOS.</t>
  </si>
  <si>
    <t>A.8.1. Responsabilidad por los Activos.</t>
  </si>
  <si>
    <t>A.8.1.1. Inventario de Activos.</t>
  </si>
  <si>
    <t>A.8.1.2. Propiedad de los activos.</t>
  </si>
  <si>
    <t>A.8.1.3. Uso Aceptable de los Activos.</t>
  </si>
  <si>
    <t>A.8.1.4. Devolución de Activos.</t>
  </si>
  <si>
    <t>A.8.2. Clasificación de la Información.</t>
  </si>
  <si>
    <t>A.8.2.1. Clasificación de la Información.</t>
  </si>
  <si>
    <t>A.8.2.2. Etiquetado de la Información.</t>
  </si>
  <si>
    <t>A.8.2.3. Manejo de Activos.</t>
  </si>
  <si>
    <t>A.8.3. Manejo de medios de soporte.</t>
  </si>
  <si>
    <t>A.8.3.1. Gestión de medios de Soporte Removibles.</t>
  </si>
  <si>
    <t>A.8.3.2. Disposición de los medios de soporte.</t>
  </si>
  <si>
    <t xml:space="preserve">A.8.3.3. Transferencia de medios de soporte físicos. </t>
  </si>
  <si>
    <t>A.9. CONTROL DE ACCESO.</t>
  </si>
  <si>
    <t>A.9.1. Requisitos del Negocio para Control de Acceso.</t>
  </si>
  <si>
    <t>A.9.1.1. Política de Control de Acceso.</t>
  </si>
  <si>
    <t>A.9.1.2. Acceso a redes y a servicios en red.</t>
  </si>
  <si>
    <t xml:space="preserve">A.9.2. Gestión de Acceso de Usuarios.  </t>
  </si>
  <si>
    <t>A.9.2.1. Registro y cancelación del registro de usuarios.</t>
  </si>
  <si>
    <t>A.9.2.2. Suministro de acceso de usuarios.</t>
  </si>
  <si>
    <t>A.9.2.3. Gestión de derechos de acceso privilegiado.</t>
  </si>
  <si>
    <t>A.9.2.4. Gestión de información de autenticación secreta de usuarios.</t>
  </si>
  <si>
    <t>A.9.2.5. Revisión de los derechos de acceso de usuarios.</t>
  </si>
  <si>
    <t>A.9.2.6. Cancelación o ajuste de los derechos de acceso.</t>
  </si>
  <si>
    <t>A.9.3. Responsabilidades de los usuarios.</t>
  </si>
  <si>
    <t>A.9.3.1.Uso de información secreta.</t>
  </si>
  <si>
    <t>A.9.4. Control de Acceso a Sistemas y Aplicaciones.</t>
  </si>
  <si>
    <t>A.9.4.1. Restricción de acceso a información.</t>
  </si>
  <si>
    <t>A.9.4.2. Procedimiento de Conexión Segura.</t>
  </si>
  <si>
    <t>A.9.4.3. Sistema de Gestión de Contraseñas.</t>
  </si>
  <si>
    <t>A.9.4.4. Uso de programas utilitarios privilegiados.</t>
  </si>
  <si>
    <t xml:space="preserve">A.9.4.5. Control de Acceso a Códigos Fuente de Programas. </t>
  </si>
  <si>
    <t>A.10. CRIPTOGRAFÍA</t>
  </si>
  <si>
    <t>A.10.1. Controles Criptográficos.</t>
  </si>
  <si>
    <t>A.10.1.1. Política sobre el uso de controles Criptográficos.</t>
  </si>
  <si>
    <t>A.10.1.2. Gestión de Claves.</t>
  </si>
  <si>
    <t xml:space="preserve">A.11. SEGURIDAD FÍSICA Y DEL ENTORNO </t>
  </si>
  <si>
    <t xml:space="preserve">A.11.1. Áreas Seguras.  </t>
  </si>
  <si>
    <t>A.11.1.1. Perímetro de Seguridad Física.</t>
  </si>
  <si>
    <t>A.11.1.2. Controles Físicos de entrada.</t>
  </si>
  <si>
    <t>A.11.1.3. Seguridad de oficinas, salones e instalaciones.</t>
  </si>
  <si>
    <t>A.11.1.4. Protección contra amenazas externas y ambientales.</t>
  </si>
  <si>
    <t>A.11.1.5. Trabajo en áreas seguras.</t>
  </si>
  <si>
    <t>A.11.1.6. Áreas de despacho y carga.</t>
  </si>
  <si>
    <t>A.11.2. Equipos.</t>
  </si>
  <si>
    <t>A.11.2.1. Ubicación y protección de los equipos.</t>
  </si>
  <si>
    <t>A.11.2.2. Servicios Públicos de soporte.</t>
  </si>
  <si>
    <t>A.11.2.3. Seguridad del cableado.</t>
  </si>
  <si>
    <t>A.11.2.4. Mantenimiento de equipos.</t>
  </si>
  <si>
    <t xml:space="preserve">A.11.2.5. Retiro de Activos.  </t>
  </si>
  <si>
    <t>A.11.2.6. Seguridad de equipos y activos fuera del predio.</t>
  </si>
  <si>
    <t>A.11.2.7. Disposición segura o reutilización de equipos.</t>
  </si>
  <si>
    <t>A.11.2.8. Equipos sin supervisión de los usuarios.</t>
  </si>
  <si>
    <t xml:space="preserve">A.11.2.9. Política de escritorio limpio y pantalla limpia. </t>
  </si>
  <si>
    <t>A.12. SEGURIDAD DE LAS OPERACIONES.</t>
  </si>
  <si>
    <t>A.12.1. Procedimientos operacionales y responsabilidades.</t>
  </si>
  <si>
    <t>A.12.1.1. Procedimientos de operación documentadas.</t>
  </si>
  <si>
    <t>A.12.1.2. Gestión de Cambios.</t>
  </si>
  <si>
    <t>A.12.1.3. Gestión de Capacidad.</t>
  </si>
  <si>
    <t>A.12.1.4. Separación de los ambientes de desarrollo, ensayo y operación.</t>
  </si>
  <si>
    <t>A.12.2. Protección contra códigos maliciosos.</t>
  </si>
  <si>
    <t>A.12.2.1. Controles contra códigos maliciosos.</t>
  </si>
  <si>
    <t>A.12.3. Copias de Respaldo.</t>
  </si>
  <si>
    <t>A.12.3.1. Copias de respaldo de la información.</t>
  </si>
  <si>
    <t>A.12.4. Registro y Seguimiento.</t>
  </si>
  <si>
    <t>A.12.4.1. Registro de eventos.</t>
  </si>
  <si>
    <t>A.12.4.2. Protección de la información de registro.</t>
  </si>
  <si>
    <t>A.12.4.3. Registros del administrador y del operador.</t>
  </si>
  <si>
    <t>A.12.4.4. Sincronización de relojes.</t>
  </si>
  <si>
    <t>A.12.5. Control de Software Operacional.</t>
  </si>
  <si>
    <t>A.12.5.1. Instalación de software en sistemas operativos.</t>
  </si>
  <si>
    <t>A.12.6. Gestión de vulnerabilidad técnica.</t>
  </si>
  <si>
    <t>A.12.6.1. Gestión de las vulnerabilidades técnicas.</t>
  </si>
  <si>
    <t>A.12.6.2. Restricciones sobre la instalación de Software.</t>
  </si>
  <si>
    <t>A.12.7. Consideraciones sobre auditorías de sistemas de información.</t>
  </si>
  <si>
    <t>A.12.7.1. Controles sobre auditorías de Sistemas de Información.</t>
  </si>
  <si>
    <t>A.13. SEGURIDAD DE LAS COMUNICACIONES.</t>
  </si>
  <si>
    <t>A.13.1.1. Controles de redes.</t>
  </si>
  <si>
    <t xml:space="preserve">A.13.1. Gestión de Seguridad de Redes.  </t>
  </si>
  <si>
    <t>A.13.1.2. Seguridad de los servicios de red.</t>
  </si>
  <si>
    <t>A.13.1.3. Separación en las redes.</t>
  </si>
  <si>
    <t>A.13.2. Transferencia de información.</t>
  </si>
  <si>
    <t>A.13.2.1. Políticas y procedimientos de transferencia de información.</t>
  </si>
  <si>
    <t>A.13.2.2. Acuerdos sobre transferencia de información.</t>
  </si>
  <si>
    <t>A.13.2.3. Mensajes electrónicos.</t>
  </si>
  <si>
    <t>A.13.2.4. Acuerdos de confidencialidad o de no divulgación.</t>
  </si>
  <si>
    <t>A.14. Adquisición, desarrollo y mantenimiento de sistemas.</t>
  </si>
  <si>
    <t>A.14.1. Requisitos de seguridad de los sistemas de información.</t>
  </si>
  <si>
    <t>A.14.1.2. Seguridad de servicios de las aplicaciones en redes públicas.</t>
  </si>
  <si>
    <t>A.14.1.3. Protección de transacciones de servicios de aplicaciones.</t>
  </si>
  <si>
    <t>A.14.2. Seguridad en los procesos de desarrollo y de soporte.</t>
  </si>
  <si>
    <t>A.14.2.1. Política de desarrollo seguro.</t>
  </si>
  <si>
    <t>A.14.2.2. Procedimiento de control de cambios en sistemas.</t>
  </si>
  <si>
    <t>A.14.2.3. Revisión técnica de aplicaciones después de cambios en la plataforma de operaciones. A.14.2.4. Restricciones sobre los cambios de paquetes de software.</t>
  </si>
  <si>
    <t xml:space="preserve">A.14.2.5. Principios de construcción de sistemas de seguros. </t>
  </si>
  <si>
    <t>A.14.2.6. Ambiente de desarrollo seguro.</t>
  </si>
  <si>
    <t>A.14.2.7. Desarrollo contratado externamente.</t>
  </si>
  <si>
    <t>A.14.2.8. Pruebas de seguridad de sistemas.</t>
  </si>
  <si>
    <t>A.14.2.9. Pruebas de aceptación de sistemas.</t>
  </si>
  <si>
    <t>A.14.3. Datos de ensayo.</t>
  </si>
  <si>
    <t>A.14.3.1. Protección de datos de ensayo.</t>
  </si>
  <si>
    <t xml:space="preserve">A.15. RELACIONES CON LOS PROVEEDORES. </t>
  </si>
  <si>
    <t>A.15.1. Seguridad de la información en las relaciones con los proveedores.</t>
  </si>
  <si>
    <t>A.15.1.1. Política de seguridad de la información para las relaciones con proveedores.</t>
  </si>
  <si>
    <t>A.15.1.2. Tratamiento de la seguridad dentro de los acuerdos con proveedores.</t>
  </si>
  <si>
    <t>A.15.1.3. Cadena de suministro de tecnología de información y comunicación.</t>
  </si>
  <si>
    <t>A.15.2. Gestión de la prestación de servicios de proveedores.</t>
  </si>
  <si>
    <t>A.15.2.1. Seguimiento y revisión de los servicios de los proveedores.</t>
  </si>
  <si>
    <t xml:space="preserve">A.15.2.2. Gestión de cambios a los servicios de los proveedores. </t>
  </si>
  <si>
    <t>A.16. GESTIÓN DE INCIDENTES DE SEGURIDAD DE LA INFORMACIÓN.</t>
  </si>
  <si>
    <t>A.16.1. Gestión de incidentes y mejoras en la seguridad de la información.</t>
  </si>
  <si>
    <t>A.16.1.1. Responsabilidades y procedimientos.</t>
  </si>
  <si>
    <t>A.16.1.2. Informe de eventos de seguridad de la información.</t>
  </si>
  <si>
    <t>A.16.1.3. Informe de debilidades de seguridad de la información.</t>
  </si>
  <si>
    <t>A.16.1.4. Evaluación de eventos de seguridad de la información y decisiones sobre ellos.</t>
  </si>
  <si>
    <t>A.16.1.5. Respuesta a incidentes de seguridad de la información.</t>
  </si>
  <si>
    <t>A.16.1.6. Aprendizaje obtenido de los incidentes de seguridad de la información.</t>
  </si>
  <si>
    <t xml:space="preserve">A.16.1.7. Recolección de evidencia. </t>
  </si>
  <si>
    <t xml:space="preserve">A.17. ASPECTOS DE SEGURIDAD DE LA INFORMACIÓN DE LA GESTIÓN DE LA CONTINUIDAD DE NEGOCIO. </t>
  </si>
  <si>
    <t>A.17.1. Continuidad de seguridad de la información</t>
  </si>
  <si>
    <t>A.17.1.1. Planificación de la continuidad de la seguridad de la información.</t>
  </si>
  <si>
    <t>A.17.1.2. Implementación de la continuidad de la seguridad de la información.</t>
  </si>
  <si>
    <t>A.17.1.3. Verificación, revisión y evaluación de la continuidad de la seguridad de la información. A.17.2. Redundancia</t>
  </si>
  <si>
    <t xml:space="preserve">A.17.2.1. Disponibilidad de instalaciones de procesamiento de información. </t>
  </si>
  <si>
    <t>A.18. CUMPLIMIENTO.</t>
  </si>
  <si>
    <t>A.18.1. Cumplimiento de requisitos legales y contractuales.</t>
  </si>
  <si>
    <t>A.18.1.1. Identificación de los requisitos de legislación y contractuales aplicables.</t>
  </si>
  <si>
    <t>A.18.1.2. Derechos de Propiedad Intelectual.</t>
  </si>
  <si>
    <t>A.18.1.3. Protección de registros.</t>
  </si>
  <si>
    <t>A.18.1.4. Privacidad y protección de la información identificable personalmente.</t>
  </si>
  <si>
    <t>A.18.1.5. Reglamentación de Controles Criptográficos.</t>
  </si>
  <si>
    <t>A.18.2. Revisiones de seguridad de la información</t>
  </si>
  <si>
    <t>A.18.2.1. Revisión independiente de la seguridad de la información.</t>
  </si>
  <si>
    <t>A.18.2.2. Cumplimiento con las políticas y normas de seguridad.</t>
  </si>
  <si>
    <t>A.18.2.3. Revisión del Cumplimiento Técnico.</t>
  </si>
  <si>
    <t>Interrupción de la Operación o del Servicio</t>
  </si>
  <si>
    <t xml:space="preserve">Lesiones o Fallecimientos </t>
  </si>
  <si>
    <t>FECHA
 IDENTIFICACIÓN:</t>
  </si>
  <si>
    <t>Pérdida de Credibilidad</t>
  </si>
  <si>
    <t>Pérdidas Financieras</t>
  </si>
  <si>
    <t>EJE</t>
  </si>
  <si>
    <t>Eje de Calidad</t>
  </si>
  <si>
    <t>CAUSA</t>
  </si>
  <si>
    <t>RIESGO</t>
  </si>
  <si>
    <t>DESCRIPCION DEL RIESGO</t>
  </si>
  <si>
    <t>INSTITUTO COLOMBIANO DE BIENESTAR FAMILIAR HOJA DILIGENCIAMIENTO MATRIZ DE RIESGO - EJE CALIDAD</t>
  </si>
  <si>
    <t>NIVEL RIESGO</t>
  </si>
  <si>
    <t>RIESGO INHERENTE</t>
  </si>
  <si>
    <t>DESCRIPCION DE CONTROLES EXISTENTES</t>
  </si>
  <si>
    <t>ZONA_RIESGOS</t>
  </si>
  <si>
    <t>ACCIONES</t>
  </si>
  <si>
    <t>FECHA INICIO</t>
  </si>
  <si>
    <t>FECHA VALORACIÓN ANTERIOR</t>
  </si>
  <si>
    <t>FECHA VALORACIÓN ACTUAL</t>
  </si>
  <si>
    <t>CONTEXTO INTERNO</t>
  </si>
  <si>
    <t>CONTEXTO EXTERNO</t>
  </si>
  <si>
    <t>Inobservancia de los derechos niños, niñas y adolescentes</t>
  </si>
  <si>
    <t xml:space="preserve">Vulneracion de derechos de los niños, niñas y adolescentes </t>
  </si>
  <si>
    <t xml:space="preserve">Amenaza de los derechos de los niños, niñas y adolescentes </t>
  </si>
  <si>
    <t xml:space="preserve">Vulneración de los derechos de las familias </t>
  </si>
  <si>
    <t xml:space="preserve">Peculado </t>
  </si>
  <si>
    <t xml:space="preserve">Perdida de Credibilidad </t>
  </si>
  <si>
    <t xml:space="preserve">Inoportunidad en prestación del servicio </t>
  </si>
  <si>
    <t xml:space="preserve">Peculado por Apropiación </t>
  </si>
  <si>
    <t xml:space="preserve">Sanciones legales </t>
  </si>
  <si>
    <t xml:space="preserve">Sanciones fiscales  </t>
  </si>
  <si>
    <t xml:space="preserve">Fallos manipulados </t>
  </si>
  <si>
    <t xml:space="preserve">Incumplimiento de fallos judiciales </t>
  </si>
  <si>
    <t xml:space="preserve">No prestación del servicio </t>
  </si>
  <si>
    <t xml:space="preserve">Incumplimientos legales </t>
  </si>
  <si>
    <t xml:space="preserve">Motines, asonadas y evasiones </t>
  </si>
  <si>
    <t xml:space="preserve">Afectación del Clima laboral </t>
  </si>
  <si>
    <t>CODIGO</t>
  </si>
  <si>
    <t xml:space="preserve">Control básico </t>
  </si>
  <si>
    <t>El control existe , no es efectivo</t>
  </si>
  <si>
    <t>El control existen, son efectivos pero no están documentados</t>
  </si>
  <si>
    <t>DISMINUYE PROBABILIDAD</t>
  </si>
  <si>
    <t>DISMINUYE IMPACTO</t>
  </si>
  <si>
    <t>SOLIDEZ DE LOS CONTROLES</t>
  </si>
  <si>
    <t>¿EL CONJUNTO DE CONTROLES DISMINUYE LA PROBABILIDAD?</t>
  </si>
  <si>
    <t>¿EL CONJUNTO DE CONTROLES DISMINUYE EL IMPACTO?</t>
  </si>
  <si>
    <t>RIESGO RESIDUAL</t>
  </si>
  <si>
    <t>NUEVOS CONTROLES POR IMPLEMENTAR</t>
  </si>
  <si>
    <t>Liderar el manejo eficiente de los recursos financieros, el seguimiento y control del recaudo, presupuesto, tesorería y contabilidad.</t>
  </si>
  <si>
    <t>NO APLICA</t>
  </si>
  <si>
    <t>ID_PROCESO</t>
  </si>
  <si>
    <t>AB</t>
  </si>
  <si>
    <t>CE</t>
  </si>
  <si>
    <t>CA</t>
  </si>
  <si>
    <t>DE</t>
  </si>
  <si>
    <t>GT</t>
  </si>
  <si>
    <t>TH</t>
  </si>
  <si>
    <t>GF</t>
  </si>
  <si>
    <t>GJ</t>
  </si>
  <si>
    <t>IV</t>
  </si>
  <si>
    <t>MI</t>
  </si>
  <si>
    <t>PP</t>
  </si>
  <si>
    <t>PR</t>
  </si>
  <si>
    <t>RC</t>
  </si>
  <si>
    <t>SA</t>
  </si>
  <si>
    <t>LISTADO DE CONSECUENCIAS</t>
  </si>
  <si>
    <t>Carencia de perfiles para el cargo</t>
  </si>
  <si>
    <t>TALENTO HUMANO</t>
  </si>
  <si>
    <t>Inadecuados perfiles para el cargo</t>
  </si>
  <si>
    <t>Carencia de las competencias requeridas para desarrollar la actividad</t>
  </si>
  <si>
    <t>Desconocimiento del proceso. actividad o procedimiento</t>
  </si>
  <si>
    <t>Falta de actividades de capacitación</t>
  </si>
  <si>
    <t>Inadecuadas actividades de capacitación</t>
  </si>
  <si>
    <t>Falta de actividades de sensibilización</t>
  </si>
  <si>
    <t>Inadecuadas actividades de sensibilización</t>
  </si>
  <si>
    <t>Falta de inducción y/o entrenamiento</t>
  </si>
  <si>
    <t>Inadecuada inducción y/o entrenamiento</t>
  </si>
  <si>
    <t>Falta de experiencia y agilidad en el trabajo</t>
  </si>
  <si>
    <t>Negligencia y/o descuido</t>
  </si>
  <si>
    <t>Intereses personales</t>
  </si>
  <si>
    <t>Intereses políticos</t>
  </si>
  <si>
    <t>Incumplimiento en el cubrimiento de vacantes</t>
  </si>
  <si>
    <t>Falta de oportunidad en el cubrimiento de vacantes</t>
  </si>
  <si>
    <t>Falta de personal para gestionar el proceso</t>
  </si>
  <si>
    <t>Falta de objetividad e independencia en el trabajo</t>
  </si>
  <si>
    <t>Deficiencias en el proceso de selección</t>
  </si>
  <si>
    <t>Exceso de confianza</t>
  </si>
  <si>
    <t>Falta de apoyo a nivel directivo</t>
  </si>
  <si>
    <t>Falta de compromiso</t>
  </si>
  <si>
    <t>Falta de prevención y cuidado</t>
  </si>
  <si>
    <t>Falta de claridad en la asignación de roles y responsabilidades</t>
  </si>
  <si>
    <t>Fallas en el proceso de selección</t>
  </si>
  <si>
    <t>Inexistencia de evaluación del desempeños</t>
  </si>
  <si>
    <t>Deficiencias en la comunicación de la alta dirección con los colaboradores[1]</t>
  </si>
  <si>
    <t>Carencia de participación de los colaboradores en los procesos. procedimientos o actividades</t>
  </si>
  <si>
    <t>Falta de planeación</t>
  </si>
  <si>
    <t>Inadecuada distribución de cargas laborales</t>
  </si>
  <si>
    <t>Inadecuada distribución de cargos</t>
  </si>
  <si>
    <t>Falta de definición oficial de funciones asignadas a los cargos</t>
  </si>
  <si>
    <t>Inadecuada definición de funciones asignadas a los cargos</t>
  </si>
  <si>
    <t>Falta de coordinación entre la estructura organizacional y el modelo de operación</t>
  </si>
  <si>
    <t>Desactualización de la estructura organizacional</t>
  </si>
  <si>
    <t>Concentración de funciones</t>
  </si>
  <si>
    <t>Carencia de lineamientos de acción general (políticas y directrices institucionales)</t>
  </si>
  <si>
    <t>Falta claridad en los lineamientos directivos</t>
  </si>
  <si>
    <t>Inadecuados lineamientos (políticas y directrices institucionales)</t>
  </si>
  <si>
    <t>Desconocimiento del nivel directivo del negocio y los requerimientos del mismo</t>
  </si>
  <si>
    <t>Desconocimiento del nivel directivo del contexto externo de la organización</t>
  </si>
  <si>
    <t>Resistencia al cambio o baja tolerancia a tomar riesgos</t>
  </si>
  <si>
    <t>Carencia de una metodología, herramientas y/o medios para desarrollar el proceso</t>
  </si>
  <si>
    <t>Desconocimiento de las metodologías, herramientas y/o medios aplicados</t>
  </si>
  <si>
    <t>Falta de capacitación en las nuevas metodologías, herramientas y/o medios</t>
  </si>
  <si>
    <t>Inadecuada selección de metodologías, herramientas y/o medios de trabajo</t>
  </si>
  <si>
    <t>Falta de estandarización del proceso</t>
  </si>
  <si>
    <t>Falta de comunicación de los procedimientos</t>
  </si>
  <si>
    <t>Deficiencias en el diseño del proceso</t>
  </si>
  <si>
    <t>Desactualización de los procesos</t>
  </si>
  <si>
    <t>Falta de coordinación entre los procesos</t>
  </si>
  <si>
    <t>Falta de coordinación entre quienes desarrollan el proceso</t>
  </si>
  <si>
    <t>Carencia de políticas para el proceso</t>
  </si>
  <si>
    <t>Desconocimiento de las políticas del proceso</t>
  </si>
  <si>
    <t>Desconocimiento de las necesidades y requerimientos básicos de los clientes</t>
  </si>
  <si>
    <t>Falta de planeación de las actividades o tareas</t>
  </si>
  <si>
    <t>Inadecuada planeación de las actividades o tareas</t>
  </si>
  <si>
    <t>Inadecuada organización de prioridades</t>
  </si>
  <si>
    <t>Concurrencia de actividades simultáneas</t>
  </si>
  <si>
    <t>Desconocimiento de los factores internos, condiciones y necesidades de la empresa</t>
  </si>
  <si>
    <t>Fallas en los controles de calidad</t>
  </si>
  <si>
    <t>Fallas en las medidas de seguridad</t>
  </si>
  <si>
    <t>Incumplimiento de controles diseñados</t>
  </si>
  <si>
    <t>Inadecuada selección de contratistas y proveedores</t>
  </si>
  <si>
    <t>PROVEEDORES Y CONTRATISTAS</t>
  </si>
  <si>
    <t>Dependencia de un proveedor</t>
  </si>
  <si>
    <t>Carencia de parámetros adecuados en la celebración de convenios</t>
  </si>
  <si>
    <t>Inadecuada gestión de los contratos</t>
  </si>
  <si>
    <t>Carencia de interventoría de los servicios o productos recibidos</t>
  </si>
  <si>
    <t>Ausencia de mecanismos que garanticen el cumplimiento de los compromisos adquiridos por parte de los proveedores</t>
  </si>
  <si>
    <t>Carencia de recursos humanos</t>
  </si>
  <si>
    <t xml:space="preserve">RECURSOS </t>
  </si>
  <si>
    <t>Carencia de recursos tecnológicos</t>
  </si>
  <si>
    <t>Carencia de recursos económicos</t>
  </si>
  <si>
    <t>Carencia de recursos logísticos</t>
  </si>
  <si>
    <t>Carencia de materiales</t>
  </si>
  <si>
    <t>Inadecuada asignación de recursos humanos</t>
  </si>
  <si>
    <t xml:space="preserve">Inadecuada asignación de recursos tecnológicos </t>
  </si>
  <si>
    <t>Inadecuada asignación de recursos económicos</t>
  </si>
  <si>
    <t>Inadecuada asignación de recursos logísticos</t>
  </si>
  <si>
    <t>Inadecuada asignación de materiales</t>
  </si>
  <si>
    <t>Falta de planeación en la solicitud de recursos humanos</t>
  </si>
  <si>
    <t>Falta de planeación en la solicitud de recursos tecnológicos</t>
  </si>
  <si>
    <t>Falta de planeación en la solicitud de recursos económicos</t>
  </si>
  <si>
    <t>Falta de planeación en la solicitud de recursos logísticos</t>
  </si>
  <si>
    <t>Falta de planeación en la solicitud de materiales</t>
  </si>
  <si>
    <t>Disminución de la disponibilidad presupuestal</t>
  </si>
  <si>
    <t>Falta de aprovechamiento de los recursos disponibles</t>
  </si>
  <si>
    <t>Mal uso de les recursos</t>
  </si>
  <si>
    <t>Falta de confiabilidad en la información</t>
  </si>
  <si>
    <t>INFORMACIÓN</t>
  </si>
  <si>
    <t>Falta de claridad en la información</t>
  </si>
  <si>
    <t>Falta de precisión en la información</t>
  </si>
  <si>
    <t>Falta de oportunidad en la entrega de la información</t>
  </si>
  <si>
    <t>Desconocimiento de las responsabilidades en el manejo de información</t>
  </si>
  <si>
    <t>Desactualización de la información</t>
  </si>
  <si>
    <t>Fallas en el canal de distribución de la información</t>
  </si>
  <si>
    <t>Deficiencias en el diseño de seguridad</t>
  </si>
  <si>
    <t>CONTROL, MEDICIÓN Y SEGUIMIENTO</t>
  </si>
  <si>
    <t>No aplicación de las medidas de seguridad establecidas</t>
  </si>
  <si>
    <t>Carencia de parámetros de medición</t>
  </si>
  <si>
    <t>Falta de claridad y efectividad en los parámetros de medición</t>
  </si>
  <si>
    <t>Falta de análisis de los resultados de las mediciones</t>
  </si>
  <si>
    <t>Carencia de actividades de revisión y verificación por parte de una persona independiente</t>
  </si>
  <si>
    <t>Manipulación de pruebas y/o resultados</t>
  </si>
  <si>
    <t>Falta de supervisión</t>
  </si>
  <si>
    <t>Fallas en las actividades de revisión</t>
  </si>
  <si>
    <t>Desconocimiento de la normatividad legal vigente</t>
  </si>
  <si>
    <t>NORMATIVIDAD</t>
  </si>
  <si>
    <t>Inadecuada interpretación de la normatividad legal vigente</t>
  </si>
  <si>
    <t>Desactualización de la normatividad legal vigente</t>
  </si>
  <si>
    <t>Incumplimiento de la normatividad legal vigente</t>
  </si>
  <si>
    <t>Dificultad para adaptarse a la normatividad legal vigente</t>
  </si>
  <si>
    <t>Falta o inadecuada asesoría jurídica</t>
  </si>
  <si>
    <t>Incumplimiento de los derechos de propiedad intelectual y licenciamiento</t>
  </si>
  <si>
    <t>Obsolescencia tecnológica</t>
  </si>
  <si>
    <t>TECNOLOGÍA</t>
  </si>
  <si>
    <t>Desactualización tecnológica</t>
  </si>
  <si>
    <t>Dificultad para responder a los avances tecnológicos acelerados</t>
  </si>
  <si>
    <t>Inadecuado soporte tecnológico</t>
  </si>
  <si>
    <t>Inadecuada plataforma tecnológica</t>
  </si>
  <si>
    <t>Fallas en la plataforma tecnológica</t>
  </si>
  <si>
    <t>Carencia de mantenimiento preventivo</t>
  </si>
  <si>
    <t>Fallas en el mantenimiento preventivo</t>
  </si>
  <si>
    <t>Inundaciones naturales</t>
  </si>
  <si>
    <t>EVENTOS NATURALES</t>
  </si>
  <si>
    <t>Incendio forestales</t>
  </si>
  <si>
    <t>Terremotos</t>
  </si>
  <si>
    <t>Tornados</t>
  </si>
  <si>
    <t>Avalanchas</t>
  </si>
  <si>
    <t>Granizo</t>
  </si>
  <si>
    <t>Sequia</t>
  </si>
  <si>
    <t>Huracanes</t>
  </si>
  <si>
    <t>Ventisca</t>
  </si>
  <si>
    <t>tormenta eléctrica</t>
  </si>
  <si>
    <t>ola de calor</t>
  </si>
  <si>
    <t>Erupción volcánica</t>
  </si>
  <si>
    <t>Tsunami</t>
  </si>
  <si>
    <t xml:space="preserve">enfermedades (Pandemias y Epidemias) </t>
  </si>
  <si>
    <t>Daño UPS</t>
  </si>
  <si>
    <t>INFRAESTRUCTURA DE APOYO</t>
  </si>
  <si>
    <t>Daño Planta Eléctrica</t>
  </si>
  <si>
    <t>Daño Tuberías</t>
  </si>
  <si>
    <t>Daño Infraestructura física</t>
  </si>
  <si>
    <t>Goteras</t>
  </si>
  <si>
    <t xml:space="preserve">Humedad no controlada </t>
  </si>
  <si>
    <t>LISTADO DE CAUSAS</t>
  </si>
  <si>
    <t>FRECUENCIA</t>
  </si>
  <si>
    <t>ID RIESGO</t>
  </si>
  <si>
    <t>¿El control tiene Asignado Responsable?</t>
  </si>
  <si>
    <t>Frecuencia</t>
  </si>
  <si>
    <t>No Establecida</t>
  </si>
  <si>
    <t>Documentado</t>
  </si>
  <si>
    <t>SELECCION</t>
  </si>
  <si>
    <t>CALIFICACION</t>
  </si>
  <si>
    <t>VALOR EVALUACION DISENO</t>
  </si>
  <si>
    <t>DISENO DEL CONTROL</t>
  </si>
  <si>
    <t>EJECUCION DEL CONTROL</t>
  </si>
  <si>
    <t>Ejecución</t>
  </si>
  <si>
    <t>EFECTIVIDAD DEL CONTROL</t>
  </si>
  <si>
    <t>Efectividad</t>
  </si>
  <si>
    <t>FUERTE</t>
  </si>
  <si>
    <t>DÉBIL</t>
  </si>
  <si>
    <t>RESULTADO EVALUACION DE LA EJECUCION</t>
  </si>
  <si>
    <t>Criterios de Calificación</t>
  </si>
  <si>
    <t>Calificación</t>
  </si>
  <si>
    <t>CALIFICACION DEL CONJUNTO DE CONTROLES</t>
  </si>
  <si>
    <t>DISM. IMPACTO</t>
  </si>
  <si>
    <t>DISM. PROB</t>
  </si>
  <si>
    <t>ID NIVEL RIESGO</t>
  </si>
  <si>
    <t>5. MAPAS DE RIESGO</t>
  </si>
  <si>
    <t>INSIGNIFICANTE</t>
  </si>
  <si>
    <t>MAYOR</t>
  </si>
  <si>
    <t>CATASTROFICO</t>
  </si>
  <si>
    <t>RESPONSABLE DEL CONTROL (CARGO)</t>
  </si>
  <si>
    <t>Cuando se requiera</t>
  </si>
  <si>
    <t>Diaria</t>
  </si>
  <si>
    <t>Semanal</t>
  </si>
  <si>
    <t>Mensual</t>
  </si>
  <si>
    <t>Semestral</t>
  </si>
  <si>
    <t>Establecida</t>
  </si>
  <si>
    <t>DESCRIPCION SOLIDEZ DE LOS CONTROLES</t>
  </si>
  <si>
    <t>El conjunto de controles mitiga el riesgo asociado y no requieren de acciones adicionales para su tratamiento.</t>
  </si>
  <si>
    <t>El conjunto de controles mitiga parcialmente el riesgo asociado. Para su tratamiento se requiere tomar acciones adicionales, las cuales serán incluidas en el Plan de tratamiento de riesgos.</t>
  </si>
  <si>
    <t>% DE CUMPLIMIENTO DE LA EJECUCION DEL CONTROL</t>
  </si>
  <si>
    <t>Desactualización o Inestabilidad del sistema integrado de gestión - SIGE</t>
  </si>
  <si>
    <t>Entidad  no competitiva</t>
  </si>
  <si>
    <t>Fallas sistemicas en la prestación del servicio</t>
  </si>
  <si>
    <t xml:space="preserve">Incumplimiento de metas estrategicas  </t>
  </si>
  <si>
    <t>Incumplimiento de requisitos internos de mejoramiento.</t>
  </si>
  <si>
    <t xml:space="preserve">Información inexacta </t>
  </si>
  <si>
    <t>Innovación nula.</t>
  </si>
  <si>
    <t>inoportunidad en la gestion de los procesos</t>
  </si>
  <si>
    <t>No cumplimiento de la estrategia institucional</t>
  </si>
  <si>
    <t>Organización no orientada a procesos ni focalizada al cliente.</t>
  </si>
  <si>
    <t>Pérdida de apropiación de los conceptos y herramientas del SIGE</t>
  </si>
  <si>
    <t xml:space="preserve">Perdida de compentencia para la liquidación de contratos </t>
  </si>
  <si>
    <t xml:space="preserve">Perdida de Imagen  y reputación </t>
  </si>
  <si>
    <t>Perdida de información</t>
  </si>
  <si>
    <t xml:space="preserve">Perdida de la Certificación en Normas voluntarias </t>
  </si>
  <si>
    <t xml:space="preserve">Perdida del conocimiento Institucional </t>
  </si>
  <si>
    <t>Servicio no conforme</t>
  </si>
  <si>
    <t>Sobrecostos</t>
  </si>
  <si>
    <t>Violación al debido proceso</t>
  </si>
  <si>
    <t>VERIFICACION RIESGO DE CORRUPCION</t>
  </si>
  <si>
    <t>Eje de Calidad (Corrupción)</t>
  </si>
  <si>
    <t>ES RIESGO CORRUPCION</t>
  </si>
  <si>
    <t>MAPA DE RIESGOS DE CORRUPCIÓN</t>
  </si>
  <si>
    <t>CRONOGRAMA MRC</t>
  </si>
  <si>
    <t>ELABORACIÓN</t>
  </si>
  <si>
    <t>PUBLICACIÓN</t>
  </si>
  <si>
    <t>EFECTIVIDAD DE LOS CONTROLES</t>
  </si>
  <si>
    <t>ACCIONES ADELANTADAS</t>
  </si>
  <si>
    <t>OBSERVACIONES</t>
  </si>
  <si>
    <t>Responsable:</t>
  </si>
  <si>
    <t>DETERMINACIÓN DE IMPACTO</t>
  </si>
  <si>
    <t>Orientar la gestión de las Tecnologías de la Información y las Comunicaciones – TIC - articulada con la estrategia de negocio, generando valor en el marco de las políticas y lineamientos establecidos por la autoridad competente.</t>
  </si>
  <si>
    <t>Asesorar, diseñar e implementar estrategias de comunicación para la movilidad y pedagogía social en la promoción de la garantía de derechos de las niñas, niños, adolescentes y las familias, así como divulgar la gestión del ICBF y posicionar su imagen.</t>
  </si>
  <si>
    <t>DIRECCIONAMIENTO, PROCESOS</t>
  </si>
  <si>
    <t xml:space="preserve">Vulnerabilidad Informática </t>
  </si>
  <si>
    <t>UBICACIÓN</t>
  </si>
  <si>
    <t>SEGUIMIENTO MAPA DE RIESGOS DE CORRUPCIÓN (PARA USO EXCLUSIVO DE LA OFICINA DE CONTROL INTERNO)</t>
  </si>
  <si>
    <t xml:space="preserve">Documentado </t>
  </si>
  <si>
    <t>No Documentado</t>
  </si>
  <si>
    <t>PROCESO DONDE OCURRE EL RIESGO</t>
  </si>
  <si>
    <t>Evaluación  y Monitoreo de la Gestión.</t>
  </si>
  <si>
    <t>Gestión Atención a Peticiones, Quejas, Reclamos y Sugerencias.</t>
  </si>
  <si>
    <t>Gestión Contratación</t>
  </si>
  <si>
    <t>Gestión Control Interno Disciplinario.</t>
  </si>
  <si>
    <t>Gestión Coordinación y Articulación de la Gestión Territorial</t>
  </si>
  <si>
    <t>Gestión Coordinación y Articulación del Sistema Nacional de Bienestar Familiar</t>
  </si>
  <si>
    <t xml:space="preserve">Gestión de Cooperación </t>
  </si>
  <si>
    <t>Gestión de Recursos Tecnológicos</t>
  </si>
  <si>
    <t>Gestión Familia, Población y Comunidad.</t>
  </si>
  <si>
    <t>Gestión Información y Tecnología</t>
  </si>
  <si>
    <t>Gestión Logística y Abastecimiento</t>
  </si>
  <si>
    <t>Gestión Medios y Prensa</t>
  </si>
  <si>
    <t>Gestión para la Niñez y Adolescencia</t>
  </si>
  <si>
    <t>Gestión Responsabilidad Penal</t>
  </si>
  <si>
    <t>Gestión Supervisión Técnica</t>
  </si>
  <si>
    <t>Mejoramiento Continuo</t>
  </si>
  <si>
    <t>Gestión Adopciones</t>
  </si>
  <si>
    <t>Sede Nacional</t>
  </si>
  <si>
    <t>Centro Zonal</t>
  </si>
  <si>
    <t>APLICA EN EL NIVEL</t>
  </si>
  <si>
    <t>Formular el marco estratégico para orientar todas las políticas, planes, programas, proyectos y actuaciones de la Entidad.</t>
  </si>
  <si>
    <t>Realizar el Monitoreo, Evaluación y Control a la Gestión Institucional, con el fin de generar insumos para la adecuada toma de decisiones que permita el mejoramiento de los procesos.</t>
  </si>
  <si>
    <t>Verificar y evaluar que los controles asociados a las operaciones y actuaciones del ICBF, se ejecuten de acuerdo a los requisitos establecidos en las normas constitucionales y legales vigentes, modelo de gestión y políticas trazadas por la Dirección General, con el fin de aportar al mejoramiento continuo de los procesos institucionales</t>
  </si>
  <si>
    <t>Planear, gestionar, ejecutar, coordinar y controlar los recursos, bienes y servicios de apoyo, para garantizar el cumplimiento de la misión institucional.</t>
  </si>
  <si>
    <t>Restablecer el derecho a crecer en el seno de una familia a los Niños, Niñas y Adolescentes declarados adoptables</t>
  </si>
  <si>
    <t>MPM5.P2</t>
  </si>
  <si>
    <t>MPEV1.P1</t>
  </si>
  <si>
    <t>MPEV1.P2</t>
  </si>
  <si>
    <t>MPA1.P5</t>
  </si>
  <si>
    <t xml:space="preserve">Adelantar las acciones para garantizar la atención de las peticiones, quejas, reclamos y sugerencias en oportunidad, promoviendo la participación ciudadana y el control social.
</t>
  </si>
  <si>
    <t>MPA5.P2</t>
  </si>
  <si>
    <t>Gestión para la Atención Integral a la Primera Infancia</t>
  </si>
  <si>
    <t>Articular políticas y líneas de Acción para la Atención Integral a los niños y niñas menores de 5 años en los territorios, diseñando e implementando programas, lineamientos, estándares y rutas que incidan en la garantía de los derechos de la Primera Infancia de acuerdo a las características socioculturales del país y la normatividad vigente en corresponsabilidad con la familia, la comunidad y el Sistema Nacional de Bienestar Familiar</t>
  </si>
  <si>
    <t xml:space="preserve">MPM.01 </t>
  </si>
  <si>
    <t>MPA7</t>
  </si>
  <si>
    <t>Diseñar y dirigir la estrategia de comunicaciones institucionales del ICBF, de acuerdo con sus objetivos y políticas generales, para contribuir en el afianzamiento de la cultura interna y fortalecer la imagen de la institución ante sus públicos de interés, haciendo una buena gestión que refuerce la confianza, credibilidad y posicionamiento, coadyuvando así al desarrollo integral de las nuevas generaciones</t>
  </si>
  <si>
    <t>Brindar soporte jurídico contractual a la Sede de la Dirección General y Regionales para apoyar la contratación de los servicios, bienes y obra pública requeridos, de manera eficaz y oportuna para asegurar la continua y eficiente prestación de los servicios dando cumplimiento a la misión institucional.</t>
  </si>
  <si>
    <t>MPA1.P6</t>
  </si>
  <si>
    <t xml:space="preserve"> Ejercer la acción disciplinaria a través del debido proceso frente a las conductas de los Servidores y ex Servidores Púbicos del ICBF</t>
  </si>
  <si>
    <t>MPA1.P3</t>
  </si>
  <si>
    <t>Articular y fortalecer a los agentes del Sistema Nacional de Bienestar Familiar para la protección integral de Niños, Niñas, adolescentes y familias en la gestión de las políticas públicas con enfoque diferencial en todo el territorio nacional.</t>
  </si>
  <si>
    <t>MPE3</t>
  </si>
  <si>
    <t>Incorporar, administrar y desarrollar integralmente el talento humano a través de los Programas de Capacitación, Bienestar social, Salud Ocupacional, para mejorar continuamente la productividad, la gestión de los procesos del ICBF.</t>
  </si>
  <si>
    <t>MPA1.P1</t>
  </si>
  <si>
    <t>Planear, ejecutar, verificar y mejorar la evaluación de la calidad de los servicios misionales del ICBF</t>
  </si>
  <si>
    <t>Evaluación de la Calidad  de los Servicios Misionales del ICBF</t>
  </si>
  <si>
    <t>MPEV2P1</t>
  </si>
  <si>
    <t xml:space="preserve">Promover desde el marco de la Seguridad Alimentaria y nutricional el desarrollo integral de la primera infancia, la niñez, adolescencia y la familia colombiana Mediante acciones de articulación y coordinación intra e interinstitucional, territorial e internacional
</t>
  </si>
  <si>
    <t>MPM4</t>
  </si>
  <si>
    <t>Verificar la situación de ejercicio de derechos de los adolescentes con procesos de Responsabilidad Penal para garantizar su restablecimiento en el marco de la justicia restaurativa, y en cumplimiento de la finalidad pedagógica, específica y diferenciada del sistema, de acuerdo a los postulados del libro segundo de la Ley 1098 de 2006.</t>
  </si>
  <si>
    <t>MPM5.P3</t>
  </si>
  <si>
    <t>Restablecer los derechos de los niños, niñas y adolescentes cuando se encuentren amenazados, inobservados o vulnerados a través de las actuaciones adelantadas por parte de las autoridades administrativas para el reconocimiento y ejercicio de sus derechos (Artículo 50 de la Ley 1098).</t>
  </si>
  <si>
    <t>MPM5.P1</t>
  </si>
  <si>
    <t>RARA VEZ</t>
  </si>
  <si>
    <t>POSIBLE</t>
  </si>
  <si>
    <t>CASI SEGURO</t>
  </si>
  <si>
    <t>CONTEXTO DEL PROCESO</t>
  </si>
  <si>
    <t>CONTEXTO</t>
  </si>
  <si>
    <t>1. IDENTIFICACIÓN DEL RIESGO</t>
  </si>
  <si>
    <t>FINANCIEROS: Presupuesto de funcionamiento, recursos de inversión, infraestructura, capacidad instalada.</t>
  </si>
  <si>
    <t>PERSONAL: Competencia del personal, disponibilidad del personal, seguridad y salud ocupacional.</t>
  </si>
  <si>
    <t>PROCESOS: Capacidad, diseño, ejecución, proveedores, entradas, salidas, gestión del conocimiento.</t>
  </si>
  <si>
    <t>TECNOLOGÍA: Integridad de datos, disponibilidad de datos y sistemas, desarrollo, producción, mantenimiento de sistemas de información.</t>
  </si>
  <si>
    <t>ESTRATÉGICOS: Direccionamiento estratégico, planeación institucional,
liderazgo, trabajo en equipo.</t>
  </si>
  <si>
    <t>COMUNICACIÓN INTERNA: Canales utilizados y su efectividad, flujo de la información necesaria para el desarrollo de las operaciones.</t>
  </si>
  <si>
    <t>FACTORES DE CONTEXTO INTERNO</t>
  </si>
  <si>
    <t>FACTORES DE CONTEXTO EXTERNO</t>
  </si>
  <si>
    <t>ECONÓMICOS: Disponibilidad de capital, liquidez, mercados financieros, desempleo, competencia.</t>
  </si>
  <si>
    <t>POLÍTICOS: Cambios de gobierno, legislación, políticas públicas, regulación.</t>
  </si>
  <si>
    <t>SOCIALES: Demografía, responsabilidad social, orden público.</t>
  </si>
  <si>
    <t>TECNOLÓGICOS: Avances en tecnología, acceso a sistemas de información externos, gobierno en línea.</t>
  </si>
  <si>
    <t>MEDIOAMBIENTALES: Emisiones y residuos, energía, catástrofes naturales,
desarrollo sostenible.</t>
  </si>
  <si>
    <t>COMUNICACIÓN EXTERNA: Mecanismos utilizados para entrar en contacto con
los usuarios o ciudadanos, canales establecidos para que el mismo se
comunique con la entidad.</t>
  </si>
  <si>
    <t>VALOR IMPACTOP</t>
  </si>
  <si>
    <t>VALOR IMPACTOProceso</t>
  </si>
  <si>
    <t>VALOR IMPACTOImagen</t>
  </si>
  <si>
    <t>VALOR IMPACTORecursos</t>
  </si>
  <si>
    <t>VALOR IMPACTOInformación</t>
  </si>
  <si>
    <t>VALOR IMPACTOSanción</t>
  </si>
  <si>
    <t>El control mitiga levemente el riesgo asociado.</t>
  </si>
  <si>
    <t>El control mitiga moderadamente el riesgo asociado.</t>
  </si>
  <si>
    <t>El control mitiga fuertemente el riesgo asociado.</t>
  </si>
  <si>
    <t>2. ANALISIS DE RIESGO INHERENTE</t>
  </si>
  <si>
    <t>3. EVALUACION DE LOS CONTROLES</t>
  </si>
  <si>
    <t>3. HOJA DE CONTROLES</t>
  </si>
  <si>
    <t>3.1 DESCRIPCIÓN DE CONTROLES EXISTENTES</t>
  </si>
  <si>
    <t>3.2 EVALUACION DE LA EJECUCION DE CONTROLES EXISTENTES</t>
  </si>
  <si>
    <t>3.3 EVALUACION DE LA EFECTIVIDAD DE CONTROLES EXISTENTES</t>
  </si>
  <si>
    <t>Imagen</t>
  </si>
  <si>
    <t>Estratégico</t>
  </si>
  <si>
    <t>Operativo</t>
  </si>
  <si>
    <t>Financiero</t>
  </si>
  <si>
    <t>Cumplimiento</t>
  </si>
  <si>
    <t>Tecnología</t>
  </si>
  <si>
    <t>Corrupción</t>
  </si>
  <si>
    <t>TIPO DE RIESGO</t>
  </si>
  <si>
    <t>RESULTADO EVALUACIÓN DEL DISEÑO DEL CONTROL</t>
  </si>
  <si>
    <t>CAIVAS 1</t>
  </si>
  <si>
    <t>CAIVAS 2</t>
  </si>
  <si>
    <t>CAIVAS 3</t>
  </si>
  <si>
    <t>CESPA 1</t>
  </si>
  <si>
    <t>CESPA 2</t>
  </si>
  <si>
    <t>CESPA 3</t>
  </si>
  <si>
    <t>EXTREMA 100</t>
  </si>
  <si>
    <t>EXTREMA 80</t>
  </si>
  <si>
    <t>EXTREMA 60</t>
  </si>
  <si>
    <t>EXTREMA-INACEPTABLE 10</t>
  </si>
  <si>
    <t>REGISTRO O EVIDENCIA</t>
  </si>
  <si>
    <t>EFECTIVO (5)</t>
  </si>
  <si>
    <t>MODERADAMENTE EFECTIVO (3)</t>
  </si>
  <si>
    <t>POCO EFECTIVO (1)</t>
  </si>
  <si>
    <t>DISEÑO</t>
  </si>
  <si>
    <t>EJECUCIÓN</t>
  </si>
  <si>
    <t>SOLIDEZ DEL CONTROL</t>
  </si>
  <si>
    <t>CATASTRÓFICO</t>
  </si>
  <si>
    <t>Trimestral</t>
  </si>
  <si>
    <t>Desarticulación del Sistema Integrado de Gestión</t>
  </si>
  <si>
    <t>MEJORA E INNOVACIÓN</t>
  </si>
  <si>
    <t>Clasificación de la Información:
Pública</t>
  </si>
  <si>
    <t>INSTITUTO COLOMBIANO DE BIENESTAR FAMILIAR</t>
  </si>
  <si>
    <r>
      <rPr>
        <b/>
        <sz val="12"/>
        <rFont val="Tempus Sans ITC"/>
        <family val="5"/>
      </rPr>
      <t>Antes de imprimir este documento… piense en el medio ambiente!</t>
    </r>
    <r>
      <rPr>
        <sz val="12"/>
        <rFont val="Tempus Sans ITC"/>
        <family val="5"/>
      </rPr>
      <t xml:space="preserve">
</t>
    </r>
    <r>
      <rPr>
        <sz val="7"/>
        <rFont val="Arial"/>
        <family val="2"/>
      </rPr>
      <t>Cualquier copia impresa de este documento se considera como COPIA NO CONTROLADA.</t>
    </r>
  </si>
  <si>
    <t xml:space="preserve">INSTITUTO COLOMBIANO DE BIENESTAR FAMILIAR </t>
  </si>
  <si>
    <t>F1.G3.MI</t>
  </si>
  <si>
    <t>* Recurso humano para el sostenibilidad y mejora del SIGE en los tres nivesles.
* Documentación del SIGE actualizada y disponibilidad en las intranet y la web.
* Administración del riesgo con metodologia en el ICBF-
* Promoción de la cultura de innovación.
* Auditorias internas
* Gestión de acciones de mejora  a traves de la aplicación de ISOLUCION
* Debilidad en la articulación de los ejes del SIGE.
* Falta de conciencia en la generación de servicios no conforme para el mejoramiento continuo.
* Debilidad en la implementación de la administración de riesgos.
* Baja apropiación en las politicas del SIGE.</t>
  </si>
  <si>
    <t>INDICADOR ASOCIADO
TABLERO DE CONTROL</t>
  </si>
  <si>
    <t>INDICADOR OPERATIVO INTERNO</t>
  </si>
  <si>
    <t>CZ NAZARETH</t>
  </si>
  <si>
    <t>CZ INIRIDA</t>
  </si>
  <si>
    <t>CZ SAN JOSE DE GUAVIARE</t>
  </si>
  <si>
    <t>CZ MITU</t>
  </si>
  <si>
    <t>CZ PUERTO CARREÑO</t>
  </si>
  <si>
    <t>CZ RESTAURAR</t>
  </si>
  <si>
    <t>CZ LA FLORESTA</t>
  </si>
  <si>
    <t>CZ CREER</t>
  </si>
  <si>
    <t>CZ SOACHA CENTRO</t>
  </si>
  <si>
    <t>CZ RESURGIR</t>
  </si>
  <si>
    <t>CZ MELGAR</t>
  </si>
  <si>
    <t>CZ LETICIA</t>
  </si>
  <si>
    <t>PROPÓSITO DEL CONTROL</t>
  </si>
  <si>
    <t>Prevenir</t>
  </si>
  <si>
    <t>Detectar</t>
  </si>
  <si>
    <t>No es un Control</t>
  </si>
  <si>
    <t xml:space="preserve">EVIDENCIA EN LA EJECUCIÓN DEL CONTROL </t>
  </si>
  <si>
    <t>Completa</t>
  </si>
  <si>
    <t>Incompleta</t>
  </si>
  <si>
    <t>No Existe</t>
  </si>
  <si>
    <t>Proposito del Control</t>
  </si>
  <si>
    <t>SEGREGACIÓN Y AUTORIDAD DEL RESPONSABLE DEL CONTROL</t>
  </si>
  <si>
    <t>Adecuado</t>
  </si>
  <si>
    <t>Inadecuado</t>
  </si>
  <si>
    <t>El control se ejecuta de manera consistente por parte del responsable.</t>
  </si>
  <si>
    <t>El control se ejecuta algunas veces por parte del responsable.</t>
  </si>
  <si>
    <t>El control no se ejecuta por parte del responsable.</t>
  </si>
  <si>
    <t>SOLIDEZ INDIVIDUAL DE CADA CONTROL</t>
  </si>
  <si>
    <t>DEBIL</t>
  </si>
  <si>
    <t>El conjunto de controles no mitiga el riesgo asociado. Se requiere estudiar la viabilidad de estos controles y tomar acciones a fin de tratar adecuadamente el riesgo, o implementar nuevos controles.</t>
  </si>
  <si>
    <t>Directamente</t>
  </si>
  <si>
    <t>No Disminuye</t>
  </si>
  <si>
    <t>Indirectamente</t>
  </si>
  <si>
    <t>Eje Ambiental</t>
  </si>
  <si>
    <t>Monitoreo y Seguimiento a la Gestión</t>
  </si>
  <si>
    <t>Diseñar, recolectar, sistematizar y analizar los datos y la información generada por los procesos del ICBF en el desarrollo de sus actividades, con el fin de realizar seguimiento a la gestión institucional, y contribuir a la toma de decisiones basada en evidencias y a la mejora continua de la entidad.</t>
  </si>
  <si>
    <t>MS</t>
  </si>
  <si>
    <t>Comunicación Estratégica</t>
  </si>
  <si>
    <t>Adquisición de Bienes y Servicios</t>
  </si>
  <si>
    <t>Adquirir los Bienes y servicios que requiere la entidad para el cumplimiento de su misión institucional, con criterios de calidad, eficiencia y oportunidad bajo los parámetros de ley establecidos.</t>
  </si>
  <si>
    <t>Coordinación y Articulación del SNBF y Agentes</t>
  </si>
  <si>
    <t>Coordinar a los agentes e instancias del Sistema Nacional de Bienestar Familiar para lograr la protección integral de Niños, Niñas, adolescentes y el fortalecimiento familiar, con enfoque diferencial en todo el territorio nacional y gestionar alianzas para apoyar los programas y proyectos del ICBF.</t>
  </si>
  <si>
    <t>Orientar a la entidad en la definición, formulación, y evaluación de las políticas, planes, programas, lineamientos y proyectos para lograr el cumplimiento de la misión institucional y responsabilidades asignadas al Instituto.</t>
  </si>
  <si>
    <t>Gestión de Tecnología e Información</t>
  </si>
  <si>
    <t>Gestión del Talento Humano</t>
  </si>
  <si>
    <t>Atraer, vincular y desarrollar al mejor talento humano garantizando la aplicación de las normas que rigen a los colaboradores para lograr el cumplimiento de los objetivos institucionales.</t>
  </si>
  <si>
    <t>Asesorar jurídicamente los asuntos de carácter misional, estratégico y administrativo del ICBF;  mediante el análisis, el estudio normativo, constitucional y doctrinario, formulando conceptos, estrategias constitucionales, actos administrativos y realizando el cobro coactivo, ejerciendo la defensa judicial, administrativa y extrajudicial del Instituto; para garantizar el efectivo cumplimiento de la misión, los objetivos de la entidad y evitando los riesgos de desviación en la aplicación normativa.</t>
  </si>
  <si>
    <t>Inspección, Vigilancia y Control</t>
  </si>
  <si>
    <t>Mejora e Innovación</t>
  </si>
  <si>
    <t>Liderar la implementación del Sistema de Gestión y fomentar la cultura de la calidad, a través de la generación de estrategias, metodologías y planes, con un enfoque de gestión por procesos y pensamiento basado en riesgos que conduzcan a la mejora continua, innovación, gestión del conocimiento y excelencia en la prestación del Servicio.</t>
  </si>
  <si>
    <t>Promoción y Prevención</t>
  </si>
  <si>
    <t>Protección</t>
  </si>
  <si>
    <t>Liderar el diseño, actualización y desarrollo de planes, programas, proyectos y modalidades, asegurando actuaciones oportunas y con calidad, que restablezcan los derechos de los niños, niñas, adolescentes y jóvenes en situación de inobservancia, amenaza, vulneración o en conflicto con la ley.</t>
  </si>
  <si>
    <t>Relación con el Ciudadano</t>
  </si>
  <si>
    <t>Acercar el ICBF a la ciudadanía, a través del acceso a la información, los servicios y el impulso a la participación ciudadana.</t>
  </si>
  <si>
    <t>Servicios Administrativos</t>
  </si>
  <si>
    <t>Gestionar, administrar y controlar los recursos, bienes y servicios de apoyo para garantizar la misionalidad del Instituto Colombiano de Bienestar familiar.</t>
  </si>
  <si>
    <t>EI</t>
  </si>
  <si>
    <t>Apoyar a la Dirección en la toma de decisiones y generación de acciones orientadas al cumplimiento de objetivos, metas y obligaciones, mediante la realización de auditorías, evaluaciones, seguimientos, asesorías y la coordinación y/o atención a requerimientos externos.</t>
  </si>
  <si>
    <t>MAPA DE  RIESGO INHERENTE</t>
  </si>
  <si>
    <t>MAPA DE RIESGO RESIDUAL</t>
  </si>
  <si>
    <t>MAPA DE  RIESGO INHERENTE DE CORRUPCIÓN</t>
  </si>
  <si>
    <t>MAPA DE  RIESGO RESIDUAL DE CORRUPCIÓN</t>
  </si>
  <si>
    <t>Liderar de manera articulada el diseño y desarrollo de planes, programas, proyectos y modalidades para la promoción de derechos y la prevención de vulneraciones en el marco de un enfoque integral para la población objetivo del ICBF</t>
  </si>
  <si>
    <t>Realizar inspeccion vigilancia y control de la prestacion de servicio publico de bienestar familiar para determinar las condiciones de cumplimiento de la normatividad vigente de acuerdo a la modalidad de servicio prestado</t>
  </si>
  <si>
    <t>TIPOLOGÍA RIESGOS</t>
  </si>
  <si>
    <t>PERIODICIDAD</t>
  </si>
  <si>
    <t>Bimensual</t>
  </si>
  <si>
    <t>Cuatrimestral</t>
  </si>
  <si>
    <t>Propósito</t>
  </si>
  <si>
    <t>¿CÓMO SE REALIZA LA ACTIVIDAD DE CONTROL?</t>
  </si>
  <si>
    <t>¿QUÉ PASA CON LAS OBSERVACIONES O DESVIACIONES?</t>
  </si>
  <si>
    <t>Correos electronicos</t>
  </si>
  <si>
    <t>Tipo de Propósito</t>
  </si>
  <si>
    <t>No es un control</t>
  </si>
  <si>
    <t>CALF.Periodicidad.</t>
  </si>
  <si>
    <t>CALF. SEGREGACIÓN ADECUADA</t>
  </si>
  <si>
    <t>CALF.RESPONSABLE</t>
  </si>
  <si>
    <t>CALF. PROPÓSITO</t>
  </si>
  <si>
    <t>La descripción del como es:</t>
  </si>
  <si>
    <t>Confiable</t>
  </si>
  <si>
    <t>No confiable</t>
  </si>
  <si>
    <t>CALF. CÓMO</t>
  </si>
  <si>
    <t>CALF. DESV</t>
  </si>
  <si>
    <t>Las desviaciones se:</t>
  </si>
  <si>
    <t>Se investigan y resuelven oportunamente</t>
  </si>
  <si>
    <t>No se investigan y resuelven oportunamente</t>
  </si>
  <si>
    <t>La evidencia es:</t>
  </si>
  <si>
    <t>No existe</t>
  </si>
  <si>
    <t>CALF.EVID</t>
  </si>
  <si>
    <t>Bimestral</t>
  </si>
  <si>
    <t>TRATAMIENTO DEL RIESGO</t>
  </si>
  <si>
    <t>CONTROL Y REVISION
Primer Cuatrimestre</t>
  </si>
  <si>
    <t>CONTROL Y REVISION
Segundo Cuatrimestre</t>
  </si>
  <si>
    <t>CONTROL Y REVISION
Tercer Cuatrimestre</t>
  </si>
  <si>
    <t>Nivel</t>
  </si>
  <si>
    <t>FECHA FINAL</t>
  </si>
  <si>
    <t>SDG</t>
  </si>
  <si>
    <t>REG</t>
  </si>
  <si>
    <t>Página 1 de 5</t>
  </si>
  <si>
    <t>Página 2 de 5</t>
  </si>
  <si>
    <t>Página 3 de 5</t>
  </si>
  <si>
    <t>Página 4 de 5</t>
  </si>
  <si>
    <t>Página 5 de 5</t>
  </si>
  <si>
    <t>Se puede presentar acción u omisión del funcionario o colaborador._x000D_
Se puede presentar uso del poder._x000D_
Se puede presentar desviación de la gestión de lo público._x000D_
Se puede generar un beneficio particular._x000D_
_x000D_
ES UN RIESGO DE CORRUPCIÓN</t>
  </si>
  <si>
    <t>SI</t>
  </si>
  <si>
    <t>X</t>
  </si>
  <si>
    <t>Eje SST</t>
  </si>
  <si>
    <t>MATRIZ DE RIESGOS DE CALIDAD, CORRUPCIÓN, AMBIENTAL Y SISTEMA DE GESTIÓN SEGURIDAD Y SALUD EN EL TRABAJO</t>
  </si>
  <si>
    <t xml:space="preserve">1. ECONÓMICOS: Disponibilidad de capital, liquidez, mercados financieros, desempleo, competencia._x000D_
2. POLÍTICOS: Cambios de gobierno, legislación, políticas públicas, regulación._x000D_
3. SOCIALES: Demografía, responsabilidad social, orden público._x000D_
4. TECNOLÓGICOS: Avances en tecnología, acceso a sistemas de información_x000D_
externos, gobierno en línea._x000D_
5. MEDIOAMBIENTALES: Condiciones atmosféricas y del entorno, emisiones y residuos, energía, catástrofes naturales, desarrollo sostenible._x000D_
6. COMUNICACIÓN EXTERNA: Mecanismos utilizados para entrar en contacto con los usuarios o ciudadanos, canales establecidos para que el mismo se_x000D_
comunique con la entidad._x000D_
7. ARTICULACIÓN INSTITUCIONAL: Relación con otras entidades públicas, privadas y ONGs._x000D_
</t>
  </si>
  <si>
    <t xml:space="preserve">1. FINANCIEROS: Presupuesto de funcionamiento, recursos de inversión, infraestructura, capacidad instalada._x000D_
2. TALENTO HUMANO: Competencia del personal, disponibilidad del personal, seguridad y salud en el trabajo, toma de conciencia, creencias, valores y principios organizacionales, clima y ambiente laboral._x000D_
3. TECNOLOGÍA: Integridad de datos, disponibilidad de datos y sistemas,_x000D_
desarrollo, producción, mantenimiento de sistemas de información._x000D_
4. ESTRATÉGICOS: Direccionamiento estratégico (normas, directrices y modelos adoptados por el instituto para lograr su objetivo misional), planeación institucional, liderazgo, organizacion de las dependencias, grupos de trabajo, definición de funciones, roles y responsabilidades, articulación interna, trabajo en equipo, rendición de cuentas._x000D_
5. COMUNICACIÓN INTERNA: Canales utilizados y su efectividad, flujo de la información necesaria para el desarrollo de la operación._x000D_
6. AMBIENTAL: Gestión ambiental interna, control operacional frente a los aspectos ambientales significativos (Gestión de residuos, consumo de recursos, gestión de sustancias químicas), cumplimiento de requisitos legales ambientales._x000D_
</t>
  </si>
  <si>
    <t xml:space="preserve">1. DISEÑO DEL PROCESO: claridad en la descripción del alcance y objetivo del proceso._x000D_
2. INTERACCIONES CON OTROS PROCESOS: relación precisa con otros procesos en cuanto a insumos, proveedores, productos, usuarios o clientes._x000D_
3. TRANSVERSALIDAD: procesos que determinan lineamientos necesarios para el desarrollo de todos los procesos de la entidad._x000D_
4. PROCEDIMIENTOS ASOCIADOS: pertinencia en los procedimientos que desarrollan los procesos._x000D_
5. RESPONSABLES DEL PROCESO: grado de autoridad y responsabilidad de los funcionarios frente al proceso._x000D_
6. COMUNICACIÓN ENTRE LOS PROCESOS: efectividad en los flujos de información determinados en la interacción de los procesos._x000D_
7. ACTIVOS DE SEGURIDAD DIGITAL DEL PROCESO: información, aplicaciones, hardware entre otros, que se deben proteger para garantizar el funcionamiento interno de cada proceso, como de cara al ciudadano._x000D_
8. CAPACIDAD: Es el conjunto de recursos (talento humano, infraestructura, ambiente para la operación de los procesos) con los que cuenta el proceso para el desarrollo de su objetivo, su implementación, mantenimiento y mejora continua._x000D_
9. GESTIÓN DEL CONOCIMIENTO: Se refiere a la manera en la que el proceso determina y gestiona el conocimiento necesario para su operación y el logro de la conformidad de sus salidas (producto y/o servicio)._x000D_
10. EJECUCCIÓN: Hace referencia a la inmediatez y facilidad que tiene el proceso para gestionar y tramitar las actividades planteadas orientadas al logro de su objetivo o razón de ser._x000D_
</t>
  </si>
  <si>
    <t>EXTREMA 40</t>
  </si>
  <si>
    <t>EXTREMA 20</t>
  </si>
  <si>
    <t>EXTREMA 25</t>
  </si>
  <si>
    <t>EXTREMA  50</t>
  </si>
  <si>
    <t>ALTA 20</t>
  </si>
  <si>
    <t>ALTA 15</t>
  </si>
  <si>
    <t>EXTREMA 30</t>
  </si>
  <si>
    <t>ALTA 10</t>
  </si>
  <si>
    <t>MODERADA  10</t>
  </si>
  <si>
    <t>MODERADA 5</t>
  </si>
  <si>
    <t>PERIODICIDAD_PLAN</t>
  </si>
  <si>
    <t>CAUSAS</t>
  </si>
  <si>
    <t>RIESGO
DESCRIPCION</t>
  </si>
  <si>
    <t>Quincenal</t>
  </si>
  <si>
    <r>
      <rPr>
        <b/>
        <sz val="12"/>
        <rFont val="Arial"/>
        <family val="2"/>
      </rPr>
      <t>Antes de imprimir este documento… piense en el medio ambiente!</t>
    </r>
    <r>
      <rPr>
        <sz val="12"/>
        <rFont val="Arial"/>
        <family val="2"/>
      </rPr>
      <t xml:space="preserve">
</t>
    </r>
    <r>
      <rPr>
        <sz val="7"/>
        <rFont val="Arial"/>
        <family val="2"/>
      </rPr>
      <t>Cualquier copia impresa de este documento se considera como COPIA NO CONTROLADA.</t>
    </r>
  </si>
  <si>
    <t>Nombre del Control</t>
  </si>
  <si>
    <t>Versión 8</t>
  </si>
  <si>
    <t>NO</t>
  </si>
  <si>
    <t>Actas de comité</t>
  </si>
  <si>
    <t xml:space="preserve">Desconocimiento de las responsabilidades en el manejo de información por parte de los colaboradores que hacen parte del proceso relación con el ciudadano.
Desconocimiento de la información clasificada y/o reservada por parte de los colaboradores que hacen parte del proceso relación con el ciudadano. </t>
  </si>
  <si>
    <t>Uso indebido de la información reservada y clasificada en beneficio de terceros</t>
  </si>
  <si>
    <t>1. Incumplimiento de la misión y los objetivos institucionales del ICBF.
2. Afectación total o parcial en la prestación de servicios del ICBF
3. Afectación en la ejecución presupuestal
4. Posibles procesos disciplinarios 
5. Pérdida de la imagen y credibilidad institucional</t>
  </si>
  <si>
    <t>PA-107 Porcentaje de cumplimiento a la gestión del plan anual de adquisiciones registrada en el sistema de información PACCO.
A4.PA2.01 Porcentaje de estudios de sector y costos entregados oportunamente a las áreas solicitantes</t>
  </si>
  <si>
    <t>1. Incumpliento de los principios de transparencia, economía y selección objetiva de la contratación pública. 
2. Deficiencias en la prestación del servicio y afectación en el cumplimiento de la misión y los objetivos institucionales.
3. Procesos sancionatorios, disciplinarios, fiscales y penales.
4. Pérdida de la imagen y credibilidad institucional
5. Intervención de órganos de control.</t>
  </si>
  <si>
    <t>Las preguntas contestadas afirmativamente fueron: _x000D_
1 - 5 - 6 - 9 - 10 - 11 - 12 - 13 - 14 - 15 - 17 - 18_x000D_
_x000D_
Total de preguntas: 12</t>
  </si>
  <si>
    <t>RC1+</t>
  </si>
  <si>
    <t>Seguimiento a las denuncias de presuntos actos de corrupción asociados a el uso indebido de la información reservada y clasificada.</t>
  </si>
  <si>
    <t>Profesional Especializado Grupo Calidad</t>
  </si>
  <si>
    <t>Seguimiento a peticiones negadas por solicitud de información clasificada o reservada de la Entidad.</t>
  </si>
  <si>
    <t>Identificar y realizar seguimiento a las denuncias de presuntos actos de corrupción asociados a el uso indebido de la información reservada y clasificada.</t>
  </si>
  <si>
    <t>Identificar las peticiones negadas de información por considerarse información clasificada o reservada de la Entidad</t>
  </si>
  <si>
    <t>Mediante seguimiento mensual al boletín de PQRS</t>
  </si>
  <si>
    <t>Clasificación de las peticiones de información clasificada o reservada por tipo de negación.</t>
  </si>
  <si>
    <t xml:space="preserve">Se remite correo electrónico a la Oficina Asesora Jurídica, solicitando gestión adelantada. </t>
  </si>
  <si>
    <t>Se reporta mediante correo electronico el incidente de seguridad de la información con el eje SGSI.</t>
  </si>
  <si>
    <t>Correos electrónicos</t>
  </si>
  <si>
    <t>Publicación en Boletín mensual de PQRS</t>
  </si>
  <si>
    <t>Promover la identificación de la información clasificada y reservada de la entidad entre los colaboradores de la Entidad como estrategia de mitigación del riesgo de Uso Indebido de la Información Reservada y Clasificada</t>
  </si>
  <si>
    <t>1. Socializar los Instrumentos de gestión de la información publica, especialmente el índice de información clasificada y reservada y resultado del monitoreo a la gestión de denuncias con los responsables de servicios y atención regionales y agentes de Centro de Contacto.</t>
  </si>
  <si>
    <t>Directora de Servicios y Atención</t>
  </si>
  <si>
    <t>1.  Evidencias de socialización</t>
  </si>
  <si>
    <t>2. Realizar socialización del Índice de Información clasificada y reservada del ICBF, con los referentes de servicio y atención de los Centros Zonales, por parte del Referente de Servicios y Atención de la Dirección Regional.</t>
  </si>
  <si>
    <t>Responsable de Servicios y Atención</t>
  </si>
  <si>
    <t>2.  Evidencias de socialización</t>
  </si>
  <si>
    <t>Director Regional</t>
  </si>
  <si>
    <t xml:space="preserve">Falta de apropiación en los Defensores de Familia   de  los procesos de  formación  que se realizan a los profesionales.
Omisión en los deberes o responsabilidades de los servidores públicos. (autoformación y normatividad)
Inasistencia de los Servidores Públicos a las actividades de asistencia técnica. </t>
  </si>
  <si>
    <t>Decisiones no correspondientes al acervo probatorio debido a que la defensoría de Familia adopta decisiones que no responde a la realidad probatoria y fáctica.</t>
  </si>
  <si>
    <t>.-Falta de ética profesional
-Intereses personales
-Presión jerárquica
-Omisión del proceso, actividad o procedimiento.</t>
  </si>
  <si>
    <t>Sanciones disciplinarias o penales a la entidad o servidores involucrados por entes de control por decisiones irregulares debido a la aprobación de solicitudes de adopción.</t>
  </si>
  <si>
    <t>.-Falta de ética profesional
-Intereses personales
-Presión jerárquica
-Manipulación de los registros de información en la herramienta tecnológica.
-Omisión en el proceso de asignación de las familias adoptantes.</t>
  </si>
  <si>
    <t>Sanciones disciplinarias o penales a la entidad o servidores involucrados por entes de control por decisiones irregulares debido a la omisión de solicitudes de adopción aprobadas para la posible asignación a un niño, niña y/o adolescente.</t>
  </si>
  <si>
    <t>Pérdida de Credibilidad 
Sanciones legales 
Vulneración de derechos de los niños, niñas y adolescentes
Incumplimiento de la normatividad legal vigente.</t>
  </si>
  <si>
    <t>PA-32</t>
  </si>
  <si>
    <t>M5-PM2-01
M5-PM2-04
M5-PM2-06
M5-PM2-05
M5-PM2-07</t>
  </si>
  <si>
    <t>NA</t>
  </si>
  <si>
    <t xml:space="preserve">Reporte trimestral del SIM </t>
  </si>
  <si>
    <t>.- Amenaza de los derechos de los niños, niñas y adolescentes.
- Vulneración de los derechos de las familias adoptantes que cumplen con los requisitos.
- Pérdida de Credibilidad
- Perdida de Imagen  y reputación de la entidad.
- Incumplimientos legales
- Sanciones legales</t>
  </si>
  <si>
    <t>.- Vulneración de los derechos de las familias adoptantes 
- Pérdida de Credibilidad
- Perdida de Imagen  y reputación  
- Violación al debido proceso</t>
  </si>
  <si>
    <t>Las preguntas contestadas afirmativamente fueron: _x000D_
1 - 2 - 3 - 4 - 5 - 10 - 11 - 12 - 13 - 14 - 15 - 17 - 18_x000D_
_x000D_
Total de preguntas: 13</t>
  </si>
  <si>
    <t>PR1+</t>
  </si>
  <si>
    <t>Realización del Comité Consultivo Nacional de Restablecimiento.</t>
  </si>
  <si>
    <t>PR4+</t>
  </si>
  <si>
    <t>PR5+</t>
  </si>
  <si>
    <t>• Coordinador de Autoridades Administrativa</t>
  </si>
  <si>
    <t xml:space="preserve">  Brindar asistencia técnica a los Defensores de Familia y equipos técnicos interdisciplinarios cuya temática es el proceso Administrativo de Restablecimiento de Derechos, normatividad vigente, Lineamientos, Procedimientos. (Nivel Nacional)</t>
  </si>
  <si>
    <t xml:space="preserve"> Brindar asistencia técnica a los Defensores de Familia y equipos técnicos interdisciplinarios cuya temática es el proceso Administrativo de Restablecimiento de Derechos, normatividad vigente, Lineamientos, Procedimientos.(Nivel Regional)</t>
  </si>
  <si>
    <t xml:space="preserve">Grupo Asistencia Técnica </t>
  </si>
  <si>
    <t xml:space="preserve">Generación del reporte automático “semáforo tramite de adopción” y seguimiento al proceso de preparación, evaluación y selección de familias residentes en Colombia. </t>
  </si>
  <si>
    <t>Profesional Subdirección de Adopciones</t>
  </si>
  <si>
    <t xml:space="preserve">Seguimiento a la realización de los Comité de Adopciones Regionales con la participación de manera virtual del enlace de la regional de la Subdirección de Adopciones.
</t>
  </si>
  <si>
    <t xml:space="preserve">
Profesionales Enlaces Regionales de la Subdirección de Adopciones
</t>
  </si>
  <si>
    <t xml:space="preserve">Seguimiento a la realización de los Comité de Adopciones Regionales con la participación de manera virtual del enlace de la regional de la Subdirección de Adopciones y generación del reporte automático de cruces nacionales. 
Aprobar la asignación del NNA a la Familia </t>
  </si>
  <si>
    <t>Comité de Adopciones y
Profesionales Enlaces Regionales de la Subdirección de Adopciones</t>
  </si>
  <si>
    <t xml:space="preserve">Brindar recomendaciones y orientaciones técnico jurídicas a las Defensorias de familias  Regionales sobre casos de complejidad para toma de decisiones. </t>
  </si>
  <si>
    <t>Fortalecer el conocimiento de las competencias y habilidades de los Defensores de familia y equipos técnicos interdisciplinarios.</t>
  </si>
  <si>
    <t xml:space="preserve">Identificar alertas en el proceso de preparación y evaluación de las familias adoptantes.
</t>
  </si>
  <si>
    <t xml:space="preserve">Prevenir la aprobación de solicitudes de adopción sin el lleno de los requisitos normativos. </t>
  </si>
  <si>
    <t>Prevenir la omisión de solicitudes de familias ya aprobadas para la posible asignación a un NNA.</t>
  </si>
  <si>
    <t xml:space="preserve">Se realiza mediante asesoría y acompañamiento permanente y resolución de inquietudes de las Defensorias y Equipos Técnicos Disciplinarios. </t>
  </si>
  <si>
    <t xml:space="preserve">A través la generación del reporte semáforo de trámite de adopción. </t>
  </si>
  <si>
    <t xml:space="preserve">Se realiza a través de presencia en los comités virtuales o presenciales.
</t>
  </si>
  <si>
    <t>Se realiza a través de presencia en los comités virtuales o presenciales, donde se asignan las familias aprobadas a los NNA  garantizando que la asignación se realice teniendo en cuenta las características y condiciones de los NNA y la fecha de aprobación de las familias.</t>
  </si>
  <si>
    <t>Se remite memorando a la Autoridad Administrativa para reprogramar el Comité Técnico Consultivo.</t>
  </si>
  <si>
    <t xml:space="preserve">Se debe informar en las instancias de seguimiento definidas el porqué y remitir la solicitud de ajuste del Plan de Asistencia Técnica por correo electrónico se solicita el ajuste de fechas y actividades de cumplimiento. </t>
  </si>
  <si>
    <t>Informar al Director Regional los ajustes requeridos al Plan de Asistencia Técnica.</t>
  </si>
  <si>
    <t>Registrar en las actas de comité las observaciones presentadas por los miembros del Comité.</t>
  </si>
  <si>
    <t>Se generar correos electrónicos o memorandos a las regionales.</t>
  </si>
  <si>
    <t xml:space="preserve">Registrar en las actas de comité las observaciones y las decisiones de los integrantes del Comité.  </t>
  </si>
  <si>
    <t>Acta(s) del Comité Técnico Consultivo Nacional.</t>
  </si>
  <si>
    <t>Informe Comisión o desplazamiento, Acta de reunión o Comité, Correos electrónicos</t>
  </si>
  <si>
    <t xml:space="preserve">Correos electrónicos o memorandos con las alertas de acuerdo a lo encontrado en el reporte Semáforo. </t>
  </si>
  <si>
    <t>Actas de comité, correos electrónicos</t>
  </si>
  <si>
    <t>Actas de Comité.</t>
  </si>
  <si>
    <t xml:space="preserve">Realizar acompañamiento y seguimiento al Comité Técnico Consultivo.
</t>
  </si>
  <si>
    <t>1. Acompañar el desarrollo del Comité Técnico Consultivo de los niveles Regional y Zonal con el fin de brindar recomendaciones técnicas en los casos que presentan mayor complejidad, en el marco de las estrategias adelantadas por la Dirección de Protección o según la necesidad que se presente.</t>
  </si>
  <si>
    <t>Equipo PARD - Subdirección de Restablecimiento de Derechos</t>
  </si>
  <si>
    <t>Listado de Asistencia de participación en el Comité Técnico Consultivo.</t>
  </si>
  <si>
    <t>Actas del Comité Técnico Consultivo Regional y Zonal</t>
  </si>
  <si>
    <t>Comité de adopciones</t>
  </si>
  <si>
    <t>Acta de Comité de adopciones</t>
  </si>
  <si>
    <t xml:space="preserve">Realizar Sensibilización en los Comité de Adopciones Regional.
</t>
  </si>
  <si>
    <t xml:space="preserve">Realizar Sensibilización en los Comités de Adopciones Regional frente al cumplimiento de los requisitos y pasos de la etapa administrativa para determinar si la familia es idónea o no para adoptar. </t>
  </si>
  <si>
    <t xml:space="preserve">Realizar Sensibilización en los Comités de Adopciones Regional a los Centros Zonales frente al cumplimiento de los requisitos y pasos de la etapa administrativa para determinar si la familia es idónea o no para adoptar. </t>
  </si>
  <si>
    <t xml:space="preserve">Listados de Asistencia de la sensibilización  y material de la sensibilización </t>
  </si>
  <si>
    <t xml:space="preserve">Realizar seguimiento a la asignación de familias a niños, niñas y adolescentes de acuerdo a la lista de espera de cada Regional. </t>
  </si>
  <si>
    <t xml:space="preserve">Equipo de enlaces regionales de la Subdirección de Adopciones </t>
  </si>
  <si>
    <t>Realizar seguimiento a la asignación de familias a niños, niñas y adolescentes de acuerdo a su  lista de espera.</t>
  </si>
  <si>
    <t xml:space="preserve">
• Inoportuna actuación por parte del abogado responsable del proceso.
• Inoportuna actuación de los colaboradores del ICBF que deben intervenir en el proceso.</t>
  </si>
  <si>
    <t>Decisiones ajustadas a intereses propios o de terceros durante la preparación y el ejercicio del cobro coactivo, la defensa judicial, extrajudicial, emisión de conceptos, revisión de actos administrativos, entre otras actividades de la OAJ.</t>
  </si>
  <si>
    <t>PA-117
Recursos de recuperación de cartera por la Oficina Asesora Jurídica y Grupos Jurídicos Regionales (millones de pesos)</t>
  </si>
  <si>
    <t>• Detrimento Patrimonial del ICBF, pérdida de los recursos
•Pérdida de imagen Institucional.
•Procesos sancionatorios, disciplinarios, fiscales y penales.</t>
  </si>
  <si>
    <t>Las preguntas contestadas afirmativamente fueron: _x000D_
1 - 2_x000D_
_x000D_
Total de preguntas: 2</t>
  </si>
  <si>
    <t>Verificar que los contratistas y funcionarios públicos diligencien y registren el formato de publicación y divulgación proactiva de la Declaración de Bienes y Rentas, Registro de Conflicto de Interés y Declaración del Impuesto sobre la Renta y Complementarios. Ley 2013 del 30 de diciembre de 2019, en el cual de manera expresa señalen que en ejecución de sus actividades no presentan conflicto de intereses.</t>
  </si>
  <si>
    <t>Formato de publicación y divulgación proactiva de la Declaración de Bienes y Rentas, Registro de Conflicto de Interés y Declaración del Impuesto sobre la Renta y Complementarios.</t>
  </si>
  <si>
    <t>Promover y divulgar los documentos del ICBF entre los colaboradores que realizan actividades de Gestión Jurídica, relacionados con la política de transparencia, visibles en https://www.icbf.gov.co/transparencia/planeacion/codigo-integridad</t>
  </si>
  <si>
    <t>Memorando o correos electrónicos</t>
  </si>
  <si>
    <t>Verificar el cumplimiento del diligenciamiento de los contratistas y funcionarios públicos del formulario de Conflicto de Interés. Ley 2013 del 30 de diciembre de 2019
Promover una cultura de integridad en los servidores públicos que permitan prácticas preventivas para evitar que el interés particular interfiera en la realización del fin al que debe estar destinada la actividad del Estado</t>
  </si>
  <si>
    <t>Jefe de la OAJ</t>
  </si>
  <si>
    <t>Directores Regionales</t>
  </si>
  <si>
    <t>* Colaboradores de Control Interno relacionados directa o indirectamente con el proceso, o que mantienen lazos de amistad, enemistad o familiares con las personas auditadas o externas vinculadas con la prestación del servicio.</t>
  </si>
  <si>
    <t xml:space="preserve">Posibilidad de emitir hallazgos, conclusiones y recomendaciones no objetivas aprovechando la posición como auditor para beneficiar o afectar al auditado o a terceros favoreciendo intereses particulares. </t>
  </si>
  <si>
    <t xml:space="preserve">* Desconocimiento del Código de Ética por parte de los colaboradores de la OCI y auditores externos de apoyo. </t>
  </si>
  <si>
    <t xml:space="preserve">Revelación o entrega de información confidencial a la que se tuvo acceso como auditor para beneficiar o afectar al auditado o a terceros favoreciendo intereses particulares. </t>
  </si>
  <si>
    <t>Pérdida de confiabilidad en el resultado de la auditoría.
Manipulación del resultado de la auditoría.
No contribución a la mejora.
Pérdida imagen institucional.
Investigaciones disciplinarias.
Investigaciones penales.</t>
  </si>
  <si>
    <t xml:space="preserve">EI2+ Porcentaje de situaciones de conflicto de interés solucionadas dentro de la oficina de control interno presentadas durante la vigencia. </t>
  </si>
  <si>
    <t xml:space="preserve">Incumplimiento del principio de confidencialidad en el ejercicio de la actividad de auditoria. 
Pérdida de imagen institucional.
Pérdida de confianza y credibilidad en el proceso. </t>
  </si>
  <si>
    <t xml:space="preserve">EI3+ Porcentaje de cumplimiento sobre el compromiso de confidencialidad por parte de los auditores de la oficina de control interno durante la vigencia. </t>
  </si>
  <si>
    <t>Las preguntas contestadas afirmativamente fueron: _x000D_
1 - 2 - 5 - 10 - 11 - 12 - 13 - 14 - 18_x000D_
_x000D_
Total de preguntas: 9</t>
  </si>
  <si>
    <t>Las preguntas contestadas afirmativamente fueron: _x000D_
1 - 2 - 5 - 9 - 10 - 11 - 12 - 13 - 14 - 18_x000D_
_x000D_
Total de preguntas: 10</t>
  </si>
  <si>
    <t>EI2+</t>
  </si>
  <si>
    <t>EI3+</t>
  </si>
  <si>
    <t>Suscribir Compromiso de Confidencialidad</t>
  </si>
  <si>
    <t>Profesionales Oficina de Control Interno</t>
  </si>
  <si>
    <t>Suscribir Declaración de Cumplimiento del Código de Ética</t>
  </si>
  <si>
    <t xml:space="preserve">Validar apropiación del Código de Ética del Auditor Interno. </t>
  </si>
  <si>
    <t>Jefe Oficina de Control Interno / Coordinadores Oficina de Control Interno</t>
  </si>
  <si>
    <t>Prevenir el incumplimiento del principio de confidencialidad del auditor interno</t>
  </si>
  <si>
    <t>Prevenir el incumplimiento del código de ética del auditor interno</t>
  </si>
  <si>
    <t>Que los auditores conozcan las debilidades de apropiación frente al código de ética del auditor interno</t>
  </si>
  <si>
    <t>Se realiza mediante la firma del formato compromiso de confidencialidad OCI</t>
  </si>
  <si>
    <t>Se realiza mediante la firma del formato compromiso ético auditor interno</t>
  </si>
  <si>
    <t>Se realizar jornadas de evaluación para medir el nivel de apropiación del código de ética del auditor interno donde se evalúen cada uno de los principios éticos del auditor (Integridad, Objetividad, Confidencialidad y Competencia)</t>
  </si>
  <si>
    <t>Se envía correo electrónico recordando la suscripción del documento</t>
  </si>
  <si>
    <t xml:space="preserve">Se revisan y se generan cursos de acción. </t>
  </si>
  <si>
    <t>Formatos firmados por los auditores interno</t>
  </si>
  <si>
    <t>Reporte de resultados de evaluación</t>
  </si>
  <si>
    <t xml:space="preserve">1. Socializar el Código de Código de Ética del Auditor Interno con ejemplos comunes de conflicto de intereses </t>
  </si>
  <si>
    <t xml:space="preserve">1.1. Realizar socialización de ejemplos comunes sobre conflicto de interes que se le pueden presentar al auditor interno. </t>
  </si>
  <si>
    <t>Coordinadores Oficina de Control Interno.</t>
  </si>
  <si>
    <t>1.1. Correos de socialización</t>
  </si>
  <si>
    <t xml:space="preserve">1. Socializar el Código de Ética del Auditor Interno con ejemplos comunes relacionados con el manejo de la información reservada en el ejercicio de la auditoría interna y la vulneración del principio de confidencialidad. </t>
  </si>
  <si>
    <t>1.1. Realizar socialización de ejemplos comunes sobre reserva de la información y vulneración del principio de confidencialidad en la auditoría interna.</t>
  </si>
  <si>
    <t>Sanciones e investigaciones por direcionamiento indebido de la gestión contractual favoreciendo intereses privados o particulares. .</t>
  </si>
  <si>
    <t>Las preguntas contestadas afirmativamente fueron: _x000D_
1 - 2 - 5 - 6 - 10 - 11 - 12 - 13 - 14 - 15 - 17 - 18_x000D_
_x000D_
Total de preguntas: 12</t>
  </si>
  <si>
    <t>Secretario Técnico del Comité de Contratación, convoca al Comité de Contratación con el fin de revisar y conceptuar la contratación directa y estudios previos de selección que celebre la Dirección General y en las Direcciones Regionales</t>
  </si>
  <si>
    <t>Secretario Técnico en la Sede de la Dirección General y Regionales</t>
  </si>
  <si>
    <t>Abogados de la Dirección de Contratación en la Sede de la Dirección General y de la Coordinación de Grupos Jurídicos o quien haga sus veces</t>
  </si>
  <si>
    <t xml:space="preserve">Los abogados, realizan la verificación de los requisitos para la suscripción del contrato, a través del control de legalidad. </t>
  </si>
  <si>
    <t>Dirección de Contratación</t>
  </si>
  <si>
    <t>AB2+</t>
  </si>
  <si>
    <t>Revisión, validación y aprobación de los procesos contractuales de acuerdo con la normatividad vigente.</t>
  </si>
  <si>
    <t>Revisión, validación del alcance del objeto y obligaciones del contrato, de acuerdo con los tiempos definidos en el Manual de Contratación</t>
  </si>
  <si>
    <t>verificar los requisitos de la modalidad de contratación, las excepciones se encuentran contenidas en la normatividad establecida, la evidencia se encuentra en los estudios previos del contrato.</t>
  </si>
  <si>
    <t>Se convoca a los participantes del comité  y se revisan las solicitudes presentadas para posterior aprobación.</t>
  </si>
  <si>
    <t>Se convoca a la mesa de trabajo técnica donde se revisa el trámite para evaluar el alcance a la contratación.</t>
  </si>
  <si>
    <t>Se revisan  los documentos asociados a cada proceso</t>
  </si>
  <si>
    <t>Quedan resueltas durante la mesa de trabajo técnica</t>
  </si>
  <si>
    <t>Se remite por correo electronicos al area tecnicas las novedades encontradas.</t>
  </si>
  <si>
    <t>Convocatoria de la reunión, grabación y lista de asistencia</t>
  </si>
  <si>
    <t>Soportes de la capacitación</t>
  </si>
  <si>
    <t>Correo electrónico con respuesta a las inquietudes</t>
  </si>
  <si>
    <t>Atender las inquietudes de la gestión contractual a traves del correo consultasregionales@icbf.gov.co</t>
  </si>
  <si>
    <t>Lider de Transversal de la Dirección de Contratación</t>
  </si>
  <si>
    <t>1. Presentar las inquietudes de la gestión contractual a traves del correo consultasregionales@icbf.gov.co. Trimestral</t>
  </si>
  <si>
    <t>Coordinador de Grupo Jurìdico o quien haga sus veces</t>
  </si>
  <si>
    <t>Coordinador Juridico y Supervisores, Coordinadores de grupo de asistencia técnica</t>
  </si>
  <si>
    <t>Listados de asistencia y presentación</t>
  </si>
  <si>
    <t>Subdirector(a) de Gestión  Técnica para la atención a la  Primera Infancia.</t>
  </si>
  <si>
    <t xml:space="preserve">Acta de Reunión de Seguimiento </t>
  </si>
  <si>
    <t>Subdirector(a) de Operación para la atención a la  Primera Infancia</t>
  </si>
  <si>
    <t xml:space="preserve">Muestra aleatoria de actas de comité técnico operativos </t>
  </si>
  <si>
    <t>Informe de resultado de visitas de supervisión realizadas a las modalidad de atención a la Primera Infancia.</t>
  </si>
  <si>
    <t xml:space="preserve">
La acción u omisión de un colaborador en desarrollo del proceso disciplinario  para favorecer o desfavorecer a los sujetos procesales.
La posible dilación de las actuaciones dentro del proceso disciplinario por parte de quienes puedan intervenir en el mismo.
Debilidades en seguimiento y control del estado actual de las actuaciones</t>
  </si>
  <si>
    <t>Sanciones disciplinarias, legales, o penales debido a promover, inducir actuaciones administrativas atendiendo intereses personales o de un tercero.</t>
  </si>
  <si>
    <t>Deterioro de la imagen institucional frente a las acciones, omisiones y extralimitaciones en funciones de los servidores y ex servidores de la Entidad
Acciones contra la Entidad y contra los servidores públicos.
Afectación a las garantías procesales y legales en contra vía de los principios que rigen la función pública.
Presentación de los recursos que la ley otorga por parte de los usuarios.</t>
  </si>
  <si>
    <t xml:space="preserve">Numero de servidores públicos de la OCID investigados por corrupción </t>
  </si>
  <si>
    <t>Las preguntas contestadas afirmativamente fueron: _x000D_
1 - 2 - 5 - 6 - 10 - 11 - 12 - 13 - 14 - 15 - 18_x000D_
_x000D_
Total de preguntas: 11</t>
  </si>
  <si>
    <t>Revisar y analizar las decisiones y proyectos de auto elaborados por los Abogados de la Oficina.</t>
  </si>
  <si>
    <t>Jefe Oficina de Control Interno Disciplinario</t>
  </si>
  <si>
    <t>TH6+</t>
  </si>
  <si>
    <t>Evitar que se viole el debido proceso y que las decisiones sean acordes a la ley evitando repercusiones de indole judicial para la entidad.</t>
  </si>
  <si>
    <t>Registro de proyectos que dan cuenta de las entradas y salidas del despacho asi como de los grupos internos.</t>
  </si>
  <si>
    <t>Se remite correo electronico con la novedad encontrada.</t>
  </si>
  <si>
    <t>Bases de datos</t>
  </si>
  <si>
    <t>Fortalecer conocimiento, unificar criterios y prevenir falta disciplinaria.</t>
  </si>
  <si>
    <t>1. Presentar en comité primarios las debilidades identificadas para generar directrices por parte del despacho.</t>
  </si>
  <si>
    <t>1.1 Jefe OCID</t>
  </si>
  <si>
    <t>1.1 Acta y listados de asistencias al Comité</t>
  </si>
  <si>
    <t>2. Seguimiento a compromisos, metas, control de términos a las directrices establecidas por la Jefe de la Oficina.</t>
  </si>
  <si>
    <t>2.1 Coordinadores de Grupo OCID</t>
  </si>
  <si>
    <t>2.1 Actas de reunión con listados de asistencias y/o correos electrónicos.</t>
  </si>
  <si>
    <t>3.  Sensibilizaciones a los colaboradores del ICBF en tema relacionado con la falta disciplinaria.</t>
  </si>
  <si>
    <t>2.2 Profesionales Abogados de la OCID</t>
  </si>
  <si>
    <t>2.2 Actas de reunión con listados de asistencias y/o correos electrónicos.</t>
  </si>
  <si>
    <t>4. Sensibilizaciones a los jefes inmediatos sobre la aplicabilidad de la preservación del orden interno en la normatividad vigente disciplinaria.</t>
  </si>
  <si>
    <t>3.1 Jefe de la OCID o Grupo de Prevención</t>
  </si>
  <si>
    <t>3.1 Listados de asistencias o correos electrónicos.</t>
  </si>
  <si>
    <t>Falta de documentos soportes para realizar el pago.
Presentación de cuentas de cobro inoportunamente.
Uso inadecuado de los recursos financieros del ICBF.
Debilidad en la validacion previa de los documentos por parte del supervisor del contrato.</t>
  </si>
  <si>
    <t>Investigaciones disciplinarias y fiscales por efectuar pagos sin cumplimiento de los requisitos a terceros.</t>
  </si>
  <si>
    <t xml:space="preserve">1.  Desconocimiento de la normatividad vigente, aplicable al   proceso de verificacion y fiscalizacion.  
2. Omisión  en la liquidación,  de factores  que hacen parte del IBC.  
3. Alta rotación del personal en los grupos de Recaudo de las Regionales sin la adecuada transferencia de conocimiento, la perdida de experticia a traves de la experiencia..                         </t>
  </si>
  <si>
    <t>Pérdida económica por inadecuada revisión de documentos generando irregularidades (no cobros o menor valor cobrado) en la Fiscalización y verificación del  aporte parafiscal 3% a favor del ICBF.</t>
  </si>
  <si>
    <t xml:space="preserve">Exponer a la entidad a posibles hallazgos de los entes de control, por el incuplimiento de los requisitos establecidos en la normatividad y los procedimientos vigentes </t>
  </si>
  <si>
    <t>pagos realizados sin cumplimiento de requisitos/Total de pagos realizados</t>
  </si>
  <si>
    <t>Sanciones fiscales o penales por parte de entes de control.
Sanciones económicas.</t>
  </si>
  <si>
    <t>x</t>
  </si>
  <si>
    <t xml:space="preserve">Incumplimiento de la Meta recaudo gestión financiera (ingresos recaudo en prejiuridico de parafiscales y otras carteras /saldos a 31 de diciembre  de cartera constituida  en prejuridico +presuntos deudas por inexactos y morosos.  </t>
  </si>
  <si>
    <t>Las preguntas contestadas afirmativamente fueron: _x000D_
1 - 5 - 10 - 11 - 12 - 13 - 14 - 15 - 17_x000D_
_x000D_
Total de preguntas: 9</t>
  </si>
  <si>
    <t>Las preguntas contestadas afirmativamente fueron: _x000D_
1 - 5 - 6 - 10 - 11 - 12 - 13 - 14 - 15 - 17_x000D_
_x000D_
Total de preguntas: 10</t>
  </si>
  <si>
    <t>Seguimiento a la radicación y pago de las cuentas de cobro</t>
  </si>
  <si>
    <r>
      <rPr>
        <b/>
        <sz val="10"/>
        <rFont val="Calibri"/>
        <family val="2"/>
        <scheme val="minor"/>
      </rPr>
      <t xml:space="preserve">Coordinadores de Grupo Financiero Regional </t>
    </r>
    <r>
      <rPr>
        <sz val="10"/>
        <rFont val="Calibri"/>
        <family val="2"/>
        <scheme val="minor"/>
      </rPr>
      <t>y Sede Direccion General</t>
    </r>
  </si>
  <si>
    <t>Revisión  y control  de documentos generados en la Fiscalización y determinación del aporte</t>
  </si>
  <si>
    <t xml:space="preserve">Coordinador de Recaudo </t>
  </si>
  <si>
    <t>GF9+</t>
  </si>
  <si>
    <t>GF10+</t>
  </si>
  <si>
    <t>Revisión de la radicación y pago oportuno de las cuentas de cobro</t>
  </si>
  <si>
    <t>Asegurar la correcta Liquidación del aporte por parte de los asesores</t>
  </si>
  <si>
    <t>Revision de las cuentas de cobro radicadas y pagadas</t>
  </si>
  <si>
    <t xml:space="preserve">Visitas de asistencia técnica a regionales, para valoración permanente, solicitud y cruce de información </t>
  </si>
  <si>
    <t>Se revisan las cuentas de cobro radicadas y se compara con la fecha de pago de la obligación</t>
  </si>
  <si>
    <t xml:space="preserve">En caso de encontrar inrregularidades informar a control interno disciplinario </t>
  </si>
  <si>
    <t>La evidencia queda en la fecha de recepción de la cuenta de cobro y pago de la obligación</t>
  </si>
  <si>
    <t>La evidencia queda establecida en el Informe de seguimiento.</t>
  </si>
  <si>
    <t>Realizar revisión periódica de las cuentas por pagar radicadas y pagadas</t>
  </si>
  <si>
    <t xml:space="preserve">1. Seminario de capacitación en el proceso tesoral a los responsables de pagaduria Regionales semestralmente. </t>
  </si>
  <si>
    <t>Coordinador Financiero</t>
  </si>
  <si>
    <t xml:space="preserve">1. Actas y listas de asistencia de los seminarios </t>
  </si>
  <si>
    <t xml:space="preserve">2.Incluir cuatrimestralmente en la asistencia técnica, revisión aleatoria a los procesos de recepción y tramite de cuentas  realizados por la regional.  </t>
  </si>
  <si>
    <t>2. Acta de la Asistencia Técnica a la Regional o de la reunión virtual con la Regional. En caso de continuar con el aislamiento la evidencia será el  archivo de excel de seguimiento a las cuentas de cobro solicitado a las regionales.</t>
  </si>
  <si>
    <t>1. Socializar en Grupos de estudio de trabajo Regional  y Centro Zonal  la normatividad y procedmientos para el pago de cuentas en el ICBF   por lo menos uno cada tres meses.</t>
  </si>
  <si>
    <t>Coordinador Financiero de la Regional</t>
  </si>
  <si>
    <t>1. listados de asistencia con acta de del Grupo de estudio.</t>
  </si>
  <si>
    <t xml:space="preserve">2. Realizar seguimiento trimestral aleatorias  al proceso de tramite y pago de las cuentas </t>
  </si>
  <si>
    <t>2. Informe de seguimiento.</t>
  </si>
  <si>
    <t>3. Socializar el resultado del Seguimiento trimestral al proceso de tramite y pago de las cuentas.</t>
  </si>
  <si>
    <t xml:space="preserve">3. Acta de comité de seguimiento </t>
  </si>
  <si>
    <t>Seguimientos al proceso y la  capacitación a los funcionarios que realizan el proceso de verificacion y fiscalizacion del área de recaudo.</t>
  </si>
  <si>
    <t>1. Seminario de capacitación en los procesos de fiscalización a los grupos de Recaudo Regionales semestralmente.</t>
  </si>
  <si>
    <t>Grupo de Recaudo</t>
  </si>
  <si>
    <t>1. Listas de asistencia y presentación.</t>
  </si>
  <si>
    <t>2. Incluir  en la asistencia tecnica, revisión aleatoria a los procesos de fiscalizacion y verificacion realizados por la regional. Se medira cuatrimestralmente</t>
  </si>
  <si>
    <t>2. Informe de seguimiento</t>
  </si>
  <si>
    <t>1. Realizar Grupos de estudio especificos de estos procesos trimestralmente.</t>
  </si>
  <si>
    <t xml:space="preserve">1. Actas y listas de asistencia de los grupos de estudio y presentaciones.
</t>
  </si>
  <si>
    <t>2. Programar y realizar  seguimientos trimestrales internas aleatorias a los expedientes  del  proceso de fiscalización y verificación del aporte parafiscal.</t>
  </si>
  <si>
    <t>3. Presentar por lo menos en un comité de seguimiento parafiscal el informe aleatorio realizado a los procesos de verificación y fiscalizacion llevado a cabo por la regional.</t>
  </si>
  <si>
    <t>3. Acta de comité de seguimiento.</t>
  </si>
  <si>
    <t>Deficiente prestación del servicio
Incumplimiento de normas legales o fallos judiciales y requisitos establecidos por la Entidad.
Pérdida de confianza y credibilidad de la sociedad en el ICBF.
Incumplimiento de metas estrategicas.</t>
  </si>
  <si>
    <t>Las preguntas contestadas afirmativamente fueron: _x000D_
1 - 2 - 5 - 6 - 7 - 8 - 10 - 11 - 12 - 13 - 14 - 18_x000D_
_x000D_
Total de preguntas: 12</t>
  </si>
  <si>
    <t>Seguimiento al PAAC.</t>
  </si>
  <si>
    <t>Profesional SMO</t>
  </si>
  <si>
    <t>DE3+</t>
  </si>
  <si>
    <t>Revisar el cumplimiento de las actividades de los componentes del PAAC.</t>
  </si>
  <si>
    <t>Mediante correo electronicos enviados a los responsables de las actividades del plan</t>
  </si>
  <si>
    <t>Se envia correo electronico al lider del proceso con la novedades del seguimiento</t>
  </si>
  <si>
    <t>Correo electronicos.</t>
  </si>
  <si>
    <t>1. Fortalecer el seguimiento a los componentes del PAAC.
2. Definir estrategias encaminadas a fortalecer los temas de transparencia en los tres niveles de la organización.</t>
  </si>
  <si>
    <t>1. Socialización y apropiación del Plan Anticorrupción y de Atención al Ciudadano 2021.</t>
  </si>
  <si>
    <t>Profesional de la Subdirección de Mejoramiento Organizacional</t>
  </si>
  <si>
    <t>Presentación y listado de asistencia</t>
  </si>
  <si>
    <t>2. Divulgación de piezas gráficas de Transparencia a través del boletín Vive ICBF.</t>
  </si>
  <si>
    <t>3. Socializar y apropiar la ley de Transparencia y de Acceso a la Información Pública (Ley 1712 de 2014).</t>
  </si>
  <si>
    <t>1. Socialización y apropiación del Plan Anticorrupción y de Atención al Ciudadano 2021</t>
  </si>
  <si>
    <t>3. Socializar y apropiar la Ley de Transparencia y de acceso a la Información (Ley 1712 de 2014).</t>
  </si>
  <si>
    <t>1. Divulgar la Ley de Transparencia y de Accesos al Información Pública.</t>
  </si>
  <si>
    <t>Coordinador de Centro Zonal</t>
  </si>
  <si>
    <t>2. Divulgar el Plan Anticorrupción y de Atención al Ciudadano 2021.</t>
  </si>
  <si>
    <t>El control social  por parte de la comunidad beneficiaria, no se cumple en todo el territorio nacional 
En épocas electorales  se puede utilizar la Bienestarina  con fines políticos.</t>
  </si>
  <si>
    <t>Personas focalizadas por el ICBF no son las beneficiarias del producto
Sanciones por ente de control
Obtención de beneficios propios de personas diferentes al ICBF  (Politicos,  economico, entre otros). 
Detrimento patrimonial.</t>
  </si>
  <si>
    <t>Asociar indicador operativo de interventoria y novedades.</t>
  </si>
  <si>
    <t>PP3+</t>
  </si>
  <si>
    <t>Las preguntas contestadas afirmativamente fueron: _x000D_
1 - 2 - 3 - 4 - 5 - 7 - 10 - 11 - 12 - 13 - 14 - 15 - 17 - 18_x000D_
_x000D_
Total de preguntas: 14</t>
  </si>
  <si>
    <t>Seguimiento a los esquemas de control de entrega de AAVN establecidos.</t>
  </si>
  <si>
    <t>Profesional del Grupo de AAVN</t>
  </si>
  <si>
    <t>Seguimiento a la entrega de AAVN a los usuarios.</t>
  </si>
  <si>
    <t>Subdirección de Promoción y Fortacimiento a la atención de la Infancia</t>
  </si>
  <si>
    <t>Subdirección de Operaciones Familia</t>
  </si>
  <si>
    <t>Verificación de entrega de los AAVN</t>
  </si>
  <si>
    <t>Subdirección de Operaciones Primera Infancia</t>
  </si>
  <si>
    <t>Prevenir el uso inadecuado de AAVN</t>
  </si>
  <si>
    <t>Evitar que el AAVN sea entregado a población que no es beneficiaria de la oferta.</t>
  </si>
  <si>
    <t>Evitar que la AAVN sean entregados a población que no es beneficiaria de las modalidades de la DFC</t>
  </si>
  <si>
    <t>Verificar que los AAVN se estén entregando a los usuarios (RPP) o unidades de servicios</t>
  </si>
  <si>
    <t>Envío de reportes mensuales a las Regionales con observaciones sobre la programación y novedades presentadas en la distribución.</t>
  </si>
  <si>
    <t>Implementación de herramientas para la entrega de AAVN a los usuarios.</t>
  </si>
  <si>
    <t>A través de los instrumentos de seguimiento  definidos para la modalidad</t>
  </si>
  <si>
    <t>a través de los instrumentos de verificación de las condiciones de calidad en que se prestan los servicios de primera infancia</t>
  </si>
  <si>
    <t>Reporte Excel con observaciones de la programación y reporte Excel con consolidado de novedades de entrega y su respectivo cierre.</t>
  </si>
  <si>
    <t>Se inicia con un requerimiento al operador por parte del Supervisor del contrato.</t>
  </si>
  <si>
    <t>Notificar al supervisor del contrato y/o operador la no entrega de AAVN a los beneficiarios o entrega de AAVN a población distinta</t>
  </si>
  <si>
    <t>Se realizan los notificaciones respectivas en actas y se comunican a los supervisores de los contratos para generar requerimiento respectivo.</t>
  </si>
  <si>
    <t>Actas de visitas, soportes fotográficos, plan de visitas o soportes de asistencia técnica</t>
  </si>
  <si>
    <t>Formato de entrega de AAVN al usuario o acta de visita o seguimiento telefónico.</t>
  </si>
  <si>
    <t>Correos electrónicos, actas de visitas,  plan de visitas o soportes de asistencia técnica</t>
  </si>
  <si>
    <t>Instrumentos de verificación y/o actas de visitas</t>
  </si>
  <si>
    <t>1. Elaborar mensualmente el plan de visitas a los puntos de entrega primarios.</t>
  </si>
  <si>
    <t>Plan de visitas</t>
  </si>
  <si>
    <t>2. Aplicar mensualmente de anexo 57 por parte la de interventoría a los puntos de entrega primarios.</t>
  </si>
  <si>
    <t>Acta de visitas cargadas en el aplicativo de la interventoría</t>
  </si>
  <si>
    <t>3. Realizar reporte y seguimiento mensual al cierre de las novedades presentadas producto de la aplicación del anexo 57 por parte de la interventoría a los puntos de entrega primarios.</t>
  </si>
  <si>
    <t>Matriz de seguimiento a novedades e informe semestral de gestión de cierre de novedades.</t>
  </si>
  <si>
    <t>1. Realizar reporte y seguimiento mensual al cierre de las novedades presentadas producto de la aplicación del anexo 57 por parte de la interventoría a los puntos de entrega primarios.</t>
  </si>
  <si>
    <t>PRIMERA INFANCIA</t>
  </si>
  <si>
    <t xml:space="preserve">Remitir orientaciones a nivel nacional  frente a las particularidades que se puedan presentar para  la prestación de servicios de primera infancia. </t>
  </si>
  <si>
    <t>Director de Primera Infancia.</t>
  </si>
  <si>
    <t>Memorandos y/o
Correos electrónicos</t>
  </si>
  <si>
    <t>Gestionar con la Dirección de Nutrición para la realización de las asistencias técnicas en el uso adecuado del AAVN</t>
  </si>
  <si>
    <t>Subdirección de promoción y fortalecimiento a la atención de la Infancia</t>
  </si>
  <si>
    <t>Correo electrónico, acta de asistencia y listado de asistencia.</t>
  </si>
  <si>
    <t>Realizar Plan de Seguimiento a la entrega de AAVN a los usuarios de la oferta.</t>
  </si>
  <si>
    <t>Informes de Comisión o Actas de Reunión y Listados de Asistencia.</t>
  </si>
  <si>
    <t>Gestionar el reporte de entregas mensuales del AAVN y remitir el consolidado a la Dirección de Infancia</t>
  </si>
  <si>
    <t>Coordinación de Asistencia Técnica de atención por ciclos de vida y nutrición.</t>
  </si>
  <si>
    <t>Documento</t>
  </si>
  <si>
    <t>Coordinación de Centros Zonales</t>
  </si>
  <si>
    <t>Articulación con la Dirección de Nutrición para establecer las recomendaciones y obligaciones relacionadas con la recepción, almacenamiento, suministro e inventario de los  AAVN, los cuales quedaran consignadas en la minuta contractual.</t>
  </si>
  <si>
    <t>Dirección de Familias y Comunidades</t>
  </si>
  <si>
    <t>Acta de Reunión o Correos</t>
  </si>
  <si>
    <t>Brindar orientaciones en los espacios de inducción a operadores frente a la recepción, almacenamiento, suministro e inventario de los AAVN.</t>
  </si>
  <si>
    <t>Acta de Reunión, presentación, informes de comisión.</t>
  </si>
  <si>
    <t>Elaborar y socializar con las regionales reporte que de cuenta del numero de familias vinculadas a la modalidad TEB, que reciben Bienestarina</t>
  </si>
  <si>
    <t>Seguimiento a las entregas de los AAVN, de acuerdo al corte de entrega para el respectivo desembolso.</t>
  </si>
  <si>
    <t>Supervisor del contrato</t>
  </si>
  <si>
    <t xml:space="preserve">Formatos de seguimiento  de entrega de los AAVN </t>
  </si>
  <si>
    <t>* Falta de personal calificado para el manejo de los archivos.
* Falta de etica por parte de los colaboradores de la entidad.
*Posible tráfico de influencias para la manipulación de información.</t>
  </si>
  <si>
    <t>Posibilidad de manipulación o sustracción de información en los archivos centrales con fines particulares.</t>
  </si>
  <si>
    <t>* Investigaciones Disciplinarias.
*Vulneración del restablecimiento de derechos a un menor.
*Celebración indebida de contratos.
*Entorpecimiento de procesos.</t>
  </si>
  <si>
    <t>Las preguntas contestadas afirmativamente fueron: _x000D_
1 - 2 - 5 - 6 - 9 - 12_x000D_
_x000D_
Total de preguntas: 6</t>
  </si>
  <si>
    <t>Verificar que el ingreso a los archivos centrales se realice por personal autorizado.</t>
  </si>
  <si>
    <t>Coordinador Grupo de Gestión Documental
Coordinador del Grupo Administrativo o de Soporte de la Regional</t>
  </si>
  <si>
    <t>SA5+</t>
  </si>
  <si>
    <t>Prevenir la sustracción o manipulación de la información con fines particulares.</t>
  </si>
  <si>
    <t>Emitir correo electrónico con autorización por parte del responsable, para el ingreso de las personas que soliciten acceso a los archivos centrales, previa verificación de solicitud.</t>
  </si>
  <si>
    <t>De no presentarse autorización de ingreso,  no se permitirá el acceso al archivo central</t>
  </si>
  <si>
    <t xml:space="preserve">Correo electrónico con la solicitud de ingreso
</t>
  </si>
  <si>
    <t>1. Definir restricción de acceso a los archivos centrales del ICBF y verificar condiciones de seguridad.</t>
  </si>
  <si>
    <t>1.1 Realizar sensibilización anual sobre los efectos negativos de la manipulación o sustracción información de los archivos centrales o fines particulares.</t>
  </si>
  <si>
    <t>Referente Grupo Gestión Documental.</t>
  </si>
  <si>
    <t>1. Lista de asistencia y presentación</t>
  </si>
  <si>
    <t>1.2 Validar que el archivo central cuente con condiciones de seguridad mínimas que garanticen la custodia del mismo.</t>
  </si>
  <si>
    <t>Referente Grupo Gestión Documental</t>
  </si>
  <si>
    <t>2. Informe</t>
  </si>
  <si>
    <t>Referente Documental Regional</t>
  </si>
  <si>
    <t>1.2. Validar que el archivo central cuente con condiciones de seguridad mínimas que garanticen la custodia del mismo.</t>
  </si>
  <si>
    <t>Los profesionales del proceso de IVC no verifican estrictamente lo definido, tanto en las normas, procedimientos, instrumentos y formatos correspondientes y vigentes.
Interpretación diferente del alcance de los requisitos de los trámites por parte de los profesionales del proceso. 
Desactualización del registro de instituciones con licencias de funcionamiento que prestan servicios de protección integral. 
Inoportunidad en la solicitud de renovación de licencias de funcionamiento por parte del operador. 
Debilidad en el seguimiento por parte de la Regional en las actividades relacionadas con renovación de licencias de funcionamiento.</t>
  </si>
  <si>
    <t>IV1+</t>
  </si>
  <si>
    <t>Seguimiento al vencimiento de las licencias de funcionamiento.</t>
  </si>
  <si>
    <t>Enlace de OAC en la Regional</t>
  </si>
  <si>
    <t>Alertas oportunas a las direcciones regionales sobre vencimiento de licencias.</t>
  </si>
  <si>
    <t>Coordinador del Grupo de Licencias de Funcionamiento de la Sede de la Dirección General y/o Jefe de OAC</t>
  </si>
  <si>
    <t>Ejecutar plan de trabajo con regionales aleatorias en el tema de Licencias de Funcionamiento</t>
  </si>
  <si>
    <t>Profesionales de la OAC</t>
  </si>
  <si>
    <t>Revisiones y avales periodicos de licencias de funcionamiento previos a procesos contractuales.</t>
  </si>
  <si>
    <t>Disminuir la probabilidad de que una entidad preste servicios de protecciòn sin licencia de funcionamiento</t>
  </si>
  <si>
    <t>Verificar el cumplimiento del procedimiento de licencias de funcionamiento a nivel regional</t>
  </si>
  <si>
    <t xml:space="preserve">Evitar contrataciones sin el cumplimiento de los requisitos del acto administrativo. </t>
  </si>
  <si>
    <t>Mediante oficio que las regionales certifican la renovaciòn oportuna de las licencias.</t>
  </si>
  <si>
    <t>Mediante oficio a las regionales que cuenten con licencias de funcionamiento</t>
  </si>
  <si>
    <t>Verificación con lista de chequeo y/o normativa aplicable</t>
  </si>
  <si>
    <t>Cruce de información del reporte por parte de las regionales con el acto administrativos</t>
  </si>
  <si>
    <t>Se envian correos electronicos a los operadores con las novedades sobre el licenciamiento</t>
  </si>
  <si>
    <t>Se gestionan las novedades encontradas por medio de memorandos</t>
  </si>
  <si>
    <t>Se registra en acta de visita y se remiten correos electronicos con las listas de chequeo</t>
  </si>
  <si>
    <t>Se envia correo electronico a la regional con la novedad encontrada en el cruce de la información con el acto administrativo con el objetivo de realizar los ajustes pertinentes.</t>
  </si>
  <si>
    <t>Correos electronicos y/o memorandos</t>
  </si>
  <si>
    <t>Correos electronicos y actas de reunión de visitas.</t>
  </si>
  <si>
    <t>Correos electronicos y/o certificado firmado con aval del acto administrativo.</t>
  </si>
  <si>
    <t>1. Realizar auditorías cruzadas internas entre los grupos de trabajo al interior de la dependencia.
2. Formular y desarrollar una campaña al interior de la dependencia, para promover acciones anticorrupción y fortalecer el desarrollo del proceso de IVC.
3.Realizar al menos cuatro (4) visitas para verificación del procedimiento de Licencias de Funcionamiento en Direcciones Regionales</t>
  </si>
  <si>
    <t xml:space="preserve">1.1  Planear en el primer semestre del año y desarrollar en el segundo semestre, una auditoría interna cruzada, entre los procedimientos de la Oficina de Aseguramiento de la Calidad.  </t>
  </si>
  <si>
    <t>1.1 Cronograma de planeación
1.2 Actas e informes de auditorías internas cruzadas.</t>
  </si>
  <si>
    <t xml:space="preserve">2.1 Realizar sesiones de gestión del conocimiento al interior de la dependencia, con el fin de unificar criterios en la evaluación de requisitos. En caso de ser necesario se solicitará apoyo a Direcciones Misionales para ello. </t>
  </si>
  <si>
    <t>2.2 Actas de sesiones de gestión del conocimineto.</t>
  </si>
  <si>
    <t xml:space="preserve">3.1 Programar en el primer semestre y desarrollar mínimo cuatro (4) visitas en el segundo semestre a direcciones regionales del ICBF para revisar una muestra de las licencias de funcionamiento otorgadas por estas.  </t>
  </si>
  <si>
    <t>3.1 Actas de revisión y/o acompañamiento realizadas a las Direcciones Regionales.</t>
  </si>
  <si>
    <t>3.2 Programar en el primer semestre y Acompañar en el segundo semestre, a través del equipo interdisciplinario cuatro (4) procedimientos de otorgamiento o renovación de licencias de funcionamiento Regionales</t>
  </si>
  <si>
    <t>1.1 Cronograma de planeación
1.2 Actas de acompañamiento a las regionales</t>
  </si>
  <si>
    <t>1.1 Realizar en el primer semestre del año, revisión del procedimiento de licencia de funcionamiento inicial por parte de profesionales de las Regionales Bogotá y Cundinamarca</t>
  </si>
  <si>
    <t>1.1 OAC: Padrinos de cada Regional
1.2 Regional: Enlaces Regionales OAC Bogotá y Cundinamarca</t>
  </si>
  <si>
    <t>1.1 Acta de revisión por parte de los enlaces regionales OAC Bogotá y Cundinamarca</t>
  </si>
  <si>
    <t>1.2 Aplicar por lo menos una (1) vez en el segundo semestre, el instrumento de autoevaluación diseñado desde la Sede de la Dirección General, con el fin de validar la aplicación del procedimiento en una muestra de trámites de Licencias de Funcionamiento adelantado en cada Dirección Regional. La Oficina de Aseguramiento de la Calidad podrá  aleatoriamente seleccionar algunos expedientes de la muestra y cuando aplique, deberán gestionarse las acciones correctivas y/o preventivas correspondientes, a través del aplicativo ISOLUCION.</t>
  </si>
  <si>
    <t>1.2 Enlace de la Oficina de Aseguramiento de la Calidad en cada Dirección Regional</t>
  </si>
  <si>
    <t>1.2 Formato de autoevaluación diligenciado. Cuando presenten no conformidades formular acciones correctivas y/o preventivas en ISOLUCION y presentar avances de gestión</t>
  </si>
  <si>
    <t>No aplicación de las medidas de seguridad establecidas.
Vulnerabilidad Informática en asignación de permisos
Debilidad en la apropiación de conpcetos del proceso.</t>
  </si>
  <si>
    <t xml:space="preserve">Alteración en SIMEI de los datos reportados de la gestión institucional del ICBF. </t>
  </si>
  <si>
    <t>Pérdida de Credibilidad.
Pérdida de Imagen  y reputación.
Sanciones a nivel personal e institucional.
Falta de transparencia de la Gestión Institucional.</t>
  </si>
  <si>
    <t>Las preguntas contestadas afirmativamente fueron: _x000D_
4 - 5 - 10 - 11 - 12 - 18_x000D_
_x000D_
Total de preguntas: 6</t>
  </si>
  <si>
    <t>MS2+</t>
  </si>
  <si>
    <t>Realizar e implementar los desarrollos necesarios para   fortalecer la seguridad del Sistema Integral de Monitoreo y Evaluacion Institucional - SIMEI</t>
  </si>
  <si>
    <t>Tecnico de la Subdirección de Monitoreo y Evaluación</t>
  </si>
  <si>
    <t>Fortalecer la seguridad del SIMEI y mejorar la operatividad de la herramienta</t>
  </si>
  <si>
    <t>Se realiza reunión de trabajo con el equipo para definir novedades sobre SIMEI y se remite solicitud hacia la DIT por medio de RFC.</t>
  </si>
  <si>
    <t>Se realiza reprogramación de los desarrollos solicitados para el siguiente RFC.</t>
  </si>
  <si>
    <t>Correos electronicos y RFC</t>
  </si>
  <si>
    <t>Fortalecer el Sistema Integral de Monitoreo y Evaluación Institucional  - SIMEI</t>
  </si>
  <si>
    <t>Identificar los permisos de usuarios asignados en la herramienta SIMEI.</t>
  </si>
  <si>
    <t>Profesional de la Subdirección de Monitoreo y Evaluación</t>
  </si>
  <si>
    <t>Correos electrónicos - RFC
Formato de requerimiento de cambios informáticos</t>
  </si>
  <si>
    <t>Realizar desarrollo y aplicar pruebas tecnicas y funcionales de las de las mejoras identificadas.</t>
  </si>
  <si>
    <t>Solicitar la implementación de los RFC necesarios para los ajustes identificados.</t>
  </si>
  <si>
    <t>Investigaciones disciplinarias, fiscales o penales por abuso del poder por parte de los directivos en beneficio de un tercero o particular.</t>
  </si>
  <si>
    <r>
      <t xml:space="preserve">1. Ausencia de controles, registro y verificacion de Información por parte del área técnica y la Direccion de Contratación en la elaboración de documentación previa y en la suscripción del contrato.
2. Desconocimiento sobre los lineamientos en materia de gestión contractual.
</t>
    </r>
    <r>
      <rPr>
        <sz val="11"/>
        <rFont val="Calibri"/>
        <family val="2"/>
        <scheme val="minor"/>
      </rPr>
      <t>3. Tráfico de influencias</t>
    </r>
    <r>
      <rPr>
        <sz val="11"/>
        <color theme="8"/>
        <rFont val="Calibri"/>
        <family val="2"/>
        <scheme val="minor"/>
      </rPr>
      <t xml:space="preserve">
</t>
    </r>
    <r>
      <rPr>
        <sz val="11"/>
        <rFont val="Calibri"/>
        <family val="2"/>
        <scheme val="minor"/>
      </rPr>
      <t>4. Favorecimiento en la celebración de contratos a terceros.</t>
    </r>
  </si>
  <si>
    <r>
      <rPr>
        <b/>
        <sz val="11"/>
        <color rgb="FFFF0000"/>
        <rFont val="Calibri"/>
        <family val="2"/>
        <scheme val="minor"/>
      </rPr>
      <t xml:space="preserve">PA-74 </t>
    </r>
    <r>
      <rPr>
        <sz val="11"/>
        <color rgb="FFFF0000"/>
        <rFont val="Calibri"/>
        <family val="2"/>
        <scheme val="minor"/>
      </rPr>
      <t>Porcentaje de quejas, reclamos y sugerencias solucionados oportunamente</t>
    </r>
  </si>
  <si>
    <r>
      <t xml:space="preserve">Procesos discplinarios, fiscales y penales por uso indebido de los alimentos de alto valor.
</t>
    </r>
    <r>
      <rPr>
        <b/>
        <sz val="11"/>
        <rFont val="Calibri"/>
        <family val="2"/>
        <scheme val="minor"/>
      </rPr>
      <t>NUT, PI, FAM, INF</t>
    </r>
  </si>
  <si>
    <r>
      <rPr>
        <b/>
        <sz val="11"/>
        <rFont val="Calibri"/>
        <family val="2"/>
        <scheme val="minor"/>
      </rPr>
      <t>Antes de imprimir este documento… piense en el medio ambiente!</t>
    </r>
    <r>
      <rPr>
        <sz val="11"/>
        <rFont val="Calibri"/>
        <family val="2"/>
        <scheme val="minor"/>
      </rPr>
      <t xml:space="preserve">
Cualquier copia impresa de este documento se considera como COPIA NO CONTROLADA.</t>
    </r>
  </si>
  <si>
    <r>
      <rPr>
        <b/>
        <sz val="10"/>
        <rFont val="Tempus Sans ITC"/>
        <family val="5"/>
      </rPr>
      <t>Antes de imprimir este documento… piense en el medio ambiente!</t>
    </r>
    <r>
      <rPr>
        <sz val="10"/>
        <rFont val="Tempus Sans ITC"/>
        <family val="5"/>
      </rPr>
      <t xml:space="preserve">
</t>
    </r>
    <r>
      <rPr>
        <sz val="10"/>
        <rFont val="Arial"/>
        <family val="2"/>
      </rPr>
      <t>Cualquier copia impresa de este documento se considera como COPIA NO CONTROLADA.</t>
    </r>
  </si>
  <si>
    <t xml:space="preserve">En el marco del Comité Técnico Consultivo Nacional se revisan las actuaciones del Defensor de Familia y se presentan recomendaciones por parte de los miembros que conforman del mencionado Comité  para ser evaluadas por la autoridad que lo adelante. </t>
  </si>
  <si>
    <t>Se remite por correo electronicos al area tecnica las novedades encontradas por parte del comité, para que sean subsanadas por el área.</t>
  </si>
  <si>
    <t>Los abogados, convocan mesas de trabajo técnicas con las áreas para verificar el alcance de los ajustes a la contratación, cuando sea necesario.</t>
  </si>
  <si>
    <t>Correos electronicos que incluyen observaciones, cuando haya a lugar</t>
  </si>
  <si>
    <t>Afectación del servicio público  del bienestar familiar por otorgamiento de licencias de funcionamiento sin el cumplimiento del procedimiento y del  rigor técnico, administrativo, financiero y legal requeridos en beneficio de los funcionarios, contratistas y/o particulares.</t>
  </si>
  <si>
    <t>Medidas legales y disciplinarias en contra de la entidad contratista y de los funcionarios públicos involucrados.
Afectación de la imagen Institucional.
Posible vulneración de Derechos ante la falta de aplicación de normatividad vigente.</t>
  </si>
  <si>
    <t>Las preguntas contestadas afirmativamente fueron: _x000D_
1 - 3 - 5 - 7 - 10 - 11 - 12 - 14 - 15 - 17 - 18_x000D_
_x000D_
Total de preguntas: 11</t>
  </si>
  <si>
    <t xml:space="preserve">Equipo de profesionales de la Subdirección de Adopciones </t>
  </si>
  <si>
    <t xml:space="preserve">2. Realizar seguimiento mensual a la realización del Comité técnico consultivo para el Restablecimiento de Derechos de los niveles regional y zonal, verificando a través de las actas cargadas en la ruta correspondiente, que cumpla con los parámetros establecidos en las Resoluciones 9198 de 2015 y 7397 de 2017. </t>
  </si>
  <si>
    <r>
      <t>Realizar seguimiento a la asignación de familias.</t>
    </r>
    <r>
      <rPr>
        <strike/>
        <sz val="10"/>
        <rFont val="Calibri"/>
        <family val="2"/>
        <scheme val="minor"/>
      </rPr>
      <t xml:space="preserve">
</t>
    </r>
  </si>
  <si>
    <r>
      <rPr>
        <b/>
        <sz val="10"/>
        <rFont val="Calibri"/>
        <family val="2"/>
        <scheme val="minor"/>
      </rPr>
      <t>CONTRATACIÓN</t>
    </r>
    <r>
      <rPr>
        <sz val="10"/>
        <rFont val="Calibri"/>
        <family val="2"/>
        <scheme val="minor"/>
      </rPr>
      <t xml:space="preserve">
Realizar capacitaciones en temas de procesos de selección y contratación (etapas precontractual y contractual). Canal de consultas regionales dispuesto para resolver inquietudes contractuales.</t>
    </r>
  </si>
  <si>
    <t xml:space="preserve">Realizar capacitaciones en las etapas precontractual, contractual y postcontractual en sede nacional y regionales. </t>
  </si>
  <si>
    <t xml:space="preserve">2.  Participar y replicar la información brindada en las capacitaciones realizadas  por la Sede en las etapas precontractual, contractual y postcontractual </t>
  </si>
  <si>
    <r>
      <rPr>
        <b/>
        <sz val="10"/>
        <rFont val="Calibri"/>
        <family val="2"/>
        <scheme val="minor"/>
      </rPr>
      <t>Dirección de Primera Infancia</t>
    </r>
    <r>
      <rPr>
        <sz val="10"/>
        <rFont val="Calibri"/>
        <family val="2"/>
        <scheme val="minor"/>
      </rPr>
      <t xml:space="preserve">
1. Durante el proceso de contratación de los servicios de Primera Infancia, realizar las reuniones de seguimiento con las Direcciones Regionales, para verificar la EAS que será asignadas para la prestación de los servicios a la Primera Infancia. Semestral</t>
    </r>
  </si>
  <si>
    <r>
      <rPr>
        <b/>
        <sz val="10"/>
        <rFont val="Calibri"/>
        <family val="2"/>
        <scheme val="minor"/>
      </rPr>
      <t>Dirección de Primera Infancia</t>
    </r>
    <r>
      <rPr>
        <sz val="10"/>
        <rFont val="Calibri"/>
        <family val="2"/>
        <scheme val="minor"/>
      </rPr>
      <t xml:space="preserve">
2. Realizar los comités técnico operativos de acuerdo a lo estipulado en las minutas de los contratos de aporte,  con el fin de validar los procesos y procedimientos requeridos para la adecuada prestación del servicio para la atención a la Primera Infancia. Semestral</t>
    </r>
  </si>
  <si>
    <r>
      <rPr>
        <b/>
        <sz val="10"/>
        <rFont val="Calibri"/>
        <family val="2"/>
        <scheme val="minor"/>
      </rPr>
      <t>Dirección de Primera Infancia</t>
    </r>
    <r>
      <rPr>
        <sz val="10"/>
        <rFont val="Calibri"/>
        <family val="2"/>
        <scheme val="minor"/>
      </rPr>
      <t xml:space="preserve">
3. Consolidar los resultados de la supervisión realizada por los grupos de la Sede Nacional, Regionales o Centros Zonales. Semestral</t>
    </r>
  </si>
  <si>
    <r>
      <t xml:space="preserve">Seguimiento a los esquemas de control de los AAVN
</t>
    </r>
    <r>
      <rPr>
        <b/>
        <sz val="10"/>
        <rFont val="Calibri"/>
        <family val="2"/>
        <scheme val="minor"/>
      </rPr>
      <t>NUTRICIÓN</t>
    </r>
  </si>
  <si>
    <r>
      <t xml:space="preserve">Seguimiento a la entrega de AAVN a los usuarios.
</t>
    </r>
    <r>
      <rPr>
        <b/>
        <sz val="10"/>
        <rFont val="Calibri"/>
        <family val="2"/>
        <scheme val="minor"/>
      </rPr>
      <t>DIR INFANCIA</t>
    </r>
  </si>
  <si>
    <r>
      <t xml:space="preserve">Seguimiento a los esquemas de control de los AAVN
</t>
    </r>
    <r>
      <rPr>
        <b/>
        <sz val="10"/>
        <rFont val="Calibri"/>
        <family val="2"/>
        <scheme val="minor"/>
      </rPr>
      <t>FAMILIAS</t>
    </r>
  </si>
  <si>
    <t>1. Profesional designado de la Oficina de Aseguramiento (Maria Fernanda Daza)</t>
  </si>
  <si>
    <t>2.1 Profesional designado de la Oficina de Aseguramiento (Angela Piedad Martinez)</t>
  </si>
  <si>
    <t>3.1 Profesional designado de la Oficina de Aseguramiento (Claudia Ramirez)</t>
  </si>
  <si>
    <t>3.2 Profesionales designados de la Oficina de Aseguramiento (líderes Hasleidy Cortina, John Useche)</t>
  </si>
  <si>
    <t>Concentracion de poder y de decisión en ciertas actividades a un solo funcionario.
Falta de Etica Profesional.
Intereses personales.
Debilidad en la apropiación de los valores definidos en el codigo de integridad.
Tráfico de influencias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</si>
</sst>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74" x14ac:knownFonts="1">
    <font>
      <sz val="11"/>
      <color theme="1"/>
      <name val="Calibri"/>
      <family val="2"/>
      <scheme val="minor"/>
    </font>
    <font>
      <b/>
      <sz val="11"/>
      <color theme="1"/>
      <name val="Calibri"/>
      <family val="2"/>
      <scheme val="minor"/>
    </font>
    <font>
      <sz val="9"/>
      <color theme="1"/>
      <name val="Calibri"/>
      <family val="2"/>
      <scheme val="minor"/>
    </font>
    <font>
      <sz val="9"/>
      <color theme="0"/>
      <name val="Calibri"/>
      <family val="2"/>
      <scheme val="minor"/>
    </font>
    <font>
      <sz val="9"/>
      <color rgb="FFE7F5D7"/>
      <name val="Calibri"/>
      <family val="2"/>
      <scheme val="minor"/>
    </font>
    <font>
      <sz val="9"/>
      <color rgb="FFFF0000"/>
      <name val="Calibri"/>
      <family val="2"/>
      <scheme val="minor"/>
    </font>
    <font>
      <sz val="12"/>
      <color theme="1"/>
      <name val="Calibri Light"/>
      <family val="2"/>
    </font>
    <font>
      <b/>
      <sz val="9"/>
      <color theme="0"/>
      <name val="Calibri"/>
      <family val="2"/>
      <scheme val="minor"/>
    </font>
    <font>
      <b/>
      <sz val="10"/>
      <color theme="1"/>
      <name val="Calibri"/>
      <family val="2"/>
      <scheme val="minor"/>
    </font>
    <font>
      <b/>
      <sz val="9"/>
      <color rgb="FFE7F5D7"/>
      <name val="Calibri"/>
      <family val="2"/>
      <scheme val="minor"/>
    </font>
    <font>
      <sz val="10"/>
      <color theme="1"/>
      <name val="Calibri"/>
      <family val="2"/>
      <scheme val="minor"/>
    </font>
    <font>
      <sz val="8"/>
      <color theme="1"/>
      <name val="Calibri"/>
      <family val="2"/>
      <scheme val="minor"/>
    </font>
    <font>
      <sz val="9"/>
      <name val="Calibri"/>
      <family val="2"/>
      <scheme val="minor"/>
    </font>
    <font>
      <b/>
      <sz val="9"/>
      <name val="Calibri"/>
      <family val="2"/>
      <scheme val="minor"/>
    </font>
    <font>
      <sz val="8"/>
      <name val="Calibri"/>
      <family val="2"/>
      <scheme val="minor"/>
    </font>
    <font>
      <b/>
      <sz val="14"/>
      <color theme="1"/>
      <name val="Calibri"/>
      <family val="2"/>
      <scheme val="minor"/>
    </font>
    <font>
      <sz val="11"/>
      <name val="Calibri"/>
      <family val="2"/>
      <scheme val="minor"/>
    </font>
    <font>
      <b/>
      <sz val="9"/>
      <name val="Arial"/>
      <family val="2"/>
    </font>
    <font>
      <sz val="9"/>
      <name val="Arial"/>
      <family val="2"/>
    </font>
    <font>
      <b/>
      <sz val="9"/>
      <color theme="1"/>
      <name val="Calibri"/>
      <family val="2"/>
      <scheme val="minor"/>
    </font>
    <font>
      <sz val="10"/>
      <color rgb="FF000000"/>
      <name val="Arial"/>
      <family val="2"/>
    </font>
    <font>
      <b/>
      <sz val="8"/>
      <color theme="1"/>
      <name val="Calibri"/>
      <family val="2"/>
      <scheme val="minor"/>
    </font>
    <font>
      <sz val="10"/>
      <name val="Arial"/>
      <family val="2"/>
    </font>
    <font>
      <sz val="8"/>
      <color theme="0"/>
      <name val="Calibri"/>
      <family val="2"/>
      <scheme val="minor"/>
    </font>
    <font>
      <sz val="8"/>
      <color rgb="FF000000"/>
      <name val="Arial"/>
      <family val="2"/>
    </font>
    <font>
      <b/>
      <sz val="10"/>
      <name val="Calibri"/>
      <family val="2"/>
      <scheme val="minor"/>
    </font>
    <font>
      <sz val="10"/>
      <name val="Calibri"/>
      <family val="2"/>
      <scheme val="minor"/>
    </font>
    <font>
      <b/>
      <u/>
      <sz val="12"/>
      <color theme="1"/>
      <name val="Arial"/>
      <family val="2"/>
    </font>
    <font>
      <sz val="12"/>
      <color theme="1"/>
      <name val="Arial"/>
      <family val="2"/>
    </font>
    <font>
      <b/>
      <sz val="9"/>
      <color indexed="81"/>
      <name val="Tahoma"/>
      <family val="2"/>
    </font>
    <font>
      <u/>
      <sz val="11"/>
      <color theme="10"/>
      <name val="Calibri"/>
      <family val="2"/>
      <scheme val="minor"/>
    </font>
    <font>
      <u/>
      <sz val="11"/>
      <color theme="11"/>
      <name val="Calibri"/>
      <family val="2"/>
      <scheme val="minor"/>
    </font>
    <font>
      <sz val="9"/>
      <color indexed="81"/>
      <name val="Tahoma"/>
      <family val="2"/>
    </font>
    <font>
      <b/>
      <sz val="11"/>
      <name val="Calibri Light"/>
      <family val="2"/>
    </font>
    <font>
      <b/>
      <sz val="10"/>
      <color theme="0"/>
      <name val="Calibri"/>
      <family val="2"/>
      <scheme val="minor"/>
    </font>
    <font>
      <b/>
      <sz val="11"/>
      <name val="Calibri"/>
      <family val="2"/>
      <scheme val="minor"/>
    </font>
    <font>
      <sz val="11"/>
      <name val="Arial"/>
      <family val="2"/>
    </font>
    <font>
      <b/>
      <sz val="11"/>
      <color rgb="FF000000"/>
      <name val="Calibri"/>
      <family val="2"/>
    </font>
    <font>
      <sz val="10"/>
      <color rgb="FF000000"/>
      <name val="Calibri"/>
      <family val="2"/>
    </font>
    <font>
      <b/>
      <sz val="9"/>
      <color rgb="FF000000"/>
      <name val="Calibri"/>
      <family val="2"/>
    </font>
    <font>
      <sz val="9"/>
      <color rgb="FF000000"/>
      <name val="Calibri"/>
      <family val="2"/>
    </font>
    <font>
      <b/>
      <u/>
      <sz val="9"/>
      <color rgb="FF000000"/>
      <name val="Calibri"/>
      <family val="2"/>
    </font>
    <font>
      <b/>
      <sz val="8"/>
      <name val="Calibri"/>
      <family val="2"/>
      <scheme val="minor"/>
    </font>
    <font>
      <b/>
      <sz val="11"/>
      <color theme="0"/>
      <name val="Calibri"/>
      <family val="2"/>
      <scheme val="minor"/>
    </font>
    <font>
      <sz val="8"/>
      <color indexed="81"/>
      <name val="Tahoma"/>
      <family val="2"/>
    </font>
    <font>
      <b/>
      <u/>
      <sz val="9"/>
      <color indexed="81"/>
      <name val="Tahoma"/>
      <family val="2"/>
    </font>
    <font>
      <b/>
      <sz val="11"/>
      <name val="Arial"/>
      <family val="2"/>
    </font>
    <font>
      <sz val="10"/>
      <color theme="1"/>
      <name val="Calibri"/>
      <family val="2"/>
      <scheme val="minor"/>
    </font>
    <font>
      <b/>
      <sz val="10"/>
      <name val="Arial"/>
      <family val="2"/>
    </font>
    <font>
      <sz val="12"/>
      <name val="Tempus Sans ITC"/>
      <family val="5"/>
    </font>
    <font>
      <b/>
      <sz val="12"/>
      <name val="Tempus Sans ITC"/>
      <family val="5"/>
    </font>
    <font>
      <sz val="7"/>
      <name val="Arial"/>
      <family val="2"/>
    </font>
    <font>
      <sz val="10"/>
      <color theme="1"/>
      <name val="Calibri"/>
      <family val="2"/>
      <scheme val="minor"/>
    </font>
    <font>
      <sz val="11"/>
      <name val="Arial"/>
      <family val="2"/>
    </font>
    <font>
      <sz val="10"/>
      <color indexed="81"/>
      <name val="Tahoma"/>
      <family val="2"/>
    </font>
    <font>
      <sz val="9"/>
      <color theme="0"/>
      <name val="Arial"/>
      <family val="2"/>
    </font>
    <font>
      <sz val="9"/>
      <color theme="1"/>
      <name val="Arial"/>
      <family val="2"/>
    </font>
    <font>
      <sz val="9"/>
      <color rgb="FFE7F5D7"/>
      <name val="Arial"/>
      <family val="2"/>
    </font>
    <font>
      <b/>
      <sz val="9"/>
      <color theme="0"/>
      <name val="Arial"/>
      <family val="2"/>
    </font>
    <font>
      <b/>
      <sz val="9"/>
      <color rgb="FFE7F5D7"/>
      <name val="Arial"/>
      <family val="2"/>
    </font>
    <font>
      <sz val="11"/>
      <color theme="1"/>
      <name val="Arial"/>
      <family val="2"/>
    </font>
    <font>
      <sz val="12"/>
      <name val="Arial"/>
      <family val="2"/>
    </font>
    <font>
      <b/>
      <sz val="12"/>
      <name val="Arial"/>
      <family val="2"/>
    </font>
    <font>
      <b/>
      <sz val="12"/>
      <color theme="0"/>
      <name val="Arial"/>
      <family val="2"/>
    </font>
    <font>
      <sz val="11"/>
      <color theme="8"/>
      <name val="Calibri"/>
      <family val="2"/>
      <scheme val="minor"/>
    </font>
    <font>
      <sz val="11"/>
      <color rgb="FFFF0000"/>
      <name val="Calibri"/>
      <family val="2"/>
      <scheme val="minor"/>
    </font>
    <font>
      <sz val="11"/>
      <color theme="0"/>
      <name val="Calibri"/>
      <family val="2"/>
      <scheme val="minor"/>
    </font>
    <font>
      <sz val="11"/>
      <color rgb="FFE7F5D7"/>
      <name val="Calibri"/>
      <family val="2"/>
      <scheme val="minor"/>
    </font>
    <font>
      <b/>
      <sz val="11"/>
      <color rgb="FFFF0000"/>
      <name val="Calibri"/>
      <family val="2"/>
      <scheme val="minor"/>
    </font>
    <font>
      <b/>
      <sz val="10"/>
      <name val="Calibri Light"/>
      <family val="2"/>
    </font>
    <font>
      <sz val="10"/>
      <name val="Tempus Sans ITC"/>
      <family val="5"/>
    </font>
    <font>
      <b/>
      <sz val="10"/>
      <name val="Tempus Sans ITC"/>
      <family val="5"/>
    </font>
    <font>
      <sz val="10"/>
      <name val="Calibri Light"/>
      <family val="2"/>
    </font>
    <font>
      <strike/>
      <sz val="10"/>
      <name val="Calibri"/>
      <family val="2"/>
      <scheme val="minor"/>
    </font>
  </fonts>
  <fills count="26">
    <fill>
      <patternFill patternType="none"/>
    </fill>
    <fill>
      <patternFill patternType="gray125"/>
    </fill>
    <fill>
      <patternFill patternType="solid">
        <fgColor rgb="FF5F9127"/>
        <bgColor indexed="64"/>
      </patternFill>
    </fill>
    <fill>
      <patternFill patternType="solid">
        <fgColor theme="0"/>
        <bgColor indexed="64"/>
      </patternFill>
    </fill>
    <fill>
      <patternFill patternType="solid">
        <fgColor rgb="FFE7F5D7"/>
        <bgColor indexed="64"/>
      </patternFill>
    </fill>
    <fill>
      <patternFill patternType="solid">
        <fgColor rgb="FFF6FAF0"/>
        <bgColor indexed="64"/>
      </patternFill>
    </fill>
    <fill>
      <patternFill patternType="solid">
        <fgColor rgb="FF72AF2F"/>
        <bgColor indexed="64"/>
      </patternFill>
    </fill>
    <fill>
      <patternFill patternType="solid">
        <fgColor rgb="FFB2DE82"/>
        <bgColor indexed="64"/>
      </patternFill>
    </fill>
    <fill>
      <patternFill patternType="solid">
        <fgColor rgb="FFFFFF00"/>
        <bgColor indexed="64"/>
      </patternFill>
    </fill>
    <fill>
      <patternFill patternType="solid">
        <fgColor theme="1"/>
        <bgColor indexed="64"/>
      </patternFill>
    </fill>
    <fill>
      <patternFill patternType="solid">
        <fgColor rgb="FFFFC000"/>
        <bgColor indexed="64"/>
      </patternFill>
    </fill>
    <fill>
      <patternFill patternType="solid">
        <fgColor rgb="FF92D050"/>
        <bgColor indexed="64"/>
      </patternFill>
    </fill>
    <fill>
      <patternFill patternType="solid">
        <fgColor rgb="FFFF0000"/>
        <bgColor indexed="64"/>
      </patternFill>
    </fill>
    <fill>
      <patternFill patternType="solid">
        <fgColor theme="9"/>
        <bgColor indexed="64"/>
      </patternFill>
    </fill>
    <fill>
      <patternFill patternType="solid">
        <fgColor theme="4"/>
        <bgColor theme="4"/>
      </patternFill>
    </fill>
    <fill>
      <patternFill patternType="solid">
        <fgColor theme="9" tint="0.39997558519241921"/>
        <bgColor indexed="64"/>
      </patternFill>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rgb="FFE6EED5"/>
        <bgColor indexed="64"/>
      </patternFill>
    </fill>
    <fill>
      <patternFill patternType="solid">
        <fgColor rgb="FF9BBB59"/>
        <bgColor indexed="64"/>
      </patternFill>
    </fill>
    <fill>
      <patternFill patternType="solid">
        <fgColor rgb="FFEAF1DD"/>
        <bgColor indexed="64"/>
      </patternFill>
    </fill>
    <fill>
      <patternFill patternType="solid">
        <fgColor theme="8" tint="-0.249977111117893"/>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3"/>
        <bgColor indexed="64"/>
      </patternFill>
    </fill>
    <fill>
      <patternFill patternType="solid">
        <fgColor theme="4" tint="-0.249977111117893"/>
        <bgColor indexed="64"/>
      </patternFill>
    </fill>
  </fills>
  <borders count="99">
    <border>
      <left/>
      <right/>
      <top/>
      <bottom/>
      <diagonal/>
    </border>
    <border>
      <left style="thin">
        <color rgb="FF5F9127"/>
      </left>
      <right style="thin">
        <color rgb="FF5F9127"/>
      </right>
      <top style="thin">
        <color rgb="FF5F9127"/>
      </top>
      <bottom style="thin">
        <color rgb="FF5F9127"/>
      </bottom>
      <diagonal/>
    </border>
    <border>
      <left/>
      <right/>
      <top/>
      <bottom style="hair">
        <color rgb="FF5F9127"/>
      </bottom>
      <diagonal/>
    </border>
    <border>
      <left style="hair">
        <color rgb="FF5F9127"/>
      </left>
      <right/>
      <top/>
      <bottom/>
      <diagonal/>
    </border>
    <border>
      <left/>
      <right style="hair">
        <color rgb="FF5F9127"/>
      </right>
      <top/>
      <bottom/>
      <diagonal/>
    </border>
    <border>
      <left style="hair">
        <color rgb="FF5F9127"/>
      </left>
      <right/>
      <top style="hair">
        <color rgb="FF5F9127"/>
      </top>
      <bottom/>
      <diagonal/>
    </border>
    <border>
      <left/>
      <right/>
      <top style="hair">
        <color rgb="FF5F9127"/>
      </top>
      <bottom/>
      <diagonal/>
    </border>
    <border>
      <left style="hair">
        <color rgb="FF5F9127"/>
      </left>
      <right/>
      <top style="thin">
        <color rgb="FF5F9127"/>
      </top>
      <bottom/>
      <diagonal/>
    </border>
    <border>
      <left style="hair">
        <color rgb="FF72AF2F"/>
      </left>
      <right style="hair">
        <color rgb="FF72AF2F"/>
      </right>
      <top style="hair">
        <color rgb="FF72AF2F"/>
      </top>
      <bottom style="hair">
        <color rgb="FF72AF2F"/>
      </bottom>
      <diagonal/>
    </border>
    <border>
      <left style="thin">
        <color rgb="FF5F9127"/>
      </left>
      <right/>
      <top style="thin">
        <color rgb="FF5F9127"/>
      </top>
      <bottom/>
      <diagonal/>
    </border>
    <border>
      <left/>
      <right style="thin">
        <color rgb="FF5F9127"/>
      </right>
      <top style="thin">
        <color rgb="FF5F9127"/>
      </top>
      <bottom/>
      <diagonal/>
    </border>
    <border>
      <left/>
      <right/>
      <top/>
      <bottom style="thin">
        <color rgb="FF5F9127"/>
      </bottom>
      <diagonal/>
    </border>
    <border>
      <left style="hair">
        <color rgb="FF5F9127"/>
      </left>
      <right style="hair">
        <color rgb="FF5F9127"/>
      </right>
      <top style="hair">
        <color rgb="FF5F9127"/>
      </top>
      <bottom style="hair">
        <color rgb="FF5F9127"/>
      </bottom>
      <diagonal/>
    </border>
    <border>
      <left style="thin">
        <color auto="1"/>
      </left>
      <right style="thin">
        <color auto="1"/>
      </right>
      <top style="thin">
        <color auto="1"/>
      </top>
      <bottom style="thin">
        <color auto="1"/>
      </bottom>
      <diagonal/>
    </border>
    <border>
      <left/>
      <right/>
      <top style="thin">
        <color rgb="FF5F9127"/>
      </top>
      <bottom style="hair">
        <color rgb="FF72AF2F"/>
      </bottom>
      <diagonal/>
    </border>
    <border>
      <left style="hair">
        <color auto="1"/>
      </left>
      <right/>
      <top/>
      <bottom/>
      <diagonal/>
    </border>
    <border>
      <left style="thin">
        <color rgb="FF5F9127"/>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9" tint="-0.24994659260841701"/>
      </left>
      <right style="thin">
        <color theme="9" tint="-0.24994659260841701"/>
      </right>
      <top style="thin">
        <color theme="9" tint="-0.24994659260841701"/>
      </top>
      <bottom style="thin">
        <color theme="9" tint="-0.24994659260841701"/>
      </bottom>
      <diagonal/>
    </border>
    <border>
      <left style="thin">
        <color theme="9" tint="-0.24994659260841701"/>
      </left>
      <right style="thin">
        <color theme="9" tint="-0.24994659260841701"/>
      </right>
      <top style="thin">
        <color theme="9" tint="-0.24994659260841701"/>
      </top>
      <bottom style="thin">
        <color auto="1"/>
      </bottom>
      <diagonal/>
    </border>
    <border>
      <left style="hair">
        <color theme="9" tint="-0.24994659260841701"/>
      </left>
      <right style="hair">
        <color theme="9" tint="-0.24994659260841701"/>
      </right>
      <top style="hair">
        <color theme="9" tint="-0.24994659260841701"/>
      </top>
      <bottom style="hair">
        <color theme="9" tint="-0.24994659260841701"/>
      </bottom>
      <diagonal/>
    </border>
    <border>
      <left style="thin">
        <color theme="9" tint="-0.24994659260841701"/>
      </left>
      <right style="thin">
        <color theme="9" tint="-0.24994659260841701"/>
      </right>
      <top style="thin">
        <color auto="1"/>
      </top>
      <bottom/>
      <diagonal/>
    </border>
    <border>
      <left/>
      <right style="thin">
        <color rgb="FF5F9127"/>
      </right>
      <top/>
      <bottom/>
      <diagonal/>
    </border>
    <border>
      <left style="hair">
        <color theme="9" tint="-0.24994659260841701"/>
      </left>
      <right/>
      <top style="hair">
        <color theme="9" tint="-0.24994659260841701"/>
      </top>
      <bottom style="hair">
        <color theme="9" tint="-0.24994659260841701"/>
      </bottom>
      <diagonal/>
    </border>
    <border>
      <left/>
      <right style="hair">
        <color theme="9" tint="-0.24994659260841701"/>
      </right>
      <top style="hair">
        <color theme="9" tint="-0.24994659260841701"/>
      </top>
      <bottom style="hair">
        <color theme="9" tint="-0.24994659260841701"/>
      </bottom>
      <diagonal/>
    </border>
    <border>
      <left/>
      <right/>
      <top style="hair">
        <color theme="9" tint="-0.24994659260841701"/>
      </top>
      <bottom style="hair">
        <color theme="9" tint="-0.24994659260841701"/>
      </bottom>
      <diagonal/>
    </border>
    <border>
      <left style="medium">
        <color rgb="FF9BBB59"/>
      </left>
      <right style="medium">
        <color rgb="FF9BBB59"/>
      </right>
      <top style="medium">
        <color rgb="FF9BBB59"/>
      </top>
      <bottom style="thick">
        <color rgb="FF9BBB59"/>
      </bottom>
      <diagonal/>
    </border>
    <border>
      <left/>
      <right style="medium">
        <color rgb="FF9BBB59"/>
      </right>
      <top style="medium">
        <color rgb="FF9BBB59"/>
      </top>
      <bottom style="thick">
        <color rgb="FF9BBB59"/>
      </bottom>
      <diagonal/>
    </border>
    <border>
      <left style="medium">
        <color rgb="FF9BBB59"/>
      </left>
      <right style="medium">
        <color rgb="FF9BBB59"/>
      </right>
      <top/>
      <bottom style="medium">
        <color rgb="FF9BBB59"/>
      </bottom>
      <diagonal/>
    </border>
    <border>
      <left style="medium">
        <color rgb="FF9BBB59"/>
      </left>
      <right style="medium">
        <color rgb="FF9BBB59"/>
      </right>
      <top/>
      <bottom/>
      <diagonal/>
    </border>
    <border>
      <left style="medium">
        <color rgb="FF9BBB59"/>
      </left>
      <right style="medium">
        <color rgb="FF9BBB59"/>
      </right>
      <top style="medium">
        <color rgb="FF9BBB59"/>
      </top>
      <bottom/>
      <diagonal/>
    </border>
    <border>
      <left style="medium">
        <color rgb="FF9BBB59"/>
      </left>
      <right style="medium">
        <color rgb="FF9BBB59"/>
      </right>
      <top style="thick">
        <color rgb="FF9BBB59"/>
      </top>
      <bottom/>
      <diagonal/>
    </border>
    <border>
      <left/>
      <right/>
      <top style="medium">
        <color rgb="FF9BBB59"/>
      </top>
      <bottom style="medium">
        <color rgb="FF9BBB59"/>
      </bottom>
      <diagonal/>
    </border>
    <border>
      <left/>
      <right/>
      <top/>
      <bottom style="medium">
        <color rgb="FFC2D69B"/>
      </bottom>
      <diagonal/>
    </border>
    <border>
      <left/>
      <right style="medium">
        <color rgb="FFC2D69B"/>
      </right>
      <top/>
      <bottom style="medium">
        <color rgb="FFC2D69B"/>
      </bottom>
      <diagonal/>
    </border>
    <border>
      <left style="medium">
        <color rgb="FFC2D69B"/>
      </left>
      <right/>
      <top/>
      <bottom style="medium">
        <color rgb="FFC2D69B"/>
      </bottom>
      <diagonal/>
    </border>
    <border>
      <left style="medium">
        <color rgb="FFC2D69B"/>
      </left>
      <right/>
      <top/>
      <bottom/>
      <diagonal/>
    </border>
    <border>
      <left style="medium">
        <color rgb="FFC2D69B"/>
      </left>
      <right/>
      <top style="medium">
        <color rgb="FFC2D69B"/>
      </top>
      <bottom/>
      <diagonal/>
    </border>
    <border>
      <left style="medium">
        <color rgb="FF9BBB59"/>
      </left>
      <right/>
      <top style="medium">
        <color rgb="FF9BBB59"/>
      </top>
      <bottom style="medium">
        <color rgb="FF9BBB59"/>
      </bottom>
      <diagonal/>
    </border>
    <border>
      <left/>
      <right style="medium">
        <color rgb="FF9BBB59"/>
      </right>
      <top style="medium">
        <color rgb="FF9BBB59"/>
      </top>
      <bottom/>
      <diagonal/>
    </border>
    <border>
      <left/>
      <right style="medium">
        <color rgb="FF9BBB59"/>
      </right>
      <top/>
      <bottom style="medium">
        <color rgb="FFC2D69B"/>
      </bottom>
      <diagonal/>
    </border>
    <border>
      <left/>
      <right/>
      <top style="medium">
        <color rgb="FFC2D69B"/>
      </top>
      <bottom/>
      <diagonal/>
    </border>
    <border>
      <left style="medium">
        <color rgb="FF9BBB59"/>
      </left>
      <right style="medium">
        <color rgb="FF9BBB59"/>
      </right>
      <top style="medium">
        <color rgb="FF9BBB59"/>
      </top>
      <bottom style="medium">
        <color rgb="FF9BBB59"/>
      </bottom>
      <diagonal/>
    </border>
    <border>
      <left style="medium">
        <color rgb="FFC2D69B"/>
      </left>
      <right style="medium">
        <color rgb="FFC2D69B"/>
      </right>
      <top/>
      <bottom style="medium">
        <color rgb="FFC2D69B"/>
      </bottom>
      <diagonal/>
    </border>
    <border>
      <left style="hair">
        <color rgb="FF5F9127"/>
      </left>
      <right style="hair">
        <color rgb="FF5F9127"/>
      </right>
      <top style="thin">
        <color rgb="FF5F9127"/>
      </top>
      <bottom style="hair">
        <color rgb="FF5F9127"/>
      </bottom>
      <diagonal/>
    </border>
    <border>
      <left style="hair">
        <color theme="9" tint="-0.24994659260841701"/>
      </left>
      <right style="hair">
        <color theme="9" tint="-0.24994659260841701"/>
      </right>
      <top/>
      <bottom style="hair">
        <color theme="9" tint="-0.24994659260841701"/>
      </bottom>
      <diagonal/>
    </border>
    <border>
      <left style="hair">
        <color rgb="FF5F9127"/>
      </left>
      <right style="hair">
        <color rgb="FF5F9127"/>
      </right>
      <top/>
      <bottom style="hair">
        <color rgb="FF5F9127"/>
      </bottom>
      <diagonal/>
    </border>
    <border>
      <left style="hair">
        <color theme="9" tint="-0.24994659260841701"/>
      </left>
      <right/>
      <top/>
      <bottom style="hair">
        <color theme="9" tint="-0.24994659260841701"/>
      </bottom>
      <diagonal/>
    </border>
    <border>
      <left/>
      <right/>
      <top/>
      <bottom style="hair">
        <color theme="9" tint="-0.24994659260841701"/>
      </bottom>
      <diagonal/>
    </border>
    <border>
      <left/>
      <right style="hair">
        <color theme="9" tint="-0.24994659260841701"/>
      </right>
      <top/>
      <bottom style="hair">
        <color theme="9" tint="-0.24994659260841701"/>
      </bottom>
      <diagonal/>
    </border>
    <border>
      <left style="hair">
        <color theme="9" tint="-0.24994659260841701"/>
      </left>
      <right/>
      <top style="hair">
        <color theme="9" tint="-0.24994659260841701"/>
      </top>
      <bottom/>
      <diagonal/>
    </border>
    <border>
      <left/>
      <right/>
      <top style="hair">
        <color theme="9" tint="-0.24994659260841701"/>
      </top>
      <bottom/>
      <diagonal/>
    </border>
    <border>
      <left/>
      <right style="hair">
        <color theme="9" tint="-0.24994659260841701"/>
      </right>
      <top style="hair">
        <color theme="9" tint="-0.24994659260841701"/>
      </top>
      <bottom/>
      <diagonal/>
    </border>
    <border>
      <left/>
      <right style="medium">
        <color rgb="FF9BBB59"/>
      </right>
      <top style="medium">
        <color rgb="FF9BBB59"/>
      </top>
      <bottom style="medium">
        <color rgb="FF9BBB59"/>
      </bottom>
      <diagonal/>
    </border>
    <border>
      <left style="hair">
        <color theme="9" tint="-0.24994659260841701"/>
      </left>
      <right style="hair">
        <color theme="9" tint="-0.24994659260841701"/>
      </right>
      <top style="hair">
        <color theme="9" tint="-0.24994659260841701"/>
      </top>
      <bottom/>
      <diagonal/>
    </border>
    <border>
      <left style="hair">
        <color theme="9" tint="-0.24994659260841701"/>
      </left>
      <right style="hair">
        <color theme="9" tint="-0.24994659260841701"/>
      </right>
      <top/>
      <bottom/>
      <diagonal/>
    </border>
    <border>
      <left style="hair">
        <color auto="1"/>
      </left>
      <right style="hair">
        <color auto="1"/>
      </right>
      <top/>
      <bottom style="hair">
        <color auto="1"/>
      </bottom>
      <diagonal/>
    </border>
    <border>
      <left style="hair">
        <color auto="1"/>
      </left>
      <right style="hair">
        <color auto="1"/>
      </right>
      <top style="hair">
        <color auto="1"/>
      </top>
      <bottom style="hair">
        <color auto="1"/>
      </bottom>
      <diagonal/>
    </border>
    <border>
      <left style="hair">
        <color theme="9" tint="-0.24994659260841701"/>
      </left>
      <right style="hair">
        <color auto="1"/>
      </right>
      <top/>
      <bottom style="hair">
        <color auto="1"/>
      </bottom>
      <diagonal/>
    </border>
    <border>
      <left style="hair">
        <color auto="1"/>
      </left>
      <right style="hair">
        <color theme="9" tint="-0.24994659260841701"/>
      </right>
      <top/>
      <bottom style="hair">
        <color auto="1"/>
      </bottom>
      <diagonal/>
    </border>
    <border>
      <left/>
      <right style="hair">
        <color theme="9" tint="-0.24994659260841701"/>
      </right>
      <top/>
      <bottom/>
      <diagonal/>
    </border>
    <border>
      <left/>
      <right/>
      <top/>
      <bottom style="thin">
        <color theme="9" tint="-0.24994659260841701"/>
      </bottom>
      <diagonal/>
    </border>
    <border>
      <left style="thin">
        <color theme="4" tint="0.39997558519241921"/>
      </left>
      <right/>
      <top style="thin">
        <color theme="4" tint="0.39997558519241921"/>
      </top>
      <bottom style="thin">
        <color theme="4" tint="0.39997558519241921"/>
      </bottom>
      <diagonal/>
    </border>
    <border>
      <left style="thin">
        <color rgb="FF5F9127"/>
      </left>
      <right/>
      <top style="thin">
        <color theme="0" tint="-0.249977111117893"/>
      </top>
      <bottom/>
      <diagonal/>
    </border>
    <border>
      <left/>
      <right style="thin">
        <color theme="0" tint="-0.249977111117893"/>
      </right>
      <top style="thin">
        <color theme="0" tint="-0.249977111117893"/>
      </top>
      <bottom/>
      <diagonal/>
    </border>
    <border>
      <left/>
      <right style="thin">
        <color theme="0" tint="-0.249977111117893"/>
      </right>
      <top/>
      <bottom/>
      <diagonal/>
    </border>
    <border>
      <left style="thin">
        <color theme="9"/>
      </left>
      <right/>
      <top style="thin">
        <color theme="9"/>
      </top>
      <bottom/>
      <diagonal/>
    </border>
    <border>
      <left/>
      <right style="thin">
        <color theme="9"/>
      </right>
      <top style="thin">
        <color theme="9"/>
      </top>
      <bottom/>
      <diagonal/>
    </border>
    <border>
      <left style="thin">
        <color theme="9"/>
      </left>
      <right/>
      <top/>
      <bottom style="thin">
        <color theme="9"/>
      </bottom>
      <diagonal/>
    </border>
    <border>
      <left/>
      <right style="thin">
        <color theme="9"/>
      </right>
      <top/>
      <bottom style="thin">
        <color theme="9"/>
      </bottom>
      <diagonal/>
    </border>
    <border>
      <left style="thin">
        <color theme="9"/>
      </left>
      <right style="thin">
        <color theme="9"/>
      </right>
      <top style="thin">
        <color theme="9"/>
      </top>
      <bottom/>
      <diagonal/>
    </border>
    <border>
      <left style="thin">
        <color theme="9"/>
      </left>
      <right style="thin">
        <color theme="9"/>
      </right>
      <top/>
      <bottom/>
      <diagonal/>
    </border>
    <border>
      <left style="thin">
        <color theme="9"/>
      </left>
      <right style="thin">
        <color theme="9"/>
      </right>
      <top/>
      <bottom style="thin">
        <color theme="9"/>
      </bottom>
      <diagonal/>
    </border>
    <border>
      <left/>
      <right/>
      <top style="thin">
        <color theme="9"/>
      </top>
      <bottom/>
      <diagonal/>
    </border>
    <border>
      <left/>
      <right/>
      <top/>
      <bottom style="thin">
        <color theme="9"/>
      </bottom>
      <diagonal/>
    </border>
    <border>
      <left/>
      <right style="hair">
        <color auto="1"/>
      </right>
      <top/>
      <bottom/>
      <diagonal/>
    </border>
    <border>
      <left style="thin">
        <color theme="9"/>
      </left>
      <right/>
      <top style="thin">
        <color theme="9"/>
      </top>
      <bottom style="thin">
        <color theme="9"/>
      </bottom>
      <diagonal/>
    </border>
    <border>
      <left/>
      <right/>
      <top style="thin">
        <color theme="9"/>
      </top>
      <bottom style="thin">
        <color theme="9"/>
      </bottom>
      <diagonal/>
    </border>
    <border>
      <left/>
      <right style="thin">
        <color theme="9"/>
      </right>
      <top style="thin">
        <color theme="9"/>
      </top>
      <bottom style="thin">
        <color theme="9"/>
      </bottom>
      <diagonal/>
    </border>
    <border>
      <left/>
      <right style="thin">
        <color theme="9"/>
      </right>
      <top/>
      <bottom/>
      <diagonal/>
    </border>
    <border>
      <left style="thin">
        <color theme="9"/>
      </left>
      <right style="thin">
        <color theme="9"/>
      </right>
      <top style="thin">
        <color theme="9"/>
      </top>
      <bottom style="thin">
        <color theme="9"/>
      </bottom>
      <diagonal/>
    </border>
    <border>
      <left/>
      <right style="thin">
        <color theme="4" tint="0.39997558519241921"/>
      </right>
      <top style="thin">
        <color theme="4" tint="0.39997558519241921"/>
      </top>
      <bottom style="thin">
        <color theme="4" tint="0.39997558519241921"/>
      </bottom>
      <diagonal/>
    </border>
    <border>
      <left style="thin">
        <color indexed="64"/>
      </left>
      <right/>
      <top style="thin">
        <color indexed="64"/>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hair">
        <color rgb="FF5F9127"/>
      </left>
      <right style="hair">
        <color rgb="FF5F9127"/>
      </right>
      <top style="hair">
        <color rgb="FF5F9127"/>
      </top>
      <bottom/>
      <diagonal/>
    </border>
    <border>
      <left style="hair">
        <color rgb="FF5F9127"/>
      </left>
      <right style="hair">
        <color rgb="FF5F9127"/>
      </right>
      <top style="hair">
        <color theme="9" tint="-0.24994659260841701"/>
      </top>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theme="9" tint="-0.24994659260841701"/>
      </left>
      <right style="thin">
        <color theme="9" tint="-0.24994659260841701"/>
      </right>
      <top style="thin">
        <color theme="9" tint="-0.24994659260841701"/>
      </top>
      <bottom/>
      <diagonal/>
    </border>
  </borders>
  <cellStyleXfs count="48">
    <xf numFmtId="0" fontId="0" fillId="0" borderId="0"/>
    <xf numFmtId="0" fontId="22"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729">
    <xf numFmtId="0" fontId="0" fillId="0" borderId="0" xfId="0"/>
    <xf numFmtId="0" fontId="3" fillId="3" borderId="0" xfId="0" applyFont="1" applyFill="1" applyAlignment="1" applyProtection="1">
      <alignment vertical="center"/>
      <protection hidden="1"/>
    </xf>
    <xf numFmtId="0" fontId="2" fillId="4" borderId="0" xfId="0" applyFont="1" applyFill="1" applyAlignment="1">
      <alignment vertical="center"/>
    </xf>
    <xf numFmtId="0" fontId="2" fillId="3" borderId="0" xfId="0" applyFont="1" applyFill="1" applyAlignment="1" applyProtection="1">
      <alignment vertical="center"/>
      <protection hidden="1"/>
    </xf>
    <xf numFmtId="0" fontId="2" fillId="3" borderId="3" xfId="0" applyFont="1" applyFill="1" applyBorder="1" applyAlignment="1">
      <alignment vertical="center"/>
    </xf>
    <xf numFmtId="0" fontId="2" fillId="3" borderId="0" xfId="0" applyFont="1" applyFill="1" applyAlignment="1">
      <alignment vertical="center"/>
    </xf>
    <xf numFmtId="0" fontId="2" fillId="0" borderId="2" xfId="0" applyFont="1" applyBorder="1" applyAlignment="1" applyProtection="1">
      <alignment horizontal="left" vertical="center" wrapText="1" indent="1"/>
      <protection locked="0"/>
    </xf>
    <xf numFmtId="0" fontId="3" fillId="3" borderId="0" xfId="0" applyFont="1" applyFill="1" applyAlignment="1">
      <alignment vertical="center"/>
    </xf>
    <xf numFmtId="0" fontId="12" fillId="3" borderId="0" xfId="0" applyFont="1" applyFill="1" applyAlignment="1" applyProtection="1">
      <alignment vertical="center"/>
      <protection hidden="1"/>
    </xf>
    <xf numFmtId="0" fontId="8" fillId="0" borderId="0" xfId="0" applyFont="1" applyAlignment="1">
      <alignment horizontal="left"/>
    </xf>
    <xf numFmtId="0" fontId="8" fillId="0" borderId="0" xfId="0" applyFont="1"/>
    <xf numFmtId="0" fontId="10" fillId="0" borderId="0" xfId="0" applyFont="1" applyAlignment="1">
      <alignment horizontal="left"/>
    </xf>
    <xf numFmtId="0" fontId="10" fillId="0" borderId="0" xfId="0" applyFont="1"/>
    <xf numFmtId="0" fontId="0" fillId="0" borderId="0" xfId="0" applyAlignment="1">
      <alignment wrapText="1"/>
    </xf>
    <xf numFmtId="0" fontId="10" fillId="0" borderId="0" xfId="0" applyFont="1" applyAlignment="1">
      <alignment horizontal="right"/>
    </xf>
    <xf numFmtId="0" fontId="15" fillId="0" borderId="0" xfId="0" applyFont="1"/>
    <xf numFmtId="0" fontId="0" fillId="3" borderId="13" xfId="0" applyFill="1" applyBorder="1"/>
    <xf numFmtId="0" fontId="10" fillId="0" borderId="13" xfId="0" applyFont="1" applyBorder="1"/>
    <xf numFmtId="0" fontId="0" fillId="0" borderId="13" xfId="0" applyBorder="1" applyAlignment="1">
      <alignment horizontal="center" vertical="center"/>
    </xf>
    <xf numFmtId="0" fontId="1" fillId="0" borderId="13" xfId="0" applyFont="1" applyBorder="1" applyAlignment="1">
      <alignment horizontal="center" vertical="center"/>
    </xf>
    <xf numFmtId="0" fontId="11" fillId="3" borderId="13" xfId="0" applyFont="1" applyFill="1" applyBorder="1" applyAlignment="1">
      <alignment horizontal="center" vertical="center" wrapText="1"/>
    </xf>
    <xf numFmtId="0" fontId="0" fillId="0" borderId="13" xfId="0" applyBorder="1"/>
    <xf numFmtId="0" fontId="16" fillId="0" borderId="13" xfId="0" applyFont="1" applyBorder="1" applyAlignment="1">
      <alignment vertical="center" wrapText="1"/>
    </xf>
    <xf numFmtId="0" fontId="16" fillId="0" borderId="13" xfId="0" applyFont="1" applyBorder="1" applyAlignment="1">
      <alignment horizontal="left" vertical="center" wrapText="1"/>
    </xf>
    <xf numFmtId="0" fontId="16" fillId="0" borderId="13" xfId="0" applyFont="1" applyBorder="1" applyAlignment="1">
      <alignment horizontal="left" vertical="top" wrapText="1"/>
    </xf>
    <xf numFmtId="0" fontId="8" fillId="9" borderId="0" xfId="0" applyFont="1" applyFill="1"/>
    <xf numFmtId="0" fontId="10" fillId="9" borderId="0" xfId="0" applyFont="1" applyFill="1"/>
    <xf numFmtId="0" fontId="17" fillId="0" borderId="0" xfId="0" applyFont="1" applyAlignment="1">
      <alignment horizontal="justify" vertical="center" wrapText="1"/>
    </xf>
    <xf numFmtId="0" fontId="18" fillId="0" borderId="0" xfId="0" applyFont="1" applyAlignment="1">
      <alignment horizontal="justify" vertical="top" wrapText="1"/>
    </xf>
    <xf numFmtId="0" fontId="2" fillId="0" borderId="14" xfId="0" applyFont="1" applyBorder="1" applyAlignment="1" applyProtection="1">
      <alignment horizontal="left" vertical="top" wrapText="1" indent="1"/>
      <protection locked="0"/>
    </xf>
    <xf numFmtId="0" fontId="20" fillId="0" borderId="0" xfId="0" applyFont="1" applyAlignment="1">
      <alignment horizontal="center" vertical="center" wrapText="1"/>
    </xf>
    <xf numFmtId="0" fontId="21" fillId="0" borderId="0" xfId="0" applyFont="1"/>
    <xf numFmtId="0" fontId="11" fillId="0" borderId="0" xfId="0" applyFont="1"/>
    <xf numFmtId="0" fontId="14" fillId="0" borderId="0" xfId="1" applyFont="1" applyAlignment="1">
      <alignment horizontal="center" vertical="center"/>
    </xf>
    <xf numFmtId="0" fontId="14" fillId="0" borderId="17" xfId="1" applyFont="1" applyBorder="1" applyAlignment="1">
      <alignment horizontal="center" vertical="center"/>
    </xf>
    <xf numFmtId="0" fontId="23" fillId="0" borderId="18" xfId="0" applyFont="1" applyBorder="1"/>
    <xf numFmtId="0" fontId="23" fillId="0" borderId="19" xfId="0" applyFont="1" applyBorder="1"/>
    <xf numFmtId="0" fontId="23" fillId="0" borderId="21" xfId="0" applyFont="1" applyBorder="1"/>
    <xf numFmtId="0" fontId="23" fillId="0" borderId="0" xfId="0" applyFont="1"/>
    <xf numFmtId="0" fontId="14" fillId="11" borderId="0" xfId="1" applyFont="1" applyFill="1" applyAlignment="1">
      <alignment horizontal="center" vertical="center"/>
    </xf>
    <xf numFmtId="0" fontId="14" fillId="8" borderId="0" xfId="1" applyFont="1" applyFill="1" applyAlignment="1">
      <alignment horizontal="center" vertical="center"/>
    </xf>
    <xf numFmtId="0" fontId="14" fillId="10" borderId="0" xfId="1" applyFont="1" applyFill="1" applyAlignment="1">
      <alignment horizontal="center" vertical="center"/>
    </xf>
    <xf numFmtId="0" fontId="14" fillId="10" borderId="17" xfId="1" applyFont="1" applyFill="1" applyBorder="1" applyAlignment="1">
      <alignment horizontal="center" vertical="center"/>
    </xf>
    <xf numFmtId="0" fontId="14" fillId="12" borderId="17" xfId="1" applyFont="1" applyFill="1" applyBorder="1" applyAlignment="1">
      <alignment horizontal="center" vertical="center"/>
    </xf>
    <xf numFmtId="0" fontId="14" fillId="12" borderId="0" xfId="1" applyFont="1" applyFill="1" applyAlignment="1">
      <alignment horizontal="center" vertical="center"/>
    </xf>
    <xf numFmtId="0" fontId="14" fillId="0" borderId="23" xfId="1" applyFont="1" applyBorder="1" applyAlignment="1">
      <alignment horizontal="center" vertical="center"/>
    </xf>
    <xf numFmtId="0" fontId="14" fillId="10" borderId="23" xfId="1" applyFont="1" applyFill="1" applyBorder="1" applyAlignment="1">
      <alignment horizontal="center" vertical="center"/>
    </xf>
    <xf numFmtId="0" fontId="14" fillId="12" borderId="23" xfId="1" applyFont="1" applyFill="1" applyBorder="1" applyAlignment="1">
      <alignment horizontal="center" vertical="center"/>
    </xf>
    <xf numFmtId="0" fontId="14" fillId="12" borderId="24" xfId="1" applyFont="1" applyFill="1" applyBorder="1" applyAlignment="1">
      <alignment horizontal="center" vertical="center"/>
    </xf>
    <xf numFmtId="0" fontId="11" fillId="0" borderId="0" xfId="0" applyFont="1" applyAlignment="1">
      <alignment vertical="center"/>
    </xf>
    <xf numFmtId="0" fontId="24" fillId="0" borderId="0" xfId="0" applyFont="1" applyAlignment="1">
      <alignment horizontal="center" vertical="center" wrapText="1"/>
    </xf>
    <xf numFmtId="0" fontId="14" fillId="0" borderId="0" xfId="1" applyFont="1" applyAlignment="1">
      <alignment horizontal="center" vertical="center" wrapText="1"/>
    </xf>
    <xf numFmtId="0" fontId="14" fillId="0" borderId="17" xfId="1" applyFont="1" applyBorder="1" applyAlignment="1">
      <alignment horizontal="center" vertical="center" wrapText="1"/>
    </xf>
    <xf numFmtId="0" fontId="10" fillId="0" borderId="0" xfId="0" applyFont="1" applyAlignment="1">
      <alignment horizontal="center"/>
    </xf>
    <xf numFmtId="0" fontId="14" fillId="0" borderId="0" xfId="1" applyFont="1" applyAlignment="1">
      <alignment horizontal="left"/>
    </xf>
    <xf numFmtId="0" fontId="14" fillId="0" borderId="0" xfId="1" applyFont="1" applyAlignment="1">
      <alignment horizontal="left" wrapText="1"/>
    </xf>
    <xf numFmtId="0" fontId="8" fillId="0" borderId="0" xfId="0" applyFont="1" applyAlignment="1">
      <alignment horizontal="center"/>
    </xf>
    <xf numFmtId="0" fontId="10" fillId="0" borderId="0" xfId="0" applyFont="1" applyAlignment="1">
      <alignment horizontal="center" vertical="center"/>
    </xf>
    <xf numFmtId="0" fontId="14" fillId="12" borderId="23" xfId="1" applyFont="1" applyFill="1" applyBorder="1" applyAlignment="1">
      <alignment horizontal="center" vertical="center" wrapText="1"/>
    </xf>
    <xf numFmtId="0" fontId="19" fillId="4" borderId="0" xfId="0" applyFont="1" applyFill="1" applyAlignment="1">
      <alignment horizontal="center" vertical="center"/>
    </xf>
    <xf numFmtId="0" fontId="7" fillId="3" borderId="0" xfId="0" applyFont="1" applyFill="1" applyAlignment="1">
      <alignment horizontal="center" vertical="center"/>
    </xf>
    <xf numFmtId="0" fontId="7" fillId="3" borderId="0" xfId="0" applyFont="1" applyFill="1" applyAlignment="1" applyProtection="1">
      <alignment horizontal="center" vertical="center"/>
      <protection hidden="1"/>
    </xf>
    <xf numFmtId="0" fontId="13" fillId="3" borderId="0" xfId="0" applyFont="1" applyFill="1" applyAlignment="1" applyProtection="1">
      <alignment horizontal="center" vertical="center"/>
      <protection hidden="1"/>
    </xf>
    <xf numFmtId="0" fontId="25" fillId="9" borderId="0" xfId="0" applyFont="1" applyFill="1"/>
    <xf numFmtId="0" fontId="26" fillId="9" borderId="0" xfId="0" applyFont="1" applyFill="1"/>
    <xf numFmtId="0" fontId="27" fillId="0" borderId="0" xfId="0" applyFont="1" applyAlignment="1">
      <alignment vertical="center"/>
    </xf>
    <xf numFmtId="0" fontId="28" fillId="0" borderId="0" xfId="0" applyFont="1" applyAlignment="1">
      <alignment vertical="center"/>
    </xf>
    <xf numFmtId="0" fontId="34" fillId="14" borderId="25" xfId="0" applyFont="1" applyFill="1" applyBorder="1"/>
    <xf numFmtId="0" fontId="10" fillId="0" borderId="2" xfId="0" applyFont="1" applyBorder="1" applyAlignment="1" applyProtection="1">
      <alignment horizontal="justify" vertical="center"/>
      <protection locked="0"/>
    </xf>
    <xf numFmtId="0" fontId="10" fillId="0" borderId="0" xfId="0" applyFont="1" applyAlignment="1" applyProtection="1">
      <alignment horizontal="justify" vertical="center"/>
      <protection locked="0"/>
    </xf>
    <xf numFmtId="0" fontId="10" fillId="16" borderId="25" xfId="0" applyFont="1" applyFill="1" applyBorder="1" applyAlignment="1">
      <alignment horizontal="left"/>
    </xf>
    <xf numFmtId="0" fontId="10" fillId="0" borderId="25" xfId="0" applyFont="1" applyBorder="1" applyAlignment="1">
      <alignment horizontal="left"/>
    </xf>
    <xf numFmtId="0" fontId="2" fillId="0" borderId="0" xfId="0" applyFont="1" applyAlignment="1">
      <alignment vertical="center"/>
    </xf>
    <xf numFmtId="0" fontId="2" fillId="3" borderId="0" xfId="0" applyFont="1" applyFill="1" applyAlignment="1" applyProtection="1">
      <alignment vertical="center"/>
      <protection locked="0"/>
    </xf>
    <xf numFmtId="0" fontId="3" fillId="3" borderId="0" xfId="0" applyFont="1" applyFill="1" applyAlignment="1" applyProtection="1">
      <alignment vertical="center"/>
      <protection locked="0"/>
    </xf>
    <xf numFmtId="0" fontId="2" fillId="0" borderId="0" xfId="0" applyFont="1" applyAlignment="1" applyProtection="1">
      <alignment horizontal="left" vertical="center" wrapText="1" indent="1"/>
      <protection locked="0"/>
    </xf>
    <xf numFmtId="0" fontId="2" fillId="0" borderId="0" xfId="0" applyFont="1" applyAlignment="1" applyProtection="1">
      <alignment horizontal="left" vertical="top" wrapText="1" indent="1"/>
      <protection locked="0"/>
    </xf>
    <xf numFmtId="0" fontId="24" fillId="16" borderId="25" xfId="0" applyFont="1" applyFill="1" applyBorder="1" applyAlignment="1">
      <alignment horizontal="center" vertical="center" wrapText="1"/>
    </xf>
    <xf numFmtId="0" fontId="2" fillId="0" borderId="0" xfId="0" applyFont="1" applyAlignment="1" applyProtection="1">
      <alignment horizontal="left" vertical="center" wrapText="1"/>
      <protection locked="0"/>
    </xf>
    <xf numFmtId="9" fontId="11" fillId="0" borderId="0" xfId="0" applyNumberFormat="1" applyFont="1" applyAlignment="1">
      <alignment horizontal="center" vertical="center"/>
    </xf>
    <xf numFmtId="0" fontId="2" fillId="0" borderId="0" xfId="0" applyFont="1" applyAlignment="1" applyProtection="1">
      <alignment vertical="center"/>
      <protection hidden="1"/>
    </xf>
    <xf numFmtId="0" fontId="2" fillId="0" borderId="0" xfId="0" applyFont="1" applyAlignment="1" applyProtection="1">
      <alignment vertical="center"/>
      <protection locked="0"/>
    </xf>
    <xf numFmtId="0" fontId="37" fillId="15" borderId="34" xfId="0" applyFont="1" applyFill="1" applyBorder="1" applyAlignment="1">
      <alignment horizontal="center" vertical="center"/>
    </xf>
    <xf numFmtId="0" fontId="38" fillId="17" borderId="36" xfId="0" applyFont="1" applyFill="1" applyBorder="1" applyAlignment="1">
      <alignment horizontal="justify" vertical="center"/>
    </xf>
    <xf numFmtId="0" fontId="40" fillId="20" borderId="41" xfId="0" applyFont="1" applyFill="1" applyBorder="1" applyAlignment="1">
      <alignment vertical="center"/>
    </xf>
    <xf numFmtId="0" fontId="40" fillId="20" borderId="42" xfId="0" applyFont="1" applyFill="1" applyBorder="1" applyAlignment="1">
      <alignment vertical="center"/>
    </xf>
    <xf numFmtId="0" fontId="40" fillId="0" borderId="42" xfId="0" applyFont="1" applyBorder="1" applyAlignment="1">
      <alignment vertical="center"/>
    </xf>
    <xf numFmtId="0" fontId="39" fillId="0" borderId="45" xfId="0" applyFont="1" applyBorder="1" applyAlignment="1">
      <alignment vertical="center" wrapText="1"/>
    </xf>
    <xf numFmtId="0" fontId="41" fillId="19" borderId="46" xfId="0" applyFont="1" applyFill="1" applyBorder="1" applyAlignment="1">
      <alignment vertical="center" wrapText="1"/>
    </xf>
    <xf numFmtId="0" fontId="41" fillId="19" borderId="47" xfId="0" applyFont="1" applyFill="1" applyBorder="1" applyAlignment="1">
      <alignment vertical="center" wrapText="1"/>
    </xf>
    <xf numFmtId="0" fontId="39" fillId="20" borderId="43" xfId="0" applyFont="1" applyFill="1" applyBorder="1" applyAlignment="1">
      <alignment vertical="center" wrapText="1"/>
    </xf>
    <xf numFmtId="0" fontId="40" fillId="20" borderId="42" xfId="0" applyFont="1" applyFill="1" applyBorder="1" applyAlignment="1">
      <alignment vertical="center" wrapText="1"/>
    </xf>
    <xf numFmtId="0" fontId="41" fillId="19" borderId="40" xfId="0" applyFont="1" applyFill="1" applyBorder="1" applyAlignment="1">
      <alignment vertical="center" wrapText="1"/>
    </xf>
    <xf numFmtId="0" fontId="41" fillId="19" borderId="48" xfId="0" applyFont="1" applyFill="1" applyBorder="1" applyAlignment="1">
      <alignment vertical="center" wrapText="1"/>
    </xf>
    <xf numFmtId="0" fontId="40" fillId="20" borderId="49" xfId="0" applyFont="1" applyFill="1" applyBorder="1" applyAlignment="1">
      <alignment vertical="center" wrapText="1"/>
    </xf>
    <xf numFmtId="0" fontId="39" fillId="20" borderId="45" xfId="0" applyFont="1" applyFill="1" applyBorder="1" applyAlignment="1">
      <alignment vertical="center" wrapText="1"/>
    </xf>
    <xf numFmtId="0" fontId="39" fillId="19" borderId="50" xfId="0" applyFont="1" applyFill="1" applyBorder="1" applyAlignment="1">
      <alignment vertical="center" wrapText="1"/>
    </xf>
    <xf numFmtId="0" fontId="39" fillId="20" borderId="51" xfId="0" applyFont="1" applyFill="1" applyBorder="1" applyAlignment="1">
      <alignment vertical="center" wrapText="1"/>
    </xf>
    <xf numFmtId="0" fontId="39" fillId="0" borderId="51" xfId="0" applyFont="1" applyBorder="1" applyAlignment="1">
      <alignment vertical="center" wrapText="1"/>
    </xf>
    <xf numFmtId="0" fontId="2" fillId="0" borderId="0" xfId="0" applyFont="1" applyAlignment="1">
      <alignment horizontal="center" vertical="center" wrapText="1"/>
    </xf>
    <xf numFmtId="0" fontId="2" fillId="3" borderId="0" xfId="0" applyFont="1" applyFill="1" applyAlignment="1">
      <alignment horizontal="center" vertical="center" wrapText="1"/>
    </xf>
    <xf numFmtId="0" fontId="13" fillId="6" borderId="0" xfId="0" applyFont="1" applyFill="1" applyAlignment="1">
      <alignment vertical="center" wrapText="1"/>
    </xf>
    <xf numFmtId="0" fontId="26" fillId="3" borderId="11" xfId="0" applyFont="1" applyFill="1" applyBorder="1" applyAlignment="1">
      <alignment vertical="center" wrapText="1"/>
    </xf>
    <xf numFmtId="0" fontId="39" fillId="0" borderId="43" xfId="0" applyFont="1" applyBorder="1" applyAlignment="1">
      <alignment vertical="center" wrapText="1"/>
    </xf>
    <xf numFmtId="0" fontId="2" fillId="0" borderId="28" xfId="0" applyFont="1" applyBorder="1" applyAlignment="1" applyProtection="1">
      <alignment horizontal="center" vertical="center" wrapText="1"/>
      <protection locked="0"/>
    </xf>
    <xf numFmtId="0" fontId="10" fillId="0" borderId="0" xfId="0" applyFont="1" applyAlignment="1">
      <alignment horizontal="justify" vertical="center"/>
    </xf>
    <xf numFmtId="0" fontId="2" fillId="2" borderId="0" xfId="0" applyFont="1" applyFill="1" applyAlignment="1" applyProtection="1">
      <alignment vertical="center"/>
      <protection hidden="1"/>
    </xf>
    <xf numFmtId="0" fontId="19" fillId="2" borderId="0" xfId="0" applyFont="1" applyFill="1" applyAlignment="1" applyProtection="1">
      <alignment horizontal="center" vertical="center"/>
      <protection hidden="1"/>
    </xf>
    <xf numFmtId="0" fontId="3" fillId="2" borderId="0" xfId="0" applyFont="1" applyFill="1" applyAlignment="1" applyProtection="1">
      <alignment vertical="center"/>
      <protection hidden="1"/>
    </xf>
    <xf numFmtId="0" fontId="19" fillId="3" borderId="0" xfId="0" applyFont="1" applyFill="1" applyAlignment="1" applyProtection="1">
      <alignment horizontal="center" vertical="center"/>
      <protection hidden="1"/>
    </xf>
    <xf numFmtId="0" fontId="6" fillId="3" borderId="0" xfId="0" applyFont="1" applyFill="1" applyAlignment="1" applyProtection="1">
      <alignment vertical="center" wrapText="1"/>
      <protection hidden="1"/>
    </xf>
    <xf numFmtId="0" fontId="2" fillId="4" borderId="0" xfId="0" applyFont="1" applyFill="1" applyAlignment="1" applyProtection="1">
      <alignment vertical="center"/>
      <protection hidden="1"/>
    </xf>
    <xf numFmtId="0" fontId="19" fillId="4" borderId="0" xfId="0" applyFont="1" applyFill="1" applyAlignment="1" applyProtection="1">
      <alignment horizontal="center" vertical="center"/>
      <protection hidden="1"/>
    </xf>
    <xf numFmtId="0" fontId="4" fillId="4" borderId="0" xfId="0" applyFont="1" applyFill="1" applyAlignment="1" applyProtection="1">
      <alignment vertical="center"/>
      <protection hidden="1"/>
    </xf>
    <xf numFmtId="0" fontId="7" fillId="8" borderId="0" xfId="0" applyFont="1" applyFill="1" applyAlignment="1" applyProtection="1">
      <alignment horizontal="right" vertical="center" indent="1"/>
      <protection hidden="1"/>
    </xf>
    <xf numFmtId="0" fontId="9" fillId="4" borderId="0" xfId="0" applyFont="1" applyFill="1" applyAlignment="1" applyProtection="1">
      <alignment vertical="center"/>
      <protection hidden="1"/>
    </xf>
    <xf numFmtId="0" fontId="2" fillId="3" borderId="5" xfId="0" applyFont="1" applyFill="1" applyBorder="1" applyAlignment="1" applyProtection="1">
      <alignment vertical="center"/>
      <protection hidden="1"/>
    </xf>
    <xf numFmtId="0" fontId="2" fillId="3" borderId="6" xfId="0" applyFont="1" applyFill="1" applyBorder="1" applyAlignment="1" applyProtection="1">
      <alignment vertical="center"/>
      <protection hidden="1"/>
    </xf>
    <xf numFmtId="0" fontId="2" fillId="3" borderId="3" xfId="0" applyFont="1" applyFill="1" applyBorder="1" applyAlignment="1" applyProtection="1">
      <alignment vertical="center"/>
      <protection hidden="1"/>
    </xf>
    <xf numFmtId="0" fontId="1" fillId="3" borderId="0" xfId="0" applyFont="1" applyFill="1" applyAlignment="1" applyProtection="1">
      <alignment vertical="center"/>
      <protection hidden="1"/>
    </xf>
    <xf numFmtId="0" fontId="23" fillId="0" borderId="18" xfId="0" applyFont="1" applyBorder="1" applyProtection="1">
      <protection hidden="1"/>
    </xf>
    <xf numFmtId="0" fontId="23" fillId="0" borderId="19" xfId="0" applyFont="1" applyBorder="1" applyProtection="1">
      <protection hidden="1"/>
    </xf>
    <xf numFmtId="0" fontId="0" fillId="0" borderId="0" xfId="0" applyProtection="1">
      <protection hidden="1"/>
    </xf>
    <xf numFmtId="0" fontId="23" fillId="0" borderId="21" xfId="0" applyFont="1" applyBorder="1" applyProtection="1">
      <protection hidden="1"/>
    </xf>
    <xf numFmtId="0" fontId="23" fillId="0" borderId="0" xfId="0" applyFont="1" applyProtection="1">
      <protection hidden="1"/>
    </xf>
    <xf numFmtId="0" fontId="14" fillId="0" borderId="22" xfId="1" applyFont="1" applyBorder="1" applyAlignment="1" applyProtection="1">
      <alignment horizontal="center" vertical="center" wrapText="1"/>
      <protection hidden="1"/>
    </xf>
    <xf numFmtId="0" fontId="14" fillId="0" borderId="23" xfId="1" applyFont="1" applyBorder="1" applyAlignment="1" applyProtection="1">
      <alignment horizontal="center" vertical="center"/>
      <protection hidden="1"/>
    </xf>
    <xf numFmtId="0" fontId="14" fillId="0" borderId="23" xfId="1" applyFont="1" applyBorder="1" applyAlignment="1" applyProtection="1">
      <alignment horizontal="center" vertical="center" wrapText="1"/>
      <protection hidden="1"/>
    </xf>
    <xf numFmtId="0" fontId="14" fillId="0" borderId="24" xfId="1" applyFont="1" applyBorder="1" applyAlignment="1" applyProtection="1">
      <alignment horizontal="center" vertical="center" wrapText="1"/>
      <protection hidden="1"/>
    </xf>
    <xf numFmtId="0" fontId="14" fillId="0" borderId="0" xfId="1" applyFont="1" applyAlignment="1" applyProtection="1">
      <alignment horizontal="center" vertical="center"/>
      <protection hidden="1"/>
    </xf>
    <xf numFmtId="0" fontId="14" fillId="0" borderId="17" xfId="1" applyFont="1" applyBorder="1" applyAlignment="1" applyProtection="1">
      <alignment horizontal="center" vertical="center"/>
      <protection hidden="1"/>
    </xf>
    <xf numFmtId="0" fontId="14" fillId="0" borderId="19" xfId="1" applyFont="1" applyBorder="1" applyAlignment="1" applyProtection="1">
      <alignment horizontal="center" vertical="center"/>
      <protection hidden="1"/>
    </xf>
    <xf numFmtId="0" fontId="14" fillId="0" borderId="20" xfId="1" applyFont="1" applyBorder="1" applyAlignment="1" applyProtection="1">
      <alignment horizontal="center" vertical="center"/>
      <protection hidden="1"/>
    </xf>
    <xf numFmtId="0" fontId="14" fillId="0" borderId="24" xfId="1" applyFont="1" applyBorder="1" applyAlignment="1" applyProtection="1">
      <alignment horizontal="center" vertical="center"/>
      <protection hidden="1"/>
    </xf>
    <xf numFmtId="0" fontId="37" fillId="15" borderId="34" xfId="0" applyFont="1" applyFill="1" applyBorder="1" applyAlignment="1" applyProtection="1">
      <alignment horizontal="center" vertical="center"/>
      <protection locked="0"/>
    </xf>
    <xf numFmtId="0" fontId="37" fillId="15" borderId="35" xfId="0" applyFont="1" applyFill="1" applyBorder="1" applyAlignment="1" applyProtection="1">
      <alignment horizontal="center" vertical="center" wrapText="1"/>
      <protection locked="0"/>
    </xf>
    <xf numFmtId="0" fontId="38" fillId="17" borderId="36" xfId="0" applyFont="1" applyFill="1" applyBorder="1" applyAlignment="1" applyProtection="1">
      <alignment horizontal="justify" vertical="center"/>
      <protection locked="0"/>
    </xf>
    <xf numFmtId="0" fontId="38" fillId="17" borderId="36" xfId="0" applyFont="1" applyFill="1" applyBorder="1" applyAlignment="1" applyProtection="1">
      <alignment vertical="center"/>
      <protection locked="0"/>
    </xf>
    <xf numFmtId="0" fontId="39" fillId="19" borderId="46" xfId="0" applyFont="1" applyFill="1" applyBorder="1" applyAlignment="1">
      <alignment vertical="center" wrapText="1"/>
    </xf>
    <xf numFmtId="0" fontId="40" fillId="20" borderId="42" xfId="0" applyFont="1" applyFill="1" applyBorder="1" applyAlignment="1">
      <alignment horizontal="justify" vertical="center" wrapText="1"/>
    </xf>
    <xf numFmtId="0" fontId="40" fillId="19" borderId="61" xfId="0" applyFont="1" applyFill="1" applyBorder="1" applyAlignment="1">
      <alignment horizontal="justify" vertical="center" wrapText="1"/>
    </xf>
    <xf numFmtId="0" fontId="10" fillId="0" borderId="0" xfId="0" applyFont="1" applyAlignment="1">
      <alignment vertical="top"/>
    </xf>
    <xf numFmtId="0" fontId="10" fillId="0" borderId="0" xfId="0" applyFont="1" applyAlignment="1">
      <alignment vertical="top" wrapText="1"/>
    </xf>
    <xf numFmtId="0" fontId="10" fillId="0" borderId="28" xfId="0" applyFont="1" applyBorder="1" applyAlignment="1" applyProtection="1">
      <alignment horizontal="justify" vertical="center" wrapText="1"/>
      <protection locked="0"/>
    </xf>
    <xf numFmtId="0" fontId="10" fillId="0" borderId="0" xfId="0" applyFont="1" applyAlignment="1" applyProtection="1">
      <alignment horizontal="justify" vertical="center" wrapText="1"/>
      <protection locked="0"/>
    </xf>
    <xf numFmtId="0" fontId="1" fillId="0" borderId="0" xfId="0" applyFont="1"/>
    <xf numFmtId="0" fontId="43" fillId="3" borderId="0" xfId="0" applyFont="1" applyFill="1" applyAlignment="1">
      <alignment horizontal="center"/>
    </xf>
    <xf numFmtId="0" fontId="12" fillId="3" borderId="3" xfId="0" applyFont="1" applyFill="1" applyBorder="1" applyAlignment="1" applyProtection="1">
      <alignment vertical="center"/>
      <protection hidden="1"/>
    </xf>
    <xf numFmtId="0" fontId="34" fillId="13" borderId="63" xfId="0" applyFont="1" applyFill="1" applyBorder="1" applyAlignment="1">
      <alignment horizontal="center" vertical="center" wrapText="1"/>
    </xf>
    <xf numFmtId="0" fontId="34" fillId="3" borderId="63" xfId="0" applyFont="1" applyFill="1" applyBorder="1" applyAlignment="1">
      <alignment horizontal="center" vertical="center" wrapText="1"/>
    </xf>
    <xf numFmtId="0" fontId="34" fillId="3" borderId="0" xfId="0" applyFont="1" applyFill="1" applyAlignment="1">
      <alignment horizontal="center" vertical="center" wrapText="1"/>
    </xf>
    <xf numFmtId="0" fontId="34" fillId="13" borderId="53" xfId="0" applyFont="1" applyFill="1" applyBorder="1" applyAlignment="1">
      <alignment horizontal="center" vertical="center" wrapText="1"/>
    </xf>
    <xf numFmtId="0" fontId="34" fillId="13" borderId="66" xfId="0" applyFont="1" applyFill="1" applyBorder="1" applyAlignment="1">
      <alignment horizontal="center" vertical="center" wrapText="1"/>
    </xf>
    <xf numFmtId="0" fontId="34" fillId="13" borderId="64" xfId="0" applyFont="1" applyFill="1" applyBorder="1" applyAlignment="1">
      <alignment horizontal="center" vertical="center" wrapText="1"/>
    </xf>
    <xf numFmtId="0" fontId="34" fillId="13" borderId="67" xfId="0" applyFont="1" applyFill="1" applyBorder="1" applyAlignment="1">
      <alignment horizontal="center" vertical="center" wrapText="1"/>
    </xf>
    <xf numFmtId="0" fontId="0" fillId="0" borderId="23" xfId="0" applyBorder="1"/>
    <xf numFmtId="0" fontId="34" fillId="3" borderId="68" xfId="0" applyFont="1" applyFill="1" applyBorder="1" applyAlignment="1">
      <alignment horizontal="center" vertical="center" wrapText="1"/>
    </xf>
    <xf numFmtId="0" fontId="12" fillId="3" borderId="28" xfId="0" applyFont="1" applyFill="1" applyBorder="1" applyAlignment="1" applyProtection="1">
      <alignment horizontal="left" vertical="center" wrapText="1"/>
      <protection hidden="1"/>
    </xf>
    <xf numFmtId="0" fontId="12" fillId="3" borderId="0" xfId="0" applyFont="1" applyFill="1" applyAlignment="1" applyProtection="1">
      <alignment horizontal="left" vertical="center" wrapText="1"/>
      <protection hidden="1"/>
    </xf>
    <xf numFmtId="0" fontId="2" fillId="0" borderId="63" xfId="0" applyFont="1" applyBorder="1" applyAlignment="1">
      <alignment horizontal="left" vertical="center" wrapText="1"/>
    </xf>
    <xf numFmtId="0" fontId="2" fillId="0" borderId="0" xfId="0" applyFont="1" applyAlignment="1">
      <alignment horizontal="left" vertical="center" wrapText="1"/>
    </xf>
    <xf numFmtId="0" fontId="34" fillId="13" borderId="62" xfId="0" applyFont="1" applyFill="1" applyBorder="1" applyAlignment="1">
      <alignment vertical="center" wrapText="1"/>
    </xf>
    <xf numFmtId="0" fontId="34" fillId="13" borderId="53" xfId="0" applyFont="1" applyFill="1" applyBorder="1" applyAlignment="1">
      <alignment horizontal="center" vertical="top" wrapText="1"/>
    </xf>
    <xf numFmtId="0" fontId="33" fillId="3" borderId="0" xfId="0" applyFont="1" applyFill="1" applyAlignment="1" applyProtection="1">
      <alignment vertical="center" wrapText="1"/>
      <protection hidden="1"/>
    </xf>
    <xf numFmtId="0" fontId="9" fillId="0" borderId="0" xfId="0" applyFont="1" applyAlignment="1" applyProtection="1">
      <alignment vertical="center"/>
      <protection hidden="1"/>
    </xf>
    <xf numFmtId="0" fontId="4" fillId="0" borderId="0" xfId="0" applyFont="1" applyAlignment="1" applyProtection="1">
      <alignment horizontal="center" vertical="center" wrapText="1"/>
      <protection hidden="1"/>
    </xf>
    <xf numFmtId="0" fontId="4" fillId="0" borderId="0" xfId="0" applyFont="1" applyAlignment="1" applyProtection="1">
      <alignment vertical="center"/>
      <protection hidden="1"/>
    </xf>
    <xf numFmtId="0" fontId="9" fillId="0" borderId="0" xfId="0" applyFont="1" applyAlignment="1" applyProtection="1">
      <alignment horizontal="center" vertical="center"/>
      <protection hidden="1"/>
    </xf>
    <xf numFmtId="0" fontId="4" fillId="0" borderId="0" xfId="0" applyFont="1" applyAlignment="1" applyProtection="1">
      <alignment horizontal="center" vertical="center"/>
      <protection hidden="1"/>
    </xf>
    <xf numFmtId="0" fontId="3" fillId="0" borderId="0" xfId="0" applyFont="1" applyAlignment="1" applyProtection="1">
      <alignment horizontal="center" vertical="center" wrapText="1"/>
      <protection hidden="1"/>
    </xf>
    <xf numFmtId="0" fontId="3" fillId="0" borderId="0" xfId="0" applyFont="1" applyAlignment="1" applyProtection="1">
      <alignment vertical="center"/>
      <protection hidden="1"/>
    </xf>
    <xf numFmtId="0" fontId="2" fillId="4" borderId="56" xfId="0" applyFont="1" applyFill="1" applyBorder="1" applyAlignment="1" applyProtection="1">
      <alignment vertical="center"/>
      <protection hidden="1"/>
    </xf>
    <xf numFmtId="0" fontId="2" fillId="0" borderId="53" xfId="0" applyFont="1" applyBorder="1" applyAlignment="1" applyProtection="1">
      <alignment horizontal="left" vertical="center" wrapText="1"/>
      <protection hidden="1"/>
    </xf>
    <xf numFmtId="0" fontId="2" fillId="0" borderId="28" xfId="0" applyFont="1" applyBorder="1" applyAlignment="1" applyProtection="1">
      <alignment horizontal="left" vertical="center" wrapText="1"/>
      <protection locked="0"/>
    </xf>
    <xf numFmtId="0" fontId="2" fillId="0" borderId="65" xfId="0" applyFont="1" applyBorder="1" applyAlignment="1" applyProtection="1">
      <alignment horizontal="left" vertical="center" wrapText="1"/>
      <protection hidden="1"/>
    </xf>
    <xf numFmtId="0" fontId="2" fillId="0" borderId="65" xfId="0" applyFont="1" applyBorder="1" applyAlignment="1" applyProtection="1">
      <alignment horizontal="left" vertical="center" wrapText="1"/>
      <protection locked="0"/>
    </xf>
    <xf numFmtId="0" fontId="22" fillId="0" borderId="13" xfId="1" applyBorder="1" applyAlignment="1">
      <alignment horizontal="justify" vertical="center" wrapText="1"/>
    </xf>
    <xf numFmtId="0" fontId="46" fillId="0" borderId="13" xfId="1" applyFont="1" applyBorder="1" applyAlignment="1">
      <alignment horizontal="center"/>
    </xf>
    <xf numFmtId="0" fontId="46" fillId="0" borderId="13" xfId="0" applyFont="1" applyBorder="1" applyAlignment="1">
      <alignment horizontal="center" vertical="top" wrapText="1"/>
    </xf>
    <xf numFmtId="0" fontId="18" fillId="0" borderId="13" xfId="0" applyFont="1" applyBorder="1" applyAlignment="1">
      <alignment horizontal="justify" vertical="center" wrapText="1"/>
    </xf>
    <xf numFmtId="0" fontId="10" fillId="0" borderId="13" xfId="0" applyFont="1" applyBorder="1" applyAlignment="1">
      <alignment horizontal="justify" vertical="center"/>
    </xf>
    <xf numFmtId="0" fontId="10" fillId="0" borderId="13" xfId="0" applyFont="1" applyBorder="1" applyAlignment="1">
      <alignment horizontal="center" vertical="center"/>
    </xf>
    <xf numFmtId="0" fontId="36" fillId="0" borderId="0" xfId="0" applyFont="1" applyAlignment="1">
      <alignment horizontal="center" vertical="center" wrapText="1"/>
    </xf>
    <xf numFmtId="0" fontId="10" fillId="0" borderId="0" xfId="0" applyFont="1" applyAlignment="1">
      <alignment vertical="center"/>
    </xf>
    <xf numFmtId="0" fontId="0" fillId="0" borderId="0" xfId="0" applyAlignment="1">
      <alignment horizontal="center" vertical="center"/>
    </xf>
    <xf numFmtId="0" fontId="10" fillId="0" borderId="13" xfId="0" applyFont="1" applyBorder="1" applyAlignment="1">
      <alignment horizontal="justify" vertical="center" wrapText="1"/>
    </xf>
    <xf numFmtId="0" fontId="22" fillId="0" borderId="13" xfId="1" applyBorder="1" applyAlignment="1">
      <alignment vertical="center" wrapText="1"/>
    </xf>
    <xf numFmtId="0" fontId="10" fillId="16" borderId="70" xfId="0" applyFont="1" applyFill="1" applyBorder="1"/>
    <xf numFmtId="0" fontId="10" fillId="0" borderId="70" xfId="0" applyFont="1" applyBorder="1"/>
    <xf numFmtId="0" fontId="10" fillId="16" borderId="70" xfId="0" applyFont="1" applyFill="1" applyBorder="1" applyAlignment="1">
      <alignment vertical="center"/>
    </xf>
    <xf numFmtId="0" fontId="10" fillId="0" borderId="0" xfId="0" applyFont="1" applyAlignment="1">
      <alignment wrapText="1"/>
    </xf>
    <xf numFmtId="0" fontId="34" fillId="24" borderId="0" xfId="0" applyFont="1" applyFill="1"/>
    <xf numFmtId="0" fontId="3" fillId="3" borderId="0" xfId="0" applyFont="1" applyFill="1" applyAlignment="1" applyProtection="1">
      <alignment vertical="center"/>
      <protection locked="0" hidden="1"/>
    </xf>
    <xf numFmtId="0" fontId="12" fillId="3" borderId="0" xfId="0" applyFont="1" applyFill="1" applyAlignment="1" applyProtection="1">
      <alignment vertical="center"/>
      <protection locked="0" hidden="1"/>
    </xf>
    <xf numFmtId="0" fontId="5" fillId="3" borderId="0" xfId="0" applyFont="1" applyFill="1" applyAlignment="1" applyProtection="1">
      <alignment vertical="center"/>
      <protection locked="0" hidden="1"/>
    </xf>
    <xf numFmtId="0" fontId="5" fillId="3" borderId="0" xfId="0" applyFont="1" applyFill="1" applyAlignment="1" applyProtection="1">
      <alignment vertical="center" wrapText="1"/>
      <protection locked="0" hidden="1"/>
    </xf>
    <xf numFmtId="0" fontId="12" fillId="3" borderId="0" xfId="0" applyFont="1" applyFill="1" applyAlignment="1" applyProtection="1">
      <alignment vertical="center"/>
      <protection locked="0"/>
    </xf>
    <xf numFmtId="0" fontId="13" fillId="3" borderId="0" xfId="0" applyFont="1" applyFill="1" applyAlignment="1" applyProtection="1">
      <alignment horizontal="center" vertical="center"/>
      <protection locked="0"/>
    </xf>
    <xf numFmtId="0" fontId="7" fillId="3" borderId="0" xfId="0" applyFont="1" applyFill="1" applyAlignment="1" applyProtection="1">
      <alignment horizontal="center" vertical="center"/>
      <protection locked="0"/>
    </xf>
    <xf numFmtId="0" fontId="10" fillId="0" borderId="0" xfId="0" applyFont="1" applyAlignment="1" applyProtection="1">
      <alignment horizontal="center" vertical="center" wrapText="1"/>
      <protection locked="0"/>
    </xf>
    <xf numFmtId="0" fontId="3" fillId="3" borderId="0" xfId="0" applyFont="1" applyFill="1" applyAlignment="1" applyProtection="1">
      <alignment horizontal="left" vertical="center"/>
      <protection locked="0"/>
    </xf>
    <xf numFmtId="0" fontId="3" fillId="3" borderId="0" xfId="0" applyFont="1" applyFill="1" applyAlignment="1" applyProtection="1">
      <alignment horizontal="center" vertical="center" wrapText="1"/>
      <protection locked="0"/>
    </xf>
    <xf numFmtId="0" fontId="3"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xf>
    <xf numFmtId="0" fontId="12" fillId="3" borderId="0" xfId="0" applyFont="1" applyFill="1" applyAlignment="1" applyProtection="1">
      <alignment horizontal="center" vertical="center" wrapText="1"/>
      <protection locked="0"/>
    </xf>
    <xf numFmtId="0" fontId="12" fillId="3" borderId="0" xfId="0" applyFont="1" applyFill="1" applyAlignment="1" applyProtection="1">
      <alignment horizontal="center" vertical="center"/>
      <protection locked="0"/>
    </xf>
    <xf numFmtId="0" fontId="10" fillId="0" borderId="2" xfId="0" applyFont="1" applyBorder="1" applyAlignment="1">
      <alignment horizontal="justify" vertical="center"/>
    </xf>
    <xf numFmtId="0" fontId="47" fillId="0" borderId="0" xfId="0" applyFont="1" applyAlignment="1">
      <alignment horizontal="left"/>
    </xf>
    <xf numFmtId="0" fontId="10" fillId="16" borderId="89" xfId="0" applyFont="1" applyFill="1" applyBorder="1" applyAlignment="1">
      <alignment horizontal="center"/>
    </xf>
    <xf numFmtId="0" fontId="10" fillId="0" borderId="89" xfId="0" applyFont="1" applyBorder="1" applyAlignment="1">
      <alignment horizontal="center"/>
    </xf>
    <xf numFmtId="0" fontId="10" fillId="16" borderId="13" xfId="0" applyFont="1" applyFill="1" applyBorder="1" applyAlignment="1">
      <alignment vertical="center"/>
    </xf>
    <xf numFmtId="0" fontId="14" fillId="0" borderId="13" xfId="1" applyFont="1" applyBorder="1" applyAlignment="1">
      <alignment horizontal="center" vertical="center"/>
    </xf>
    <xf numFmtId="0" fontId="14" fillId="10" borderId="13" xfId="1" applyFont="1" applyFill="1" applyBorder="1" applyAlignment="1">
      <alignment horizontal="center" vertical="center"/>
    </xf>
    <xf numFmtId="0" fontId="14" fillId="12" borderId="13" xfId="1" applyFont="1" applyFill="1" applyBorder="1" applyAlignment="1">
      <alignment horizontal="center" vertical="center" wrapText="1"/>
    </xf>
    <xf numFmtId="0" fontId="14" fillId="12" borderId="13" xfId="1" applyFont="1" applyFill="1" applyBorder="1" applyAlignment="1">
      <alignment horizontal="center" vertical="center"/>
    </xf>
    <xf numFmtId="0" fontId="14" fillId="8" borderId="13" xfId="1" applyFont="1" applyFill="1" applyBorder="1" applyAlignment="1">
      <alignment horizontal="center" vertical="center"/>
    </xf>
    <xf numFmtId="0" fontId="10" fillId="16" borderId="13" xfId="0" applyFont="1" applyFill="1" applyBorder="1"/>
    <xf numFmtId="0" fontId="14" fillId="11" borderId="13" xfId="1" applyFont="1" applyFill="1" applyBorder="1" applyAlignment="1">
      <alignment horizontal="center" vertical="center"/>
    </xf>
    <xf numFmtId="0" fontId="14" fillId="0" borderId="90" xfId="1" applyFont="1" applyBorder="1" applyAlignment="1">
      <alignment horizontal="center" vertical="center"/>
    </xf>
    <xf numFmtId="0" fontId="14" fillId="0" borderId="21" xfId="1" applyFont="1" applyBorder="1" applyAlignment="1" applyProtection="1">
      <alignment horizontal="center" vertical="center" wrapText="1"/>
      <protection hidden="1"/>
    </xf>
    <xf numFmtId="0" fontId="39" fillId="20" borderId="44" xfId="0" applyFont="1" applyFill="1" applyBorder="1" applyAlignment="1">
      <alignment vertical="center" wrapText="1"/>
    </xf>
    <xf numFmtId="0" fontId="41" fillId="19" borderId="0" xfId="0" applyFont="1" applyFill="1" applyAlignment="1">
      <alignment vertical="center" wrapText="1"/>
    </xf>
    <xf numFmtId="0" fontId="41" fillId="19" borderId="41" xfId="0" applyFont="1" applyFill="1" applyBorder="1" applyAlignment="1">
      <alignment vertical="center" wrapText="1"/>
    </xf>
    <xf numFmtId="0" fontId="22" fillId="3" borderId="13" xfId="0" applyFont="1" applyFill="1" applyBorder="1" applyAlignment="1" applyProtection="1">
      <alignment vertical="center"/>
      <protection locked="0"/>
    </xf>
    <xf numFmtId="15" fontId="2" fillId="3" borderId="88" xfId="0" applyNumberFormat="1" applyFont="1" applyFill="1" applyBorder="1" applyAlignment="1">
      <alignment horizontal="center" vertical="center" wrapText="1"/>
    </xf>
    <xf numFmtId="0" fontId="2" fillId="3" borderId="6" xfId="0" applyFont="1" applyFill="1" applyBorder="1" applyAlignment="1">
      <alignment vertical="center"/>
    </xf>
    <xf numFmtId="0" fontId="19" fillId="3" borderId="0" xfId="0" applyFont="1" applyFill="1" applyAlignment="1">
      <alignment horizontal="center" vertical="center"/>
    </xf>
    <xf numFmtId="0" fontId="19" fillId="3" borderId="0" xfId="0" applyFont="1" applyFill="1" applyAlignment="1">
      <alignment vertical="center"/>
    </xf>
    <xf numFmtId="0" fontId="10" fillId="0" borderId="0" xfId="0" applyFont="1" applyAlignment="1">
      <alignment horizontal="justify" vertical="center" wrapText="1"/>
    </xf>
    <xf numFmtId="0" fontId="10" fillId="0" borderId="0" xfId="0" applyFont="1" applyAlignment="1">
      <alignment horizontal="center" vertical="center" wrapText="1"/>
    </xf>
    <xf numFmtId="0" fontId="10" fillId="0" borderId="12" xfId="0" applyFont="1" applyBorder="1" applyAlignment="1">
      <alignment horizontal="center" vertical="center"/>
    </xf>
    <xf numFmtId="0" fontId="2" fillId="3" borderId="0" xfId="0" applyFont="1" applyFill="1" applyAlignment="1">
      <alignment horizontal="center" vertical="center"/>
    </xf>
    <xf numFmtId="0" fontId="2" fillId="4" borderId="0" xfId="0" applyFont="1" applyFill="1" applyAlignment="1">
      <alignment horizontal="center" vertical="center" wrapText="1"/>
    </xf>
    <xf numFmtId="14" fontId="22" fillId="3" borderId="13" xfId="0" applyNumberFormat="1"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wrapText="1"/>
      <protection locked="0"/>
    </xf>
    <xf numFmtId="0" fontId="52" fillId="0" borderId="91" xfId="0" applyFont="1" applyBorder="1" applyAlignment="1">
      <alignment horizontal="center"/>
    </xf>
    <xf numFmtId="0" fontId="52" fillId="0" borderId="0" xfId="0" applyFont="1"/>
    <xf numFmtId="0" fontId="10" fillId="0" borderId="28" xfId="0" applyFont="1" applyBorder="1" applyAlignment="1">
      <alignment horizontal="justify" vertical="center" wrapText="1"/>
    </xf>
    <xf numFmtId="0" fontId="10" fillId="0" borderId="54" xfId="0" applyFont="1" applyBorder="1" applyAlignment="1" applyProtection="1">
      <alignment horizontal="justify" vertical="center"/>
      <protection locked="0"/>
    </xf>
    <xf numFmtId="0" fontId="2" fillId="0" borderId="2" xfId="0" applyFont="1" applyBorder="1" applyAlignment="1" applyProtection="1">
      <alignment horizontal="left" vertical="center" wrapText="1"/>
      <protection locked="0"/>
    </xf>
    <xf numFmtId="0" fontId="12" fillId="0" borderId="28" xfId="0" applyFont="1" applyBorder="1" applyAlignment="1" applyProtection="1">
      <alignment horizontal="center" vertical="center" wrapText="1"/>
      <protection locked="0"/>
    </xf>
    <xf numFmtId="0" fontId="3" fillId="3" borderId="0" xfId="0" applyFont="1" applyFill="1" applyAlignment="1">
      <alignment horizontal="center" vertical="center" wrapText="1"/>
    </xf>
    <xf numFmtId="0" fontId="3" fillId="3" borderId="0" xfId="0" applyFont="1" applyFill="1" applyAlignment="1">
      <alignment horizontal="center" vertical="center"/>
    </xf>
    <xf numFmtId="0" fontId="2" fillId="2" borderId="0" xfId="0" applyFont="1" applyFill="1" applyAlignment="1">
      <alignment vertical="center"/>
    </xf>
    <xf numFmtId="0" fontId="19" fillId="2" borderId="0" xfId="0" applyFont="1" applyFill="1" applyAlignment="1">
      <alignment horizontal="center" vertical="center"/>
    </xf>
    <xf numFmtId="0" fontId="3" fillId="2" borderId="0" xfId="0" applyFont="1" applyFill="1" applyAlignment="1">
      <alignment vertical="center"/>
    </xf>
    <xf numFmtId="0" fontId="2" fillId="2" borderId="0" xfId="0" applyFont="1" applyFill="1" applyAlignment="1">
      <alignment horizontal="left" vertical="center"/>
    </xf>
    <xf numFmtId="0" fontId="2" fillId="2" borderId="0" xfId="0" applyFont="1" applyFill="1" applyAlignment="1">
      <alignment horizontal="center" vertical="center" wrapText="1"/>
    </xf>
    <xf numFmtId="0" fontId="2" fillId="2" borderId="0" xfId="0" applyFont="1" applyFill="1" applyAlignment="1">
      <alignment horizontal="center" vertical="center"/>
    </xf>
    <xf numFmtId="0" fontId="4" fillId="2" borderId="0" xfId="0" applyFont="1" applyFill="1" applyAlignment="1">
      <alignment vertical="center"/>
    </xf>
    <xf numFmtId="0" fontId="6" fillId="3" borderId="0" xfId="0" applyFont="1" applyFill="1" applyAlignment="1">
      <alignment vertical="center" wrapText="1"/>
    </xf>
    <xf numFmtId="0" fontId="2" fillId="3" borderId="0" xfId="0" applyFont="1" applyFill="1" applyAlignment="1">
      <alignment vertical="center" wrapText="1"/>
    </xf>
    <xf numFmtId="0" fontId="2" fillId="4" borderId="0" xfId="0" applyFont="1" applyFill="1" applyAlignment="1">
      <alignment horizontal="left" vertical="center"/>
    </xf>
    <xf numFmtId="0" fontId="4" fillId="4" borderId="0" xfId="0" applyFont="1" applyFill="1" applyAlignment="1">
      <alignment vertical="center"/>
    </xf>
    <xf numFmtId="0" fontId="4" fillId="4" borderId="0" xfId="0" applyFont="1" applyFill="1" applyAlignment="1">
      <alignment horizontal="center" vertical="center" wrapText="1"/>
    </xf>
    <xf numFmtId="0" fontId="4" fillId="4" borderId="0" xfId="0" applyFont="1" applyFill="1" applyAlignment="1">
      <alignment horizontal="center" vertical="center"/>
    </xf>
    <xf numFmtId="0" fontId="7" fillId="6" borderId="88" xfId="0" applyFont="1" applyFill="1" applyBorder="1" applyAlignment="1">
      <alignment horizontal="center" vertical="center" wrapText="1"/>
    </xf>
    <xf numFmtId="0" fontId="7" fillId="8" borderId="0" xfId="0" applyFont="1" applyFill="1" applyAlignment="1">
      <alignment horizontal="right" vertical="center" indent="1"/>
    </xf>
    <xf numFmtId="0" fontId="2" fillId="4" borderId="0" xfId="0" applyFont="1" applyFill="1" applyAlignment="1">
      <alignment horizontal="right" vertical="center"/>
    </xf>
    <xf numFmtId="0" fontId="9" fillId="4" borderId="0" xfId="0" applyFont="1" applyFill="1" applyAlignment="1">
      <alignment vertical="center"/>
    </xf>
    <xf numFmtId="0" fontId="9" fillId="4" borderId="0" xfId="0" applyFont="1" applyFill="1" applyAlignment="1">
      <alignment horizontal="center" vertical="center"/>
    </xf>
    <xf numFmtId="0" fontId="7" fillId="8" borderId="0" xfId="0" applyFont="1" applyFill="1" applyAlignment="1">
      <alignment horizontal="left" vertical="center" indent="1"/>
    </xf>
    <xf numFmtId="0" fontId="3" fillId="4" borderId="0" xfId="0" applyFont="1" applyFill="1" applyAlignment="1">
      <alignment horizontal="center" vertical="center" wrapText="1"/>
    </xf>
    <xf numFmtId="0" fontId="3" fillId="4" borderId="0" xfId="0" applyFont="1" applyFill="1" applyAlignment="1">
      <alignment vertical="center"/>
    </xf>
    <xf numFmtId="0" fontId="2" fillId="4" borderId="56" xfId="0" applyFont="1" applyFill="1" applyBorder="1" applyAlignment="1">
      <alignment vertical="center"/>
    </xf>
    <xf numFmtId="0" fontId="2" fillId="3" borderId="5" xfId="0" applyFont="1" applyFill="1" applyBorder="1" applyAlignment="1">
      <alignment vertical="center"/>
    </xf>
    <xf numFmtId="0" fontId="1" fillId="3" borderId="59" xfId="0" applyFont="1" applyFill="1" applyBorder="1" applyAlignment="1">
      <alignment vertical="center"/>
    </xf>
    <xf numFmtId="0" fontId="7" fillId="3" borderId="0" xfId="0" applyFont="1" applyFill="1" applyAlignment="1">
      <alignment vertical="center"/>
    </xf>
    <xf numFmtId="0" fontId="7" fillId="0" borderId="0" xfId="0" applyFont="1" applyAlignment="1">
      <alignment horizontal="center" vertical="center"/>
    </xf>
    <xf numFmtId="0" fontId="7" fillId="3" borderId="0" xfId="0" applyFont="1" applyFill="1" applyAlignment="1">
      <alignment horizontal="center" vertical="center" wrapText="1"/>
    </xf>
    <xf numFmtId="0" fontId="7" fillId="6" borderId="53" xfId="0" applyFont="1" applyFill="1" applyBorder="1" applyAlignment="1">
      <alignment horizontal="center" vertical="center"/>
    </xf>
    <xf numFmtId="0" fontId="7" fillId="6" borderId="53" xfId="0" applyFont="1" applyFill="1" applyBorder="1" applyAlignment="1">
      <alignment horizontal="center" vertical="center" wrapText="1"/>
    </xf>
    <xf numFmtId="0" fontId="7" fillId="12" borderId="0" xfId="0" applyFont="1" applyFill="1" applyAlignment="1">
      <alignment horizontal="center" vertical="center"/>
    </xf>
    <xf numFmtId="0" fontId="10" fillId="0" borderId="28" xfId="0" applyFont="1" applyBorder="1" applyAlignment="1">
      <alignment horizontal="justify" vertical="center"/>
    </xf>
    <xf numFmtId="0" fontId="2" fillId="0" borderId="12" xfId="0" applyFont="1" applyBorder="1" applyAlignment="1">
      <alignment horizontal="justify" vertical="center" wrapText="1"/>
    </xf>
    <xf numFmtId="0" fontId="2" fillId="0" borderId="12" xfId="0" applyFont="1" applyBorder="1" applyAlignment="1">
      <alignment horizontal="center" vertical="center" wrapText="1"/>
    </xf>
    <xf numFmtId="164" fontId="10" fillId="0" borderId="28" xfId="0" applyNumberFormat="1" applyFont="1" applyBorder="1" applyAlignment="1">
      <alignment horizontal="center" vertical="center"/>
    </xf>
    <xf numFmtId="0" fontId="10" fillId="0" borderId="12" xfId="0" applyFont="1" applyBorder="1" applyAlignment="1">
      <alignment horizontal="center" vertical="center" wrapText="1"/>
    </xf>
    <xf numFmtId="0" fontId="10" fillId="0" borderId="28" xfId="0" applyFont="1" applyBorder="1" applyAlignment="1">
      <alignment horizontal="center" vertical="center" wrapText="1"/>
    </xf>
    <xf numFmtId="14" fontId="22" fillId="3" borderId="0" xfId="0" applyNumberFormat="1" applyFont="1" applyFill="1" applyAlignment="1">
      <alignment horizontal="center" vertical="center"/>
    </xf>
    <xf numFmtId="0" fontId="22" fillId="3" borderId="0" xfId="0" applyFont="1" applyFill="1" applyAlignment="1">
      <alignment vertical="center"/>
    </xf>
    <xf numFmtId="0" fontId="22" fillId="3" borderId="0" xfId="0" applyFont="1" applyFill="1" applyAlignment="1">
      <alignment horizontal="center" vertical="center"/>
    </xf>
    <xf numFmtId="0" fontId="22" fillId="3" borderId="0" xfId="0" applyFont="1" applyFill="1" applyAlignment="1">
      <alignment horizontal="center" vertical="top" wrapText="1"/>
    </xf>
    <xf numFmtId="0" fontId="22" fillId="3" borderId="0" xfId="0" applyFont="1" applyFill="1" applyAlignment="1">
      <alignment vertical="top"/>
    </xf>
    <xf numFmtId="0" fontId="8" fillId="0" borderId="0" xfId="0" applyFont="1" applyAlignment="1">
      <alignment horizontal="center" vertical="center"/>
    </xf>
    <xf numFmtId="0" fontId="16" fillId="0" borderId="0" xfId="0" applyFont="1" applyAlignment="1" applyProtection="1">
      <alignment horizontal="center" vertical="center" wrapText="1"/>
      <protection locked="0"/>
    </xf>
    <xf numFmtId="0" fontId="22" fillId="3" borderId="13" xfId="0" applyFont="1" applyFill="1" applyBorder="1" applyAlignment="1">
      <alignment vertical="center"/>
    </xf>
    <xf numFmtId="0" fontId="53" fillId="0" borderId="0" xfId="0" applyFont="1" applyAlignment="1">
      <alignment horizontal="center" vertical="center" wrapText="1"/>
    </xf>
    <xf numFmtId="15" fontId="16" fillId="0" borderId="0" xfId="0" applyNumberFormat="1" applyFont="1" applyAlignment="1" applyProtection="1">
      <alignment horizontal="center" vertical="center" wrapText="1"/>
      <protection locked="0"/>
    </xf>
    <xf numFmtId="0" fontId="26" fillId="0" borderId="0" xfId="0" applyFont="1" applyAlignment="1">
      <alignment horizontal="center" vertical="center"/>
    </xf>
    <xf numFmtId="0" fontId="26" fillId="0" borderId="26" xfId="0" applyFont="1" applyBorder="1" applyAlignment="1">
      <alignment horizontal="center" vertical="center" wrapText="1"/>
    </xf>
    <xf numFmtId="14" fontId="22" fillId="3" borderId="0" xfId="0" applyNumberFormat="1" applyFont="1" applyFill="1" applyBorder="1" applyAlignment="1">
      <alignment horizontal="center" vertical="center"/>
    </xf>
    <xf numFmtId="0" fontId="22" fillId="3" borderId="0" xfId="0" applyFont="1" applyFill="1" applyBorder="1" applyAlignment="1">
      <alignment horizontal="center" vertical="center"/>
    </xf>
    <xf numFmtId="0" fontId="22" fillId="3" borderId="0" xfId="0" applyFont="1" applyFill="1" applyBorder="1" applyAlignment="1">
      <alignment horizontal="center" vertical="top" wrapText="1"/>
    </xf>
    <xf numFmtId="0" fontId="10" fillId="0" borderId="93" xfId="0" applyFont="1" applyBorder="1" applyAlignment="1">
      <alignment horizontal="center" vertical="center" wrapText="1"/>
    </xf>
    <xf numFmtId="0" fontId="2" fillId="0" borderId="94" xfId="0" applyFont="1" applyBorder="1" applyAlignment="1">
      <alignment horizontal="center" vertical="center" wrapText="1"/>
    </xf>
    <xf numFmtId="0" fontId="7" fillId="6" borderId="0" xfId="0" applyFont="1" applyFill="1" applyAlignment="1">
      <alignment horizontal="center" vertical="center"/>
    </xf>
    <xf numFmtId="14" fontId="22" fillId="3" borderId="13" xfId="0" applyNumberFormat="1" applyFont="1" applyFill="1" applyBorder="1" applyAlignment="1">
      <alignment horizontal="center" vertical="center"/>
    </xf>
    <xf numFmtId="0" fontId="22" fillId="3" borderId="13" xfId="0" applyFont="1" applyFill="1" applyBorder="1" applyAlignment="1">
      <alignment horizontal="center" vertical="center"/>
    </xf>
    <xf numFmtId="0" fontId="14" fillId="10" borderId="13" xfId="1" applyFont="1" applyFill="1" applyBorder="1" applyAlignment="1" applyProtection="1">
      <alignment horizontal="center" vertical="center" wrapText="1"/>
      <protection hidden="1"/>
    </xf>
    <xf numFmtId="0" fontId="14" fillId="12" borderId="13" xfId="1" applyFont="1" applyFill="1" applyBorder="1" applyAlignment="1" applyProtection="1">
      <alignment horizontal="center" vertical="center" wrapText="1"/>
      <protection hidden="1"/>
    </xf>
    <xf numFmtId="0" fontId="14" fillId="8" borderId="13" xfId="1" applyFont="1" applyFill="1" applyBorder="1" applyAlignment="1" applyProtection="1">
      <alignment horizontal="center" vertical="center" wrapText="1"/>
      <protection hidden="1"/>
    </xf>
    <xf numFmtId="0" fontId="14" fillId="11" borderId="13" xfId="1" applyFont="1" applyFill="1" applyBorder="1" applyAlignment="1" applyProtection="1">
      <alignment horizontal="center" vertical="center" wrapText="1"/>
      <protection hidden="1"/>
    </xf>
    <xf numFmtId="0" fontId="2" fillId="2" borderId="0" xfId="0" applyFont="1" applyFill="1" applyAlignment="1">
      <alignment vertical="center" wrapText="1"/>
    </xf>
    <xf numFmtId="0" fontId="2" fillId="4" borderId="0" xfId="0" applyFont="1" applyFill="1" applyAlignment="1">
      <alignment vertical="center" wrapText="1"/>
    </xf>
    <xf numFmtId="0" fontId="2" fillId="3" borderId="6" xfId="0" applyFont="1" applyFill="1" applyBorder="1" applyAlignment="1">
      <alignment vertical="center" wrapText="1"/>
    </xf>
    <xf numFmtId="0" fontId="3" fillId="3" borderId="0" xfId="0" applyFont="1" applyFill="1" applyAlignment="1" applyProtection="1">
      <alignment vertical="center" wrapText="1"/>
      <protection locked="0"/>
    </xf>
    <xf numFmtId="0" fontId="12" fillId="3" borderId="0" xfId="0" applyFont="1" applyFill="1" applyAlignment="1" applyProtection="1">
      <alignment vertical="center" wrapText="1"/>
      <protection locked="0"/>
    </xf>
    <xf numFmtId="0" fontId="3" fillId="2" borderId="0" xfId="0" applyFont="1" applyFill="1" applyAlignment="1">
      <alignment vertical="center" wrapText="1"/>
    </xf>
    <xf numFmtId="0" fontId="7" fillId="8" borderId="0" xfId="0" applyFont="1" applyFill="1" applyAlignment="1">
      <alignment horizontal="right" vertical="center" wrapText="1"/>
    </xf>
    <xf numFmtId="0" fontId="7" fillId="6" borderId="84" xfId="0" applyFont="1" applyFill="1" applyBorder="1" applyAlignment="1">
      <alignment horizontal="center" vertical="center" wrapText="1"/>
    </xf>
    <xf numFmtId="0" fontId="4" fillId="4" borderId="0" xfId="0" applyFont="1" applyFill="1" applyAlignment="1">
      <alignment vertical="center" wrapText="1"/>
    </xf>
    <xf numFmtId="0" fontId="55" fillId="3" borderId="0" xfId="0" applyFont="1" applyFill="1" applyAlignment="1">
      <alignment vertical="center"/>
    </xf>
    <xf numFmtId="0" fontId="55" fillId="3" borderId="0" xfId="0" applyFont="1" applyFill="1" applyAlignment="1">
      <alignment horizontal="center" vertical="center" wrapText="1"/>
    </xf>
    <xf numFmtId="0" fontId="55" fillId="3" borderId="0" xfId="0" applyFont="1" applyFill="1" applyAlignment="1">
      <alignment horizontal="center" vertical="center"/>
    </xf>
    <xf numFmtId="0" fontId="56" fillId="2" borderId="0" xfId="0" applyFont="1" applyFill="1" applyAlignment="1">
      <alignment vertical="center"/>
    </xf>
    <xf numFmtId="0" fontId="55" fillId="2" borderId="0" xfId="0" applyFont="1" applyFill="1" applyAlignment="1">
      <alignment vertical="center"/>
    </xf>
    <xf numFmtId="0" fontId="55" fillId="2" borderId="0" xfId="0" applyFont="1" applyFill="1" applyAlignment="1">
      <alignment horizontal="center" vertical="center"/>
    </xf>
    <xf numFmtId="0" fontId="56" fillId="2" borderId="0" xfId="0" applyFont="1" applyFill="1" applyAlignment="1">
      <alignment horizontal="left" vertical="center"/>
    </xf>
    <xf numFmtId="0" fontId="56" fillId="2" borderId="0" xfId="0" applyFont="1" applyFill="1" applyAlignment="1">
      <alignment horizontal="center" vertical="center" wrapText="1"/>
    </xf>
    <xf numFmtId="0" fontId="56" fillId="2" borderId="0" xfId="0" applyFont="1" applyFill="1" applyAlignment="1">
      <alignment horizontal="center" vertical="center"/>
    </xf>
    <xf numFmtId="0" fontId="57" fillId="2" borderId="0" xfId="0" applyFont="1" applyFill="1" applyAlignment="1">
      <alignment vertical="center"/>
    </xf>
    <xf numFmtId="0" fontId="56" fillId="4" borderId="0" xfId="0" applyFont="1" applyFill="1" applyAlignment="1">
      <alignment vertical="center"/>
    </xf>
    <xf numFmtId="0" fontId="56" fillId="4" borderId="0" xfId="0" applyFont="1" applyFill="1" applyAlignment="1">
      <alignment horizontal="center" vertical="center"/>
    </xf>
    <xf numFmtId="0" fontId="56" fillId="4" borderId="0" xfId="0" applyFont="1" applyFill="1" applyAlignment="1">
      <alignment horizontal="left" vertical="center"/>
    </xf>
    <xf numFmtId="0" fontId="57" fillId="4" borderId="0" xfId="0" applyFont="1" applyFill="1" applyAlignment="1">
      <alignment vertical="center"/>
    </xf>
    <xf numFmtId="0" fontId="57" fillId="4" borderId="0" xfId="0" applyFont="1" applyFill="1" applyAlignment="1">
      <alignment horizontal="center" vertical="center" wrapText="1"/>
    </xf>
    <xf numFmtId="0" fontId="57" fillId="4" borderId="0" xfId="0" applyFont="1" applyFill="1" applyAlignment="1">
      <alignment horizontal="center" vertical="center"/>
    </xf>
    <xf numFmtId="0" fontId="56" fillId="3" borderId="0" xfId="0" applyFont="1" applyFill="1" applyAlignment="1">
      <alignment vertical="center"/>
    </xf>
    <xf numFmtId="0" fontId="58" fillId="6" borderId="88" xfId="0" applyFont="1" applyFill="1" applyBorder="1" applyAlignment="1">
      <alignment horizontal="center" vertical="center" wrapText="1"/>
    </xf>
    <xf numFmtId="15" fontId="56" fillId="3" borderId="88" xfId="0" applyNumberFormat="1" applyFont="1" applyFill="1" applyBorder="1" applyAlignment="1">
      <alignment horizontal="center" vertical="center" wrapText="1"/>
    </xf>
    <xf numFmtId="0" fontId="58" fillId="8" borderId="0" xfId="0" applyFont="1" applyFill="1" applyAlignment="1">
      <alignment horizontal="center" vertical="center"/>
    </xf>
    <xf numFmtId="0" fontId="56" fillId="4" borderId="0" xfId="0" applyFont="1" applyFill="1" applyAlignment="1">
      <alignment horizontal="right" vertical="center"/>
    </xf>
    <xf numFmtId="0" fontId="59" fillId="4" borderId="0" xfId="0" applyFont="1" applyFill="1" applyAlignment="1">
      <alignment vertical="center"/>
    </xf>
    <xf numFmtId="0" fontId="59" fillId="4" borderId="0" xfId="0" applyFont="1" applyFill="1" applyAlignment="1">
      <alignment horizontal="center" vertical="center"/>
    </xf>
    <xf numFmtId="0" fontId="58" fillId="8" borderId="0" xfId="0" applyFont="1" applyFill="1" applyAlignment="1">
      <alignment horizontal="right" vertical="center" indent="1"/>
    </xf>
    <xf numFmtId="0" fontId="58" fillId="8" borderId="0" xfId="0" applyFont="1" applyFill="1" applyAlignment="1">
      <alignment horizontal="left" vertical="center" indent="1"/>
    </xf>
    <xf numFmtId="0" fontId="58" fillId="6" borderId="84" xfId="0" applyFont="1" applyFill="1" applyBorder="1" applyAlignment="1">
      <alignment horizontal="center" vertical="center"/>
    </xf>
    <xf numFmtId="15" fontId="56" fillId="3" borderId="88" xfId="0" applyNumberFormat="1" applyFont="1" applyFill="1" applyBorder="1" applyAlignment="1">
      <alignment horizontal="center" vertical="center"/>
    </xf>
    <xf numFmtId="0" fontId="55" fillId="4" borderId="0" xfId="0" applyFont="1" applyFill="1" applyAlignment="1">
      <alignment horizontal="center" vertical="center" wrapText="1"/>
    </xf>
    <xf numFmtId="0" fontId="55" fillId="4" borderId="0" xfId="0" applyFont="1" applyFill="1" applyAlignment="1">
      <alignment vertical="center"/>
    </xf>
    <xf numFmtId="0" fontId="56" fillId="4" borderId="56" xfId="0" applyFont="1" applyFill="1" applyBorder="1" applyAlignment="1">
      <alignment vertical="center"/>
    </xf>
    <xf numFmtId="0" fontId="60" fillId="0" borderId="0" xfId="0" applyFont="1"/>
    <xf numFmtId="0" fontId="60" fillId="0" borderId="13" xfId="0" applyFont="1" applyBorder="1"/>
    <xf numFmtId="0" fontId="60" fillId="0" borderId="0" xfId="0" applyFont="1" applyAlignment="1">
      <alignment horizontal="center" vertical="center"/>
    </xf>
    <xf numFmtId="0" fontId="63" fillId="6" borderId="13" xfId="0" applyFont="1" applyFill="1" applyBorder="1" applyAlignment="1">
      <alignment horizontal="center" vertical="center" wrapText="1"/>
    </xf>
    <xf numFmtId="0" fontId="26" fillId="0" borderId="0" xfId="0" applyFont="1" applyAlignment="1" applyProtection="1">
      <alignment horizontal="center" vertical="center" wrapText="1"/>
      <protection hidden="1"/>
    </xf>
    <xf numFmtId="0" fontId="26" fillId="0" borderId="0" xfId="0" applyFont="1" applyAlignment="1" applyProtection="1">
      <alignment horizontal="justify" vertical="center" wrapText="1"/>
      <protection hidden="1"/>
    </xf>
    <xf numFmtId="0" fontId="16" fillId="0" borderId="28" xfId="0" applyFont="1" applyBorder="1" applyAlignment="1" applyProtection="1">
      <alignment horizontal="justify" vertical="center" wrapText="1"/>
      <protection locked="0"/>
    </xf>
    <xf numFmtId="0" fontId="16" fillId="0" borderId="28" xfId="0" applyFont="1" applyFill="1" applyBorder="1" applyAlignment="1" applyProtection="1">
      <alignment horizontal="justify" vertical="center" wrapText="1"/>
      <protection locked="0"/>
    </xf>
    <xf numFmtId="0" fontId="16" fillId="0" borderId="0" xfId="0" applyFont="1" applyAlignment="1" applyProtection="1">
      <alignment vertical="center"/>
      <protection locked="0"/>
    </xf>
    <xf numFmtId="0" fontId="16" fillId="0" borderId="0" xfId="0" applyFont="1" applyAlignment="1" applyProtection="1">
      <alignment horizontal="center" vertical="center"/>
      <protection locked="0"/>
    </xf>
    <xf numFmtId="0" fontId="16" fillId="3" borderId="0" xfId="0" applyFont="1" applyFill="1" applyAlignment="1">
      <alignment vertical="center"/>
    </xf>
    <xf numFmtId="0" fontId="16" fillId="0" borderId="0" xfId="0" applyFont="1" applyFill="1" applyAlignment="1" applyProtection="1">
      <alignment vertical="center"/>
      <protection locked="0"/>
    </xf>
    <xf numFmtId="0" fontId="16" fillId="0" borderId="0" xfId="0" applyFont="1" applyFill="1" applyAlignment="1" applyProtection="1">
      <alignment horizontal="center" vertical="center"/>
      <protection locked="0"/>
    </xf>
    <xf numFmtId="0" fontId="16" fillId="0" borderId="0" xfId="0" applyFont="1" applyFill="1" applyAlignment="1">
      <alignment vertical="center"/>
    </xf>
    <xf numFmtId="0" fontId="16" fillId="0" borderId="8" xfId="0" applyFont="1" applyBorder="1" applyAlignment="1" applyProtection="1">
      <alignment horizontal="center" vertical="center"/>
      <protection locked="0"/>
    </xf>
    <xf numFmtId="0" fontId="16" fillId="0" borderId="12" xfId="0" applyFont="1" applyBorder="1" applyAlignment="1" applyProtection="1">
      <alignment horizontal="center" vertical="center"/>
      <protection locked="0"/>
    </xf>
    <xf numFmtId="0" fontId="16" fillId="0" borderId="12" xfId="0" applyFont="1" applyBorder="1" applyAlignment="1" applyProtection="1">
      <alignment horizontal="center" vertical="center" wrapText="1"/>
      <protection locked="0"/>
    </xf>
    <xf numFmtId="0" fontId="16" fillId="0" borderId="8" xfId="0" applyFont="1" applyFill="1" applyBorder="1" applyAlignment="1" applyProtection="1">
      <alignment horizontal="center" vertical="center"/>
      <protection locked="0"/>
    </xf>
    <xf numFmtId="0" fontId="16" fillId="0" borderId="12" xfId="0" applyFont="1" applyFill="1" applyBorder="1" applyAlignment="1" applyProtection="1">
      <alignment horizontal="center" vertical="center"/>
      <protection locked="0"/>
    </xf>
    <xf numFmtId="0" fontId="16" fillId="0" borderId="28" xfId="0" applyFont="1" applyBorder="1" applyAlignment="1" applyProtection="1">
      <alignment horizontal="left" vertical="center" wrapText="1"/>
      <protection locked="0"/>
    </xf>
    <xf numFmtId="0" fontId="26" fillId="0" borderId="0" xfId="0" applyFont="1" applyFill="1" applyAlignment="1" applyProtection="1">
      <alignment horizontal="center" vertical="center" wrapText="1"/>
      <protection hidden="1"/>
    </xf>
    <xf numFmtId="0" fontId="26" fillId="0" borderId="0" xfId="0" applyFont="1" applyFill="1" applyAlignment="1">
      <alignment horizontal="center" vertical="center" wrapText="1"/>
    </xf>
    <xf numFmtId="0" fontId="26" fillId="0" borderId="26" xfId="0" applyFont="1" applyFill="1" applyBorder="1" applyAlignment="1">
      <alignment horizontal="center" vertical="center" wrapText="1"/>
    </xf>
    <xf numFmtId="0" fontId="14" fillId="10" borderId="13" xfId="1" applyFont="1" applyFill="1" applyBorder="1" applyAlignment="1">
      <alignment horizontal="center" vertical="center" wrapText="1"/>
    </xf>
    <xf numFmtId="0" fontId="14" fillId="8" borderId="13" xfId="1" applyFont="1" applyFill="1" applyBorder="1" applyAlignment="1">
      <alignment horizontal="center" vertical="center" wrapText="1"/>
    </xf>
    <xf numFmtId="0" fontId="16" fillId="0" borderId="13" xfId="0" applyFont="1" applyFill="1" applyBorder="1" applyAlignment="1">
      <alignment horizontal="center" vertical="center"/>
    </xf>
    <xf numFmtId="0" fontId="66" fillId="3" borderId="0" xfId="0" applyFont="1" applyFill="1" applyAlignment="1" applyProtection="1">
      <alignment vertical="center"/>
      <protection locked="0"/>
    </xf>
    <xf numFmtId="0" fontId="65" fillId="3" borderId="0" xfId="0" applyFont="1" applyFill="1" applyAlignment="1" applyProtection="1">
      <alignment vertical="center"/>
      <protection locked="0"/>
    </xf>
    <xf numFmtId="0" fontId="65" fillId="3" borderId="0" xfId="0" applyFont="1" applyFill="1" applyAlignment="1" applyProtection="1">
      <alignment vertical="center" wrapText="1"/>
      <protection locked="0"/>
    </xf>
    <xf numFmtId="0" fontId="16" fillId="3" borderId="0" xfId="0" applyFont="1" applyFill="1" applyAlignment="1" applyProtection="1">
      <alignment vertical="center"/>
      <protection locked="0"/>
    </xf>
    <xf numFmtId="0" fontId="0" fillId="2" borderId="0" xfId="0" applyFont="1" applyFill="1" applyAlignment="1" applyProtection="1">
      <alignment vertical="center"/>
      <protection locked="0"/>
    </xf>
    <xf numFmtId="0" fontId="1" fillId="2" borderId="0" xfId="0" applyFont="1" applyFill="1" applyAlignment="1" applyProtection="1">
      <alignment horizontal="center" vertical="center"/>
      <protection locked="0"/>
    </xf>
    <xf numFmtId="0" fontId="66" fillId="2" borderId="0" xfId="0" applyFont="1" applyFill="1" applyAlignment="1" applyProtection="1">
      <alignment vertical="center"/>
      <protection locked="0"/>
    </xf>
    <xf numFmtId="0" fontId="0" fillId="2" borderId="0" xfId="0" applyFont="1" applyFill="1" applyAlignment="1" applyProtection="1">
      <alignment horizontal="justify" vertical="center"/>
      <protection locked="0"/>
    </xf>
    <xf numFmtId="0" fontId="67" fillId="2" borderId="0" xfId="0" applyFont="1" applyFill="1" applyAlignment="1" applyProtection="1">
      <alignment vertical="center"/>
      <protection locked="0"/>
    </xf>
    <xf numFmtId="0" fontId="0" fillId="3" borderId="0" xfId="0" applyFont="1" applyFill="1" applyAlignment="1" applyProtection="1">
      <alignment vertical="center"/>
      <protection locked="0"/>
    </xf>
    <xf numFmtId="0" fontId="1" fillId="3" borderId="0" xfId="0" applyFont="1" applyFill="1" applyAlignment="1" applyProtection="1">
      <alignment horizontal="center" vertical="center"/>
      <protection locked="0"/>
    </xf>
    <xf numFmtId="0" fontId="0" fillId="4" borderId="0" xfId="0" applyFont="1" applyFill="1" applyAlignment="1" applyProtection="1">
      <alignment vertical="center"/>
      <protection locked="0"/>
    </xf>
    <xf numFmtId="0" fontId="1" fillId="4" borderId="0" xfId="0" applyFont="1" applyFill="1" applyAlignment="1" applyProtection="1">
      <alignment horizontal="center" vertical="center"/>
      <protection locked="0"/>
    </xf>
    <xf numFmtId="0" fontId="0" fillId="4" borderId="0" xfId="0" applyFont="1" applyFill="1" applyAlignment="1" applyProtection="1">
      <alignment horizontal="justify" vertical="center"/>
      <protection locked="0"/>
    </xf>
    <xf numFmtId="0" fontId="67" fillId="4" borderId="0" xfId="0" applyFont="1" applyFill="1" applyAlignment="1" applyProtection="1">
      <alignment vertical="center"/>
      <protection locked="0"/>
    </xf>
    <xf numFmtId="0" fontId="0" fillId="4" borderId="0" xfId="0" applyFont="1" applyFill="1" applyAlignment="1">
      <alignment vertical="center"/>
    </xf>
    <xf numFmtId="0" fontId="43" fillId="13" borderId="0" xfId="0" applyFont="1" applyFill="1" applyAlignment="1">
      <alignment horizontal="right" vertical="center" indent="1"/>
    </xf>
    <xf numFmtId="0" fontId="0" fillId="4" borderId="0" xfId="0" applyFont="1" applyFill="1" applyAlignment="1" applyProtection="1">
      <alignment horizontal="right" vertical="center"/>
      <protection locked="0"/>
    </xf>
    <xf numFmtId="0" fontId="1" fillId="0" borderId="1" xfId="0" applyFont="1" applyBorder="1" applyAlignment="1" applyProtection="1">
      <alignment horizontal="center" vertical="center"/>
      <protection locked="0"/>
    </xf>
    <xf numFmtId="0" fontId="0" fillId="4" borderId="0" xfId="0" applyFont="1" applyFill="1" applyAlignment="1" applyProtection="1">
      <alignment horizontal="center" vertical="center"/>
      <protection locked="0"/>
    </xf>
    <xf numFmtId="0" fontId="66" fillId="4" borderId="0" xfId="0" applyFont="1" applyFill="1" applyAlignment="1" applyProtection="1">
      <alignment vertical="center"/>
      <protection locked="0"/>
    </xf>
    <xf numFmtId="0" fontId="0" fillId="4" borderId="73" xfId="0" applyFont="1" applyFill="1" applyBorder="1" applyAlignment="1">
      <alignment vertical="center"/>
    </xf>
    <xf numFmtId="0" fontId="0" fillId="4" borderId="81" xfId="0" applyFont="1" applyFill="1" applyBorder="1" applyAlignment="1">
      <alignment vertical="center"/>
    </xf>
    <xf numFmtId="0" fontId="0" fillId="4" borderId="81" xfId="0" applyFont="1" applyFill="1" applyBorder="1" applyAlignment="1" applyProtection="1">
      <alignment vertical="center"/>
      <protection locked="0"/>
    </xf>
    <xf numFmtId="0" fontId="0" fillId="4" borderId="82" xfId="0" applyFont="1" applyFill="1" applyBorder="1" applyAlignment="1" applyProtection="1">
      <alignment vertical="center"/>
      <protection locked="0"/>
    </xf>
    <xf numFmtId="0" fontId="0" fillId="4" borderId="0" xfId="0" applyFont="1" applyFill="1" applyAlignment="1">
      <alignment horizontal="justify" vertical="center"/>
    </xf>
    <xf numFmtId="0" fontId="0" fillId="4" borderId="82" xfId="0" applyFont="1" applyFill="1" applyBorder="1" applyAlignment="1">
      <alignment vertical="center"/>
    </xf>
    <xf numFmtId="0" fontId="0" fillId="3" borderId="3" xfId="0" applyFont="1" applyFill="1" applyBorder="1" applyAlignment="1" applyProtection="1">
      <alignment vertical="center"/>
      <protection locked="0"/>
    </xf>
    <xf numFmtId="0" fontId="0" fillId="3" borderId="6" xfId="0" applyFont="1" applyFill="1" applyBorder="1" applyAlignment="1">
      <alignment vertical="center"/>
    </xf>
    <xf numFmtId="0" fontId="66" fillId="3" borderId="0" xfId="0" applyFont="1" applyFill="1" applyAlignment="1">
      <alignment vertical="center"/>
    </xf>
    <xf numFmtId="0" fontId="0" fillId="3" borderId="0" xfId="0" applyFont="1" applyFill="1" applyAlignment="1">
      <alignment vertical="center"/>
    </xf>
    <xf numFmtId="0" fontId="0" fillId="5" borderId="4" xfId="0" applyFont="1" applyFill="1" applyBorder="1" applyAlignment="1">
      <alignment vertical="center"/>
    </xf>
    <xf numFmtId="0" fontId="1" fillId="3" borderId="0" xfId="0" applyFont="1" applyFill="1" applyAlignment="1">
      <alignment horizontal="center" vertical="center"/>
    </xf>
    <xf numFmtId="0" fontId="1" fillId="3" borderId="0" xfId="0" applyFont="1" applyFill="1" applyAlignment="1">
      <alignment vertical="center"/>
    </xf>
    <xf numFmtId="0" fontId="0" fillId="7" borderId="1" xfId="0" applyFont="1" applyFill="1" applyBorder="1" applyAlignment="1">
      <alignment horizontal="center" vertical="center" wrapText="1"/>
    </xf>
    <xf numFmtId="0" fontId="0" fillId="3" borderId="0" xfId="0" applyFont="1" applyFill="1" applyAlignment="1">
      <alignment horizontal="center" vertical="center" wrapText="1"/>
    </xf>
    <xf numFmtId="0" fontId="0" fillId="7" borderId="52" xfId="0" applyFont="1" applyFill="1" applyBorder="1" applyAlignment="1">
      <alignment horizontal="center" vertical="center" wrapText="1"/>
    </xf>
    <xf numFmtId="0" fontId="0" fillId="0" borderId="28" xfId="0" applyFont="1" applyBorder="1" applyAlignment="1" applyProtection="1">
      <alignment vertical="center" wrapText="1"/>
      <protection locked="0"/>
    </xf>
    <xf numFmtId="0" fontId="0" fillId="0" borderId="0" xfId="0" applyFont="1" applyAlignment="1" applyProtection="1">
      <alignment vertical="center"/>
      <protection locked="0"/>
    </xf>
    <xf numFmtId="0" fontId="0" fillId="0" borderId="28" xfId="0" applyFont="1" applyBorder="1" applyAlignment="1">
      <alignment horizontal="justify" vertical="center" wrapText="1"/>
    </xf>
    <xf numFmtId="0" fontId="16" fillId="0" borderId="62" xfId="0" applyFont="1" applyBorder="1" applyAlignment="1" applyProtection="1">
      <alignment horizontal="justify" vertical="center" wrapText="1"/>
      <protection locked="0"/>
    </xf>
    <xf numFmtId="0" fontId="0" fillId="0" borderId="2" xfId="0" applyFont="1" applyBorder="1" applyAlignment="1" applyProtection="1">
      <alignment horizontal="left" vertical="center" wrapText="1" indent="1"/>
      <protection locked="0"/>
    </xf>
    <xf numFmtId="0" fontId="0" fillId="0" borderId="0" xfId="0" applyFont="1" applyAlignment="1" applyProtection="1">
      <alignment horizontal="justify" vertical="center" wrapText="1"/>
      <protection locked="0"/>
    </xf>
    <xf numFmtId="0" fontId="0" fillId="0" borderId="0" xfId="0" applyFont="1" applyAlignment="1" applyProtection="1">
      <alignment horizontal="left" vertical="center" wrapText="1" indent="1"/>
      <protection locked="0"/>
    </xf>
    <xf numFmtId="0" fontId="0" fillId="0" borderId="28" xfId="0" applyFont="1" applyBorder="1" applyAlignment="1" applyProtection="1">
      <alignment horizontal="left" vertical="center" wrapText="1" indent="1"/>
      <protection locked="0"/>
    </xf>
    <xf numFmtId="0" fontId="0" fillId="0" borderId="0" xfId="0" applyFont="1" applyAlignment="1">
      <alignment horizontal="left" vertical="center" wrapText="1" indent="1"/>
    </xf>
    <xf numFmtId="0" fontId="0" fillId="0" borderId="12" xfId="0" applyFont="1" applyBorder="1" applyAlignment="1">
      <alignment horizontal="center" vertical="center"/>
    </xf>
    <xf numFmtId="0" fontId="0" fillId="0" borderId="0" xfId="0" applyFont="1" applyAlignment="1" applyProtection="1">
      <alignment horizontal="left" vertical="center" indent="1"/>
      <protection locked="0"/>
    </xf>
    <xf numFmtId="0" fontId="0" fillId="0" borderId="28" xfId="0" applyFont="1" applyFill="1" applyBorder="1" applyAlignment="1" applyProtection="1">
      <alignment horizontal="center" vertical="center" wrapText="1"/>
    </xf>
    <xf numFmtId="0" fontId="0" fillId="0" borderId="8" xfId="0" applyFont="1" applyFill="1" applyBorder="1" applyAlignment="1" applyProtection="1">
      <alignment horizontal="center" vertical="center"/>
    </xf>
    <xf numFmtId="0" fontId="0" fillId="0" borderId="0" xfId="0" applyFont="1" applyFill="1" applyBorder="1" applyAlignment="1" applyProtection="1">
      <alignment horizontal="center" vertical="center"/>
    </xf>
    <xf numFmtId="0" fontId="0" fillId="0" borderId="0" xfId="0" applyFont="1" applyFill="1" applyBorder="1" applyAlignment="1" applyProtection="1">
      <alignment horizontal="center" vertical="center"/>
      <protection locked="0"/>
    </xf>
    <xf numFmtId="0" fontId="0" fillId="0" borderId="12" xfId="0" applyFont="1" applyFill="1" applyBorder="1" applyAlignment="1" applyProtection="1">
      <alignment horizontal="center" vertical="center"/>
      <protection locked="0"/>
    </xf>
    <xf numFmtId="0" fontId="16" fillId="8" borderId="0" xfId="0" applyFont="1" applyFill="1" applyAlignment="1" applyProtection="1">
      <alignment horizontal="center" vertical="center" wrapText="1"/>
      <protection hidden="1"/>
    </xf>
    <xf numFmtId="0" fontId="16" fillId="8" borderId="93" xfId="0" applyFont="1" applyFill="1" applyBorder="1" applyAlignment="1" applyProtection="1">
      <alignment horizontal="center" vertical="center" wrapText="1"/>
      <protection locked="0"/>
    </xf>
    <xf numFmtId="0" fontId="16" fillId="3" borderId="28" xfId="0" applyFont="1" applyFill="1" applyBorder="1" applyAlignment="1" applyProtection="1">
      <alignment horizontal="justify" vertical="center" wrapText="1"/>
    </xf>
    <xf numFmtId="0" fontId="16" fillId="0" borderId="28" xfId="0" applyFont="1" applyBorder="1" applyAlignment="1">
      <alignment horizontal="center" vertical="center" wrapText="1"/>
    </xf>
    <xf numFmtId="0" fontId="0" fillId="3" borderId="28" xfId="0" applyFont="1" applyFill="1" applyBorder="1" applyAlignment="1" applyProtection="1">
      <alignment horizontal="justify" vertical="center" wrapText="1"/>
    </xf>
    <xf numFmtId="0" fontId="0" fillId="0" borderId="8" xfId="0" applyFont="1" applyBorder="1" applyAlignment="1">
      <alignment horizontal="center" vertical="center"/>
    </xf>
    <xf numFmtId="0" fontId="0" fillId="0" borderId="0" xfId="0" applyFont="1" applyAlignment="1">
      <alignment horizontal="center" vertical="center"/>
    </xf>
    <xf numFmtId="0" fontId="0" fillId="0" borderId="0" xfId="0" applyFont="1" applyAlignment="1" applyProtection="1">
      <alignment horizontal="center" vertical="center"/>
      <protection locked="0"/>
    </xf>
    <xf numFmtId="0" fontId="16" fillId="3" borderId="0" xfId="0" applyFont="1" applyFill="1" applyAlignment="1">
      <alignment vertical="center" wrapText="1"/>
    </xf>
    <xf numFmtId="0" fontId="0" fillId="3" borderId="12" xfId="0" applyFont="1" applyFill="1" applyBorder="1" applyAlignment="1" applyProtection="1">
      <alignment horizontal="center" vertical="center" wrapText="1"/>
    </xf>
    <xf numFmtId="0" fontId="0" fillId="0" borderId="93" xfId="0" applyFont="1" applyFill="1" applyBorder="1" applyAlignment="1" applyProtection="1">
      <alignment horizontal="center" vertical="center" wrapText="1"/>
      <protection locked="0"/>
    </xf>
    <xf numFmtId="0" fontId="0" fillId="0" borderId="31" xfId="0" applyFont="1" applyBorder="1" applyAlignment="1" applyProtection="1">
      <alignment horizontal="justify" vertical="center" wrapText="1"/>
      <protection locked="0"/>
    </xf>
    <xf numFmtId="0" fontId="0" fillId="0" borderId="33" xfId="0" applyFont="1" applyBorder="1" applyAlignment="1" applyProtection="1">
      <alignment horizontal="justify" vertical="center" wrapText="1"/>
      <protection locked="0"/>
    </xf>
    <xf numFmtId="0" fontId="0" fillId="0" borderId="32" xfId="0" applyFont="1" applyBorder="1" applyAlignment="1" applyProtection="1">
      <alignment horizontal="justify" vertical="center" wrapText="1"/>
      <protection locked="0"/>
    </xf>
    <xf numFmtId="0" fontId="0" fillId="0" borderId="8" xfId="0" applyFont="1" applyBorder="1" applyAlignment="1" applyProtection="1">
      <alignment horizontal="center" vertical="center"/>
      <protection locked="0"/>
    </xf>
    <xf numFmtId="0" fontId="0" fillId="0" borderId="12" xfId="0" applyFont="1" applyBorder="1" applyAlignment="1" applyProtection="1">
      <alignment horizontal="center" vertical="center"/>
      <protection locked="0"/>
    </xf>
    <xf numFmtId="0" fontId="0" fillId="8" borderId="12" xfId="0" applyFont="1" applyFill="1" applyBorder="1" applyAlignment="1" applyProtection="1">
      <alignment horizontal="center" vertical="center" wrapText="1"/>
    </xf>
    <xf numFmtId="0" fontId="0" fillId="0" borderId="28" xfId="0" applyFont="1" applyFill="1" applyBorder="1" applyAlignment="1" applyProtection="1">
      <alignment horizontal="justify" vertical="center" wrapText="1"/>
    </xf>
    <xf numFmtId="0" fontId="16" fillId="3" borderId="62" xfId="0" applyFont="1" applyFill="1" applyBorder="1" applyAlignment="1" applyProtection="1">
      <alignment horizontal="justify" vertical="center" wrapText="1"/>
      <protection locked="0"/>
    </xf>
    <xf numFmtId="0" fontId="16" fillId="3" borderId="93" xfId="0" applyFont="1" applyFill="1" applyBorder="1" applyAlignment="1" applyProtection="1">
      <alignment horizontal="center" vertical="center" wrapText="1"/>
      <protection locked="0"/>
    </xf>
    <xf numFmtId="0" fontId="0" fillId="3" borderId="12" xfId="0" applyFont="1" applyFill="1" applyBorder="1" applyAlignment="1" applyProtection="1">
      <alignment horizontal="center" vertical="center" wrapText="1"/>
      <protection locked="0"/>
    </xf>
    <xf numFmtId="0" fontId="0" fillId="0" borderId="28" xfId="0" quotePrefix="1" applyFont="1" applyFill="1" applyBorder="1" applyAlignment="1" applyProtection="1">
      <alignment horizontal="justify" vertical="center" wrapText="1"/>
    </xf>
    <xf numFmtId="0" fontId="16" fillId="0" borderId="62" xfId="0" applyFont="1" applyFill="1" applyBorder="1" applyAlignment="1" applyProtection="1">
      <alignment horizontal="center" vertical="center" wrapText="1"/>
    </xf>
    <xf numFmtId="0" fontId="0" fillId="0" borderId="28" xfId="0" quotePrefix="1" applyFont="1" applyFill="1" applyBorder="1" applyAlignment="1" applyProtection="1">
      <alignment horizontal="left" vertical="center" wrapText="1"/>
    </xf>
    <xf numFmtId="0" fontId="0" fillId="0" borderId="12" xfId="0" applyFont="1" applyFill="1" applyBorder="1" applyAlignment="1" applyProtection="1">
      <alignment horizontal="center" vertical="center" wrapText="1"/>
      <protection locked="0"/>
    </xf>
    <xf numFmtId="0" fontId="0" fillId="3" borderId="12" xfId="0" applyFont="1" applyFill="1" applyBorder="1" applyAlignment="1" applyProtection="1">
      <alignment horizontal="center" vertical="center"/>
      <protection locked="0"/>
    </xf>
    <xf numFmtId="0" fontId="0" fillId="0" borderId="8" xfId="0" applyFont="1" applyFill="1" applyBorder="1" applyAlignment="1" applyProtection="1">
      <alignment horizontal="center" vertical="center"/>
      <protection locked="0"/>
    </xf>
    <xf numFmtId="0" fontId="0" fillId="0" borderId="28" xfId="0" applyFont="1" applyBorder="1" applyAlignment="1" applyProtection="1">
      <alignment horizontal="justify" vertical="center" wrapText="1"/>
      <protection locked="0"/>
    </xf>
    <xf numFmtId="0" fontId="0" fillId="0" borderId="12" xfId="0" applyFont="1" applyBorder="1" applyAlignment="1" applyProtection="1">
      <alignment horizontal="center" vertical="center" wrapText="1"/>
      <protection locked="0"/>
    </xf>
    <xf numFmtId="0" fontId="0" fillId="0" borderId="93" xfId="0" applyFont="1" applyBorder="1" applyAlignment="1" applyProtection="1">
      <alignment horizontal="center" vertical="center" wrapText="1"/>
      <protection locked="0"/>
    </xf>
    <xf numFmtId="0" fontId="16" fillId="0" borderId="62" xfId="0" applyFont="1" applyFill="1" applyBorder="1" applyAlignment="1" applyProtection="1">
      <alignment horizontal="justify" vertical="center" wrapText="1"/>
      <protection locked="0"/>
    </xf>
    <xf numFmtId="0" fontId="16" fillId="0" borderId="8" xfId="0" applyFont="1" applyBorder="1" applyAlignment="1" applyProtection="1">
      <alignment horizontal="center" vertical="center" wrapText="1"/>
      <protection locked="0"/>
    </xf>
    <xf numFmtId="0" fontId="16" fillId="0" borderId="28" xfId="0" applyFont="1" applyBorder="1" applyAlignment="1" applyProtection="1">
      <alignment horizontal="center" vertical="center" wrapText="1"/>
    </xf>
    <xf numFmtId="0" fontId="0" fillId="0" borderId="8" xfId="0" applyFont="1" applyBorder="1" applyAlignment="1" applyProtection="1">
      <alignment horizontal="center" vertical="center"/>
    </xf>
    <xf numFmtId="0" fontId="0" fillId="0" borderId="0" xfId="0" applyFont="1" applyAlignment="1" applyProtection="1">
      <alignment horizontal="center" vertical="center"/>
    </xf>
    <xf numFmtId="0" fontId="0" fillId="0" borderId="12" xfId="0" applyFont="1" applyBorder="1" applyAlignment="1" applyProtection="1">
      <alignment horizontal="center" vertical="center"/>
    </xf>
    <xf numFmtId="0" fontId="65" fillId="8" borderId="12" xfId="0" applyFont="1" applyFill="1" applyBorder="1" applyAlignment="1" applyProtection="1">
      <alignment horizontal="center" vertical="center" wrapText="1"/>
    </xf>
    <xf numFmtId="0" fontId="16" fillId="0" borderId="8" xfId="0" applyFont="1" applyBorder="1" applyAlignment="1" applyProtection="1">
      <alignment horizontal="center" vertical="center"/>
    </xf>
    <xf numFmtId="0" fontId="16" fillId="0" borderId="0" xfId="0" applyFont="1" applyAlignment="1" applyProtection="1">
      <alignment horizontal="center" vertical="center"/>
    </xf>
    <xf numFmtId="0" fontId="16" fillId="0" borderId="12" xfId="0" applyFont="1" applyBorder="1" applyAlignment="1" applyProtection="1">
      <alignment horizontal="center" vertical="center"/>
    </xf>
    <xf numFmtId="0" fontId="16" fillId="0" borderId="12" xfId="0" applyFont="1" applyFill="1" applyBorder="1" applyAlignment="1" applyProtection="1">
      <alignment horizontal="center" vertical="center"/>
    </xf>
    <xf numFmtId="0" fontId="16" fillId="0" borderId="12" xfId="0" applyFont="1" applyFill="1" applyBorder="1" applyAlignment="1" applyProtection="1">
      <alignment horizontal="center" vertical="center" wrapText="1"/>
    </xf>
    <xf numFmtId="0" fontId="0" fillId="0" borderId="0" xfId="0" applyFont="1" applyBorder="1" applyAlignment="1" applyProtection="1">
      <alignment horizontal="center" vertical="center" wrapText="1"/>
      <protection locked="0"/>
    </xf>
    <xf numFmtId="0" fontId="16" fillId="0" borderId="62" xfId="0" applyFont="1" applyFill="1" applyBorder="1" applyAlignment="1" applyProtection="1">
      <alignment horizontal="justify" vertical="center" wrapText="1"/>
    </xf>
    <xf numFmtId="0" fontId="0" fillId="0" borderId="31" xfId="0" applyFont="1" applyBorder="1" applyAlignment="1" applyProtection="1">
      <alignment horizontal="center" vertical="center" wrapText="1"/>
      <protection locked="0"/>
    </xf>
    <xf numFmtId="0" fontId="0" fillId="0" borderId="32" xfId="0" applyFont="1" applyBorder="1" applyAlignment="1" applyProtection="1">
      <alignment horizontal="center" vertical="center" wrapText="1"/>
      <protection locked="0"/>
    </xf>
    <xf numFmtId="0" fontId="0" fillId="0" borderId="28" xfId="0" applyFont="1" applyBorder="1" applyAlignment="1">
      <alignment horizontal="center" vertical="center" wrapText="1"/>
    </xf>
    <xf numFmtId="0" fontId="16" fillId="0" borderId="28" xfId="0" applyFont="1" applyFill="1" applyBorder="1" applyAlignment="1">
      <alignment horizontal="justify" vertical="top" wrapText="1"/>
    </xf>
    <xf numFmtId="0" fontId="16" fillId="0" borderId="0" xfId="0" applyFont="1" applyBorder="1" applyAlignment="1" applyProtection="1">
      <alignment horizontal="justify" vertical="center" wrapText="1"/>
      <protection locked="0"/>
    </xf>
    <xf numFmtId="0" fontId="35" fillId="3" borderId="0" xfId="0" applyFont="1" applyFill="1" applyAlignment="1" applyProtection="1">
      <alignment horizontal="center" vertical="center"/>
      <protection locked="0"/>
    </xf>
    <xf numFmtId="0" fontId="16" fillId="3" borderId="0" xfId="0" applyFont="1" applyFill="1" applyAlignment="1" applyProtection="1">
      <alignment horizontal="justify" vertical="center"/>
      <protection locked="0"/>
    </xf>
    <xf numFmtId="0" fontId="43" fillId="3" borderId="0" xfId="0" applyFont="1" applyFill="1" applyAlignment="1" applyProtection="1">
      <alignment horizontal="center" vertical="center"/>
      <protection locked="0"/>
    </xf>
    <xf numFmtId="0" fontId="66" fillId="3" borderId="0" xfId="0" applyFont="1" applyFill="1" applyAlignment="1" applyProtection="1">
      <alignment horizontal="justify" vertical="center"/>
      <protection locked="0"/>
    </xf>
    <xf numFmtId="0" fontId="0" fillId="3" borderId="28" xfId="0" applyFont="1" applyFill="1" applyBorder="1" applyAlignment="1" applyProtection="1">
      <alignment horizontal="left" vertical="center" wrapText="1"/>
      <protection locked="0"/>
    </xf>
    <xf numFmtId="0" fontId="16" fillId="3" borderId="62" xfId="0" applyFont="1" applyFill="1" applyBorder="1" applyAlignment="1" applyProtection="1">
      <alignment horizontal="center" vertical="center" wrapText="1"/>
      <protection locked="0"/>
    </xf>
    <xf numFmtId="0" fontId="26" fillId="3" borderId="0" xfId="0" applyFont="1" applyFill="1" applyAlignment="1" applyProtection="1">
      <alignment vertical="center"/>
      <protection hidden="1"/>
    </xf>
    <xf numFmtId="0" fontId="69" fillId="3" borderId="0" xfId="0" applyFont="1" applyFill="1" applyAlignment="1">
      <alignment vertical="center" wrapText="1"/>
    </xf>
    <xf numFmtId="0" fontId="25" fillId="3" borderId="0" xfId="0" applyFont="1" applyFill="1" applyAlignment="1" applyProtection="1">
      <alignment horizontal="center" vertical="center"/>
      <protection hidden="1"/>
    </xf>
    <xf numFmtId="0" fontId="26" fillId="3" borderId="0" xfId="0" applyFont="1" applyFill="1" applyAlignment="1" applyProtection="1">
      <alignment horizontal="center" vertical="center"/>
      <protection hidden="1"/>
    </xf>
    <xf numFmtId="0" fontId="26" fillId="3" borderId="0" xfId="0" applyFont="1" applyFill="1" applyAlignment="1">
      <alignment vertical="center"/>
    </xf>
    <xf numFmtId="0" fontId="26" fillId="3" borderId="0" xfId="0" applyFont="1" applyFill="1" applyAlignment="1" applyProtection="1">
      <alignment vertical="center" wrapText="1"/>
      <protection hidden="1"/>
    </xf>
    <xf numFmtId="0" fontId="26" fillId="0" borderId="0" xfId="0" applyFont="1"/>
    <xf numFmtId="0" fontId="26" fillId="2" borderId="0" xfId="0" applyFont="1" applyFill="1" applyAlignment="1">
      <alignment vertical="center"/>
    </xf>
    <xf numFmtId="0" fontId="25" fillId="2" borderId="0" xfId="0" applyFont="1" applyFill="1" applyAlignment="1">
      <alignment horizontal="center" vertical="center"/>
    </xf>
    <xf numFmtId="0" fontId="26" fillId="2" borderId="0" xfId="0" applyFont="1" applyFill="1" applyAlignment="1">
      <alignment horizontal="center" vertical="center"/>
    </xf>
    <xf numFmtId="0" fontId="26" fillId="0" borderId="0" xfId="0" applyFont="1" applyAlignment="1">
      <alignment vertical="center"/>
    </xf>
    <xf numFmtId="0" fontId="26" fillId="0" borderId="0" xfId="0" applyFont="1" applyAlignment="1">
      <alignment horizontal="center" vertical="center" wrapText="1"/>
    </xf>
    <xf numFmtId="0" fontId="26" fillId="0" borderId="0" xfId="0" applyFont="1" applyAlignment="1" applyProtection="1">
      <alignment vertical="center"/>
      <protection hidden="1"/>
    </xf>
    <xf numFmtId="0" fontId="25" fillId="3" borderId="0" xfId="0" applyFont="1" applyFill="1" applyAlignment="1">
      <alignment horizontal="center" vertical="center"/>
    </xf>
    <xf numFmtId="0" fontId="26" fillId="3" borderId="0" xfId="0" applyFont="1" applyFill="1" applyAlignment="1">
      <alignment horizontal="center" vertical="center"/>
    </xf>
    <xf numFmtId="0" fontId="72" fillId="3" borderId="0" xfId="0" applyFont="1" applyFill="1" applyAlignment="1">
      <alignment vertical="center" wrapText="1"/>
    </xf>
    <xf numFmtId="0" fontId="72" fillId="0" borderId="0" xfId="0" applyFont="1" applyAlignment="1">
      <alignment vertical="center" wrapText="1"/>
    </xf>
    <xf numFmtId="0" fontId="26" fillId="0" borderId="0" xfId="0" applyFont="1" applyAlignment="1">
      <alignment vertical="center" wrapText="1"/>
    </xf>
    <xf numFmtId="0" fontId="26" fillId="4" borderId="0" xfId="0" applyFont="1" applyFill="1" applyAlignment="1">
      <alignment vertical="center"/>
    </xf>
    <xf numFmtId="0" fontId="25" fillId="4" borderId="0" xfId="0" applyFont="1" applyFill="1" applyAlignment="1">
      <alignment horizontal="center" vertical="center"/>
    </xf>
    <xf numFmtId="0" fontId="26" fillId="4" borderId="0" xfId="0" applyFont="1" applyFill="1" applyAlignment="1">
      <alignment horizontal="center" vertical="center"/>
    </xf>
    <xf numFmtId="0" fontId="25" fillId="6" borderId="9" xfId="0" applyFont="1" applyFill="1" applyBorder="1" applyAlignment="1">
      <alignment horizontal="center" vertical="center"/>
    </xf>
    <xf numFmtId="15" fontId="26" fillId="3" borderId="0" xfId="0" applyNumberFormat="1" applyFont="1" applyFill="1" applyAlignment="1">
      <alignment horizontal="center" vertical="center" wrapText="1"/>
    </xf>
    <xf numFmtId="0" fontId="25" fillId="8" borderId="0" xfId="0" applyFont="1" applyFill="1" applyAlignment="1">
      <alignment horizontal="right" vertical="center" indent="1"/>
    </xf>
    <xf numFmtId="0" fontId="25" fillId="4" borderId="0" xfId="0" applyFont="1" applyFill="1" applyAlignment="1">
      <alignment vertical="center"/>
    </xf>
    <xf numFmtId="0" fontId="25" fillId="0" borderId="0" xfId="0" applyFont="1" applyAlignment="1">
      <alignment vertical="center"/>
    </xf>
    <xf numFmtId="0" fontId="25" fillId="0" borderId="0" xfId="0" applyFont="1" applyAlignment="1">
      <alignment horizontal="center" vertical="center"/>
    </xf>
    <xf numFmtId="0" fontId="25" fillId="8" borderId="0" xfId="0" applyFont="1" applyFill="1" applyAlignment="1">
      <alignment horizontal="center" vertical="center"/>
    </xf>
    <xf numFmtId="15" fontId="26" fillId="3" borderId="0" xfId="0" applyNumberFormat="1" applyFont="1" applyFill="1" applyAlignment="1">
      <alignment horizontal="center" vertical="center"/>
    </xf>
    <xf numFmtId="0" fontId="26" fillId="4" borderId="2" xfId="0" applyFont="1" applyFill="1" applyBorder="1" applyAlignment="1">
      <alignment vertical="center"/>
    </xf>
    <xf numFmtId="0" fontId="26" fillId="4" borderId="0" xfId="0" applyFont="1" applyFill="1" applyBorder="1" applyAlignment="1">
      <alignment vertical="center"/>
    </xf>
    <xf numFmtId="0" fontId="26" fillId="3" borderId="5" xfId="0" applyFont="1" applyFill="1" applyBorder="1" applyAlignment="1">
      <alignment vertical="center"/>
    </xf>
    <xf numFmtId="0" fontId="26" fillId="3" borderId="6" xfId="0" applyFont="1" applyFill="1" applyBorder="1" applyAlignment="1">
      <alignment horizontal="center" vertical="center"/>
    </xf>
    <xf numFmtId="0" fontId="26" fillId="3" borderId="6" xfId="0" applyFont="1" applyFill="1" applyBorder="1" applyAlignment="1">
      <alignment vertical="center"/>
    </xf>
    <xf numFmtId="0" fontId="25" fillId="3" borderId="6" xfId="0" applyFont="1" applyFill="1" applyBorder="1" applyAlignment="1">
      <alignment vertical="center"/>
    </xf>
    <xf numFmtId="0" fontId="26" fillId="3" borderId="3" xfId="0" applyFont="1" applyFill="1" applyBorder="1" applyAlignment="1">
      <alignment vertical="center"/>
    </xf>
    <xf numFmtId="0" fontId="25" fillId="23" borderId="69" xfId="0" applyFont="1" applyFill="1" applyBorder="1" applyAlignment="1">
      <alignment horizontal="center" vertical="center" wrapText="1"/>
    </xf>
    <xf numFmtId="0" fontId="25" fillId="0" borderId="0" xfId="0" applyFont="1" applyAlignment="1">
      <alignment horizontal="left" vertical="center"/>
    </xf>
    <xf numFmtId="0" fontId="26" fillId="0" borderId="0" xfId="0" applyFont="1" applyAlignment="1">
      <alignment horizontal="center"/>
    </xf>
    <xf numFmtId="0" fontId="26" fillId="3" borderId="0" xfId="0" applyFont="1" applyFill="1" applyAlignment="1" applyProtection="1">
      <alignment horizontal="center" vertical="center" wrapText="1"/>
      <protection hidden="1"/>
    </xf>
    <xf numFmtId="0" fontId="26" fillId="4" borderId="0" xfId="0" applyFont="1" applyFill="1" applyAlignment="1">
      <alignment horizontal="center" vertical="center" wrapText="1"/>
    </xf>
    <xf numFmtId="0" fontId="25" fillId="4" borderId="0" xfId="0" applyFont="1" applyFill="1" applyAlignment="1">
      <alignment horizontal="center" vertical="center" wrapText="1"/>
    </xf>
    <xf numFmtId="0" fontId="26" fillId="3" borderId="3" xfId="0" applyFont="1" applyFill="1" applyBorder="1" applyAlignment="1">
      <alignment horizontal="center" vertical="center" wrapText="1"/>
    </xf>
    <xf numFmtId="0" fontId="26" fillId="0" borderId="28" xfId="0" applyFont="1" applyFill="1" applyBorder="1" applyAlignment="1">
      <alignment horizontal="center" vertical="center" wrapText="1"/>
    </xf>
    <xf numFmtId="0" fontId="25" fillId="0" borderId="0" xfId="0" applyFont="1" applyFill="1" applyAlignment="1" applyProtection="1">
      <alignment horizontal="center" vertical="center" wrapText="1"/>
      <protection hidden="1"/>
    </xf>
    <xf numFmtId="0" fontId="26" fillId="0" borderId="0" xfId="0" applyFont="1" applyFill="1" applyAlignment="1" applyProtection="1">
      <alignment horizontal="center" vertical="center" wrapText="1"/>
      <protection locked="0" hidden="1"/>
    </xf>
    <xf numFmtId="0" fontId="26" fillId="0" borderId="0" xfId="0" applyFont="1" applyAlignment="1" applyProtection="1">
      <alignment horizontal="center" vertical="center" wrapText="1"/>
      <protection locked="0" hidden="1"/>
    </xf>
    <xf numFmtId="0" fontId="26" fillId="0" borderId="0" xfId="0" applyFont="1" applyAlignment="1" applyProtection="1">
      <alignment horizontal="center" wrapText="1"/>
      <protection locked="0" hidden="1"/>
    </xf>
    <xf numFmtId="0" fontId="26" fillId="3" borderId="0" xfId="0" applyFont="1" applyFill="1" applyAlignment="1" applyProtection="1">
      <alignment horizontal="center" vertical="center"/>
      <protection locked="0" hidden="1"/>
    </xf>
    <xf numFmtId="0" fontId="26" fillId="0" borderId="0" xfId="0" applyNumberFormat="1" applyFont="1" applyAlignment="1" applyProtection="1">
      <alignment horizontal="center" vertical="center" wrapText="1"/>
    </xf>
    <xf numFmtId="0" fontId="26" fillId="0" borderId="0" xfId="0" applyFont="1" applyAlignment="1" applyProtection="1">
      <alignment horizontal="justify" vertical="center" wrapText="1"/>
      <protection locked="0" hidden="1"/>
    </xf>
    <xf numFmtId="0" fontId="26" fillId="0" borderId="0" xfId="0" applyFont="1" applyAlignment="1" applyProtection="1">
      <alignment horizontal="center"/>
      <protection locked="0" hidden="1"/>
    </xf>
    <xf numFmtId="0" fontId="26" fillId="0" borderId="0" xfId="0" applyNumberFormat="1" applyFont="1" applyAlignment="1" applyProtection="1">
      <alignment horizontal="center" vertical="center" wrapText="1"/>
      <protection locked="0" hidden="1"/>
    </xf>
    <xf numFmtId="0" fontId="26" fillId="0" borderId="0" xfId="0" applyNumberFormat="1" applyFont="1" applyAlignment="1" applyProtection="1">
      <alignment horizontal="center"/>
      <protection hidden="1"/>
    </xf>
    <xf numFmtId="0" fontId="26" fillId="0" borderId="0" xfId="0" applyNumberFormat="1" applyFont="1" applyAlignment="1" applyProtection="1">
      <alignment horizontal="center" vertical="center" wrapText="1"/>
      <protection hidden="1"/>
    </xf>
    <xf numFmtId="0" fontId="26" fillId="0" borderId="0" xfId="0" applyNumberFormat="1" applyFont="1" applyAlignment="1">
      <alignment horizontal="center" vertical="center" wrapText="1"/>
    </xf>
    <xf numFmtId="0" fontId="26" fillId="0" borderId="12" xfId="0" applyFont="1" applyBorder="1" applyAlignment="1" applyProtection="1">
      <alignment horizontal="center" vertical="center" wrapText="1"/>
      <protection hidden="1"/>
    </xf>
    <xf numFmtId="0" fontId="26" fillId="0" borderId="28" xfId="0" applyFont="1" applyBorder="1" applyAlignment="1" applyProtection="1">
      <alignment horizontal="center" vertical="center" wrapText="1"/>
      <protection hidden="1"/>
    </xf>
    <xf numFmtId="0" fontId="25" fillId="0" borderId="0" xfId="0" applyFont="1" applyAlignment="1" applyProtection="1">
      <alignment horizontal="center" vertical="center" wrapText="1"/>
      <protection hidden="1"/>
    </xf>
    <xf numFmtId="0" fontId="26" fillId="0" borderId="26" xfId="0" applyFont="1" applyBorder="1" applyAlignment="1" applyProtection="1">
      <alignment horizontal="center" vertical="center" wrapText="1"/>
      <protection locked="0" hidden="1"/>
    </xf>
    <xf numFmtId="0" fontId="26" fillId="3" borderId="0" xfId="0" applyFont="1" applyFill="1" applyAlignment="1">
      <alignment horizontal="center" vertical="center" wrapText="1"/>
    </xf>
    <xf numFmtId="0" fontId="26" fillId="3" borderId="0" xfId="0" applyFont="1" applyFill="1" applyAlignment="1" applyProtection="1">
      <alignment horizontal="center" vertical="center" wrapText="1"/>
      <protection locked="0" hidden="1"/>
    </xf>
    <xf numFmtId="0" fontId="2" fillId="0" borderId="28" xfId="0" applyFont="1" applyFill="1" applyBorder="1" applyAlignment="1" applyProtection="1">
      <alignment horizontal="justify" vertical="center" wrapText="1"/>
    </xf>
    <xf numFmtId="0" fontId="26" fillId="0" borderId="13" xfId="0" applyFont="1" applyFill="1" applyBorder="1" applyAlignment="1">
      <alignment horizontal="center" vertical="center" wrapText="1"/>
    </xf>
    <xf numFmtId="0" fontId="26" fillId="0" borderId="13" xfId="0" applyFont="1" applyFill="1" applyBorder="1" applyAlignment="1">
      <alignment wrapText="1"/>
    </xf>
    <xf numFmtId="0" fontId="26" fillId="0" borderId="13" xfId="0" applyFont="1" applyFill="1" applyBorder="1" applyAlignment="1">
      <alignment vertical="center" wrapText="1"/>
    </xf>
    <xf numFmtId="0" fontId="26" fillId="0" borderId="91" xfId="0" applyFont="1" applyFill="1" applyBorder="1" applyAlignment="1">
      <alignment horizontal="center" vertical="center" wrapText="1"/>
    </xf>
    <xf numFmtId="0" fontId="61" fillId="3" borderId="13" xfId="0" applyFont="1" applyFill="1" applyBorder="1" applyAlignment="1" applyProtection="1">
      <alignment vertical="center" wrapText="1"/>
      <protection locked="0"/>
    </xf>
    <xf numFmtId="14" fontId="26" fillId="0" borderId="13" xfId="0" applyNumberFormat="1" applyFont="1" applyFill="1" applyBorder="1" applyAlignment="1">
      <alignment horizontal="center" vertical="center" wrapText="1"/>
    </xf>
    <xf numFmtId="0" fontId="36" fillId="0" borderId="0" xfId="0" applyFont="1" applyAlignment="1">
      <alignment wrapText="1"/>
    </xf>
    <xf numFmtId="0" fontId="36" fillId="0" borderId="0" xfId="0" applyFont="1" applyAlignment="1">
      <alignment vertical="center" wrapText="1"/>
    </xf>
    <xf numFmtId="0" fontId="26" fillId="0" borderId="13" xfId="0" applyFont="1" applyFill="1" applyBorder="1" applyAlignment="1">
      <alignment horizontal="justify" vertical="center" wrapText="1"/>
    </xf>
    <xf numFmtId="0" fontId="26" fillId="0" borderId="13" xfId="0" applyFont="1" applyFill="1" applyBorder="1" applyAlignment="1">
      <alignment horizontal="center" wrapText="1"/>
    </xf>
    <xf numFmtId="0" fontId="26" fillId="0" borderId="0" xfId="0" applyFont="1" applyFill="1" applyBorder="1" applyAlignment="1">
      <alignment horizontal="center" vertical="center" wrapText="1"/>
    </xf>
    <xf numFmtId="14" fontId="26" fillId="0" borderId="91" xfId="0" applyNumberFormat="1" applyFont="1" applyFill="1" applyBorder="1" applyAlignment="1">
      <alignment horizontal="center" vertical="center" wrapText="1"/>
    </xf>
    <xf numFmtId="0" fontId="25" fillId="0" borderId="91" xfId="0" applyFont="1" applyFill="1" applyBorder="1" applyAlignment="1">
      <alignment horizontal="center" vertical="center" wrapText="1"/>
    </xf>
    <xf numFmtId="0" fontId="26" fillId="0" borderId="90" xfId="0" applyFont="1" applyFill="1" applyBorder="1" applyAlignment="1">
      <alignment horizontal="center" vertical="center" wrapText="1"/>
    </xf>
    <xf numFmtId="0" fontId="26" fillId="0" borderId="95" xfId="0" applyFont="1" applyFill="1" applyBorder="1" applyAlignment="1">
      <alignment horizontal="center" vertical="center" wrapText="1"/>
    </xf>
    <xf numFmtId="0" fontId="26" fillId="0" borderId="24" xfId="0" applyFont="1" applyFill="1" applyBorder="1" applyAlignment="1">
      <alignment horizontal="center" vertical="center" wrapText="1"/>
    </xf>
    <xf numFmtId="0" fontId="26" fillId="0" borderId="98" xfId="0" applyFont="1" applyBorder="1" applyAlignment="1" applyProtection="1">
      <alignment horizontal="center" vertical="center" wrapText="1"/>
      <protection locked="0" hidden="1"/>
    </xf>
    <xf numFmtId="0" fontId="49" fillId="3" borderId="0" xfId="0" applyFont="1" applyFill="1" applyAlignment="1" applyProtection="1">
      <alignment vertical="center" wrapText="1"/>
      <protection locked="0"/>
    </xf>
    <xf numFmtId="0" fontId="16" fillId="3" borderId="21" xfId="0" applyFont="1" applyFill="1" applyBorder="1" applyAlignment="1" applyProtection="1">
      <alignment horizontal="center" vertical="center" wrapText="1"/>
      <protection locked="0"/>
    </xf>
    <xf numFmtId="0" fontId="16" fillId="3" borderId="0" xfId="0" applyFont="1" applyFill="1" applyBorder="1" applyAlignment="1" applyProtection="1">
      <alignment horizontal="center" vertical="center" wrapText="1"/>
      <protection locked="0"/>
    </xf>
    <xf numFmtId="0" fontId="0" fillId="0" borderId="31" xfId="0" applyFont="1" applyBorder="1" applyAlignment="1" applyProtection="1">
      <alignment horizontal="center" vertical="center" wrapText="1"/>
      <protection locked="0"/>
    </xf>
    <xf numFmtId="0" fontId="0" fillId="0" borderId="32" xfId="0" applyFont="1" applyBorder="1" applyAlignment="1" applyProtection="1">
      <alignment horizontal="center" vertical="center" wrapText="1"/>
      <protection locked="0"/>
    </xf>
    <xf numFmtId="0" fontId="0" fillId="0" borderId="31" xfId="0" applyFont="1" applyBorder="1" applyAlignment="1" applyProtection="1">
      <alignment horizontal="justify" vertical="center" wrapText="1"/>
      <protection locked="0"/>
    </xf>
    <xf numFmtId="0" fontId="0" fillId="0" borderId="33" xfId="0" applyFont="1" applyBorder="1" applyAlignment="1" applyProtection="1">
      <alignment horizontal="justify" vertical="center" wrapText="1"/>
      <protection locked="0"/>
    </xf>
    <xf numFmtId="0" fontId="0" fillId="0" borderId="32" xfId="0" applyFont="1" applyBorder="1" applyAlignment="1" applyProtection="1">
      <alignment horizontal="justify" vertical="center" wrapText="1"/>
      <protection locked="0"/>
    </xf>
    <xf numFmtId="0" fontId="43" fillId="6" borderId="0" xfId="0" applyFont="1" applyFill="1" applyAlignment="1">
      <alignment horizontal="center" vertical="center" wrapText="1"/>
    </xf>
    <xf numFmtId="0" fontId="43" fillId="6" borderId="0" xfId="0" applyFont="1" applyFill="1" applyAlignment="1">
      <alignment horizontal="center" vertical="center"/>
    </xf>
    <xf numFmtId="0" fontId="43" fillId="6" borderId="78" xfId="0" applyFont="1" applyFill="1" applyBorder="1" applyAlignment="1">
      <alignment horizontal="center" vertical="center"/>
    </xf>
    <xf numFmtId="0" fontId="43" fillId="6" borderId="79" xfId="0" applyFont="1" applyFill="1" applyBorder="1" applyAlignment="1">
      <alignment horizontal="center" vertical="center"/>
    </xf>
    <xf numFmtId="0" fontId="43" fillId="6" borderId="80" xfId="0" applyFont="1" applyFill="1" applyBorder="1" applyAlignment="1">
      <alignment horizontal="center" vertical="center"/>
    </xf>
    <xf numFmtId="0" fontId="43" fillId="6" borderId="27" xfId="0" applyFont="1" applyFill="1" applyBorder="1" applyAlignment="1">
      <alignment horizontal="center" vertical="center"/>
    </xf>
    <xf numFmtId="0" fontId="43" fillId="6" borderId="29" xfId="0" applyFont="1" applyFill="1" applyBorder="1" applyAlignment="1">
      <alignment horizontal="center" vertical="center"/>
    </xf>
    <xf numFmtId="0" fontId="0" fillId="0" borderId="84" xfId="0" applyFont="1" applyBorder="1" applyAlignment="1" applyProtection="1">
      <alignment horizontal="left" vertical="center" wrapText="1"/>
      <protection locked="0"/>
    </xf>
    <xf numFmtId="0" fontId="0" fillId="0" borderId="85" xfId="0" applyFont="1" applyBorder="1" applyAlignment="1" applyProtection="1">
      <alignment horizontal="left" vertical="center" wrapText="1"/>
      <protection locked="0"/>
    </xf>
    <xf numFmtId="0" fontId="0" fillId="0" borderId="86" xfId="0" applyFont="1" applyBorder="1" applyAlignment="1" applyProtection="1">
      <alignment horizontal="left" vertical="center" wrapText="1"/>
      <protection locked="0"/>
    </xf>
    <xf numFmtId="0" fontId="0" fillId="4" borderId="0" xfId="0" applyFont="1" applyFill="1" applyAlignment="1" applyProtection="1">
      <alignment horizontal="center" vertical="center"/>
      <protection locked="0"/>
    </xf>
    <xf numFmtId="0" fontId="0" fillId="4" borderId="87" xfId="0" applyFont="1" applyFill="1" applyBorder="1" applyAlignment="1" applyProtection="1">
      <alignment horizontal="center" vertical="center"/>
      <protection locked="0"/>
    </xf>
    <xf numFmtId="0" fontId="43" fillId="6" borderId="16" xfId="0" applyFont="1" applyFill="1" applyBorder="1" applyAlignment="1">
      <alignment horizontal="center" vertical="center"/>
    </xf>
    <xf numFmtId="0" fontId="0" fillId="0" borderId="74" xfId="0" applyFont="1" applyBorder="1" applyAlignment="1" applyProtection="1">
      <alignment horizontal="left" vertical="center" wrapText="1"/>
      <protection locked="0"/>
    </xf>
    <xf numFmtId="0" fontId="0" fillId="0" borderId="81" xfId="0" applyFont="1" applyBorder="1" applyAlignment="1" applyProtection="1">
      <alignment horizontal="left" vertical="center" wrapText="1"/>
      <protection locked="0"/>
    </xf>
    <xf numFmtId="0" fontId="0" fillId="0" borderId="75" xfId="0" applyFont="1" applyBorder="1" applyAlignment="1" applyProtection="1">
      <alignment horizontal="left" vertical="center" wrapText="1"/>
      <protection locked="0"/>
    </xf>
    <xf numFmtId="0" fontId="0" fillId="0" borderId="76" xfId="0" applyFont="1" applyBorder="1" applyAlignment="1" applyProtection="1">
      <alignment horizontal="left" vertical="center" wrapText="1"/>
      <protection locked="0"/>
    </xf>
    <xf numFmtId="0" fontId="0" fillId="0" borderId="82" xfId="0" applyFont="1" applyBorder="1" applyAlignment="1" applyProtection="1">
      <alignment horizontal="left" vertical="center" wrapText="1"/>
      <protection locked="0"/>
    </xf>
    <xf numFmtId="0" fontId="0" fillId="0" borderId="77" xfId="0" applyFont="1" applyBorder="1" applyAlignment="1" applyProtection="1">
      <alignment horizontal="left" vertical="center" wrapText="1"/>
      <protection locked="0"/>
    </xf>
    <xf numFmtId="0" fontId="16" fillId="3" borderId="0" xfId="0" applyFont="1" applyFill="1" applyAlignment="1">
      <alignment horizontal="center" vertical="center"/>
    </xf>
    <xf numFmtId="0" fontId="43" fillId="6" borderId="6" xfId="0" applyFont="1" applyFill="1" applyBorder="1" applyAlignment="1">
      <alignment horizontal="center" vertical="center" wrapText="1"/>
    </xf>
    <xf numFmtId="0" fontId="43" fillId="25" borderId="0" xfId="0" applyFont="1" applyFill="1" applyAlignment="1">
      <alignment horizontal="center" vertical="center"/>
    </xf>
    <xf numFmtId="0" fontId="66" fillId="3" borderId="13" xfId="0" applyFont="1" applyFill="1" applyBorder="1" applyAlignment="1">
      <alignment horizontal="center" vertical="center"/>
    </xf>
    <xf numFmtId="0" fontId="35" fillId="3" borderId="13" xfId="0" applyFont="1" applyFill="1" applyBorder="1" applyAlignment="1">
      <alignment horizontal="center" vertical="center"/>
    </xf>
    <xf numFmtId="0" fontId="43" fillId="6" borderId="12" xfId="0" applyFont="1" applyFill="1" applyBorder="1" applyAlignment="1">
      <alignment horizontal="center" vertical="center"/>
    </xf>
    <xf numFmtId="0" fontId="35" fillId="3" borderId="0" xfId="0" applyFont="1" applyFill="1" applyAlignment="1" applyProtection="1">
      <alignment horizontal="center" vertical="center" wrapText="1"/>
      <protection locked="0"/>
    </xf>
    <xf numFmtId="0" fontId="0" fillId="3" borderId="0" xfId="0" applyFont="1" applyFill="1" applyAlignment="1" applyProtection="1">
      <alignment horizontal="center" vertical="center" wrapText="1"/>
      <protection locked="0"/>
    </xf>
    <xf numFmtId="0" fontId="43" fillId="6" borderId="71" xfId="0" applyFont="1" applyFill="1" applyBorder="1" applyAlignment="1">
      <alignment horizontal="center" vertical="center" wrapText="1"/>
    </xf>
    <xf numFmtId="0" fontId="43" fillId="6" borderId="72" xfId="0" applyFont="1" applyFill="1" applyBorder="1" applyAlignment="1">
      <alignment horizontal="center" vertical="center" wrapText="1"/>
    </xf>
    <xf numFmtId="0" fontId="43" fillId="6" borderId="16" xfId="0" applyFont="1" applyFill="1" applyBorder="1" applyAlignment="1">
      <alignment horizontal="center" vertical="center" wrapText="1"/>
    </xf>
    <xf numFmtId="0" fontId="43" fillId="6" borderId="73" xfId="0" applyFont="1" applyFill="1" applyBorder="1" applyAlignment="1">
      <alignment horizontal="center" vertical="center" wrapText="1"/>
    </xf>
    <xf numFmtId="14" fontId="1" fillId="0" borderId="78" xfId="0" applyNumberFormat="1" applyFont="1" applyBorder="1" applyAlignment="1" applyProtection="1">
      <alignment horizontal="center" vertical="center"/>
      <protection locked="0"/>
    </xf>
    <xf numFmtId="0" fontId="1" fillId="0" borderId="80" xfId="0" applyFont="1" applyBorder="1" applyAlignment="1" applyProtection="1">
      <alignment horizontal="center" vertical="center"/>
      <protection locked="0"/>
    </xf>
    <xf numFmtId="0" fontId="43" fillId="6" borderId="9" xfId="0" applyFont="1" applyFill="1" applyBorder="1" applyAlignment="1">
      <alignment horizontal="center" vertical="center"/>
    </xf>
    <xf numFmtId="0" fontId="43" fillId="6" borderId="7" xfId="0" applyFont="1" applyFill="1" applyBorder="1" applyAlignment="1">
      <alignment horizontal="center" vertical="center"/>
    </xf>
    <xf numFmtId="0" fontId="43" fillId="6" borderId="10" xfId="0" applyFont="1" applyFill="1" applyBorder="1" applyAlignment="1">
      <alignment horizontal="center" vertical="center"/>
    </xf>
    <xf numFmtId="0" fontId="43" fillId="6" borderId="3" xfId="0" applyFont="1" applyFill="1" applyBorder="1" applyAlignment="1">
      <alignment horizontal="center" vertical="center"/>
    </xf>
    <xf numFmtId="0" fontId="43" fillId="6" borderId="30" xfId="0" applyFont="1" applyFill="1" applyBorder="1" applyAlignment="1">
      <alignment horizontal="center" vertical="center"/>
    </xf>
    <xf numFmtId="0" fontId="43" fillId="6" borderId="15" xfId="0" applyFont="1" applyFill="1" applyBorder="1" applyAlignment="1">
      <alignment horizontal="center" vertical="center"/>
    </xf>
    <xf numFmtId="0" fontId="43" fillId="6" borderId="74" xfId="0" applyFont="1" applyFill="1" applyBorder="1" applyAlignment="1">
      <alignment horizontal="center" vertical="center"/>
    </xf>
    <xf numFmtId="0" fontId="43" fillId="6" borderId="75" xfId="0" applyFont="1" applyFill="1" applyBorder="1" applyAlignment="1">
      <alignment horizontal="center" vertical="center"/>
    </xf>
    <xf numFmtId="0" fontId="43" fillId="6" borderId="76" xfId="0" applyFont="1" applyFill="1" applyBorder="1" applyAlignment="1">
      <alignment horizontal="center" vertical="center"/>
    </xf>
    <xf numFmtId="0" fontId="43" fillId="6" borderId="77" xfId="0" applyFont="1" applyFill="1" applyBorder="1" applyAlignment="1">
      <alignment horizontal="center" vertical="center"/>
    </xf>
    <xf numFmtId="0" fontId="1" fillId="15" borderId="3" xfId="0" applyFont="1" applyFill="1" applyBorder="1" applyAlignment="1">
      <alignment horizontal="center" vertical="center"/>
    </xf>
    <xf numFmtId="0" fontId="1" fillId="15" borderId="0" xfId="0" applyFont="1" applyFill="1" applyAlignment="1">
      <alignment horizontal="center" vertical="center"/>
    </xf>
    <xf numFmtId="0" fontId="1" fillId="15" borderId="83" xfId="0" applyFont="1" applyFill="1" applyBorder="1" applyAlignment="1">
      <alignment horizontal="center" vertical="center"/>
    </xf>
    <xf numFmtId="14" fontId="16" fillId="0" borderId="13" xfId="0" applyNumberFormat="1" applyFont="1" applyFill="1" applyBorder="1" applyAlignment="1">
      <alignment horizontal="center" vertical="center"/>
    </xf>
    <xf numFmtId="0" fontId="16" fillId="0" borderId="13" xfId="0" applyFont="1" applyFill="1" applyBorder="1" applyAlignment="1">
      <alignment horizontal="center" vertical="center"/>
    </xf>
    <xf numFmtId="0" fontId="35" fillId="3" borderId="13" xfId="0" applyFont="1" applyFill="1" applyBorder="1" applyAlignment="1">
      <alignment horizontal="center" vertical="center" wrapText="1"/>
    </xf>
    <xf numFmtId="0" fontId="16" fillId="3" borderId="13" xfId="0" applyFont="1" applyFill="1" applyBorder="1" applyAlignment="1">
      <alignment horizontal="center" vertical="top" wrapText="1"/>
    </xf>
    <xf numFmtId="0" fontId="16" fillId="3" borderId="13" xfId="0" applyFont="1" applyFill="1" applyBorder="1" applyAlignment="1">
      <alignment horizontal="center" vertical="top"/>
    </xf>
    <xf numFmtId="0" fontId="0" fillId="0" borderId="31" xfId="0" applyFont="1" applyBorder="1" applyAlignment="1" applyProtection="1">
      <alignment vertical="center" wrapText="1"/>
      <protection locked="0"/>
    </xf>
    <xf numFmtId="0" fontId="0" fillId="0" borderId="32" xfId="0" applyFont="1" applyBorder="1" applyAlignment="1" applyProtection="1">
      <alignment vertical="center" wrapText="1"/>
      <protection locked="0"/>
    </xf>
    <xf numFmtId="0" fontId="38" fillId="18" borderId="39" xfId="0" applyFont="1" applyFill="1" applyBorder="1" applyAlignment="1" applyProtection="1">
      <alignment horizontal="center" vertical="center" wrapText="1"/>
      <protection locked="0"/>
    </xf>
    <xf numFmtId="0" fontId="38" fillId="18" borderId="37" xfId="0" applyFont="1" applyFill="1" applyBorder="1" applyAlignment="1" applyProtection="1">
      <alignment horizontal="center" vertical="center" wrapText="1"/>
      <protection locked="0"/>
    </xf>
    <xf numFmtId="0" fontId="38" fillId="18" borderId="36" xfId="0" applyFont="1" applyFill="1" applyBorder="1" applyAlignment="1" applyProtection="1">
      <alignment horizontal="center" vertical="center" wrapText="1"/>
      <protection locked="0"/>
    </xf>
    <xf numFmtId="0" fontId="38" fillId="18" borderId="38" xfId="0" applyFont="1" applyFill="1" applyBorder="1" applyAlignment="1" applyProtection="1">
      <alignment horizontal="center" vertical="center" wrapText="1"/>
      <protection locked="0"/>
    </xf>
    <xf numFmtId="0" fontId="38" fillId="17" borderId="38" xfId="0" applyFont="1" applyFill="1" applyBorder="1" applyAlignment="1" applyProtection="1">
      <alignment horizontal="center" vertical="center"/>
      <protection locked="0"/>
    </xf>
    <xf numFmtId="0" fontId="38" fillId="17" borderId="37" xfId="0" applyFont="1" applyFill="1" applyBorder="1" applyAlignment="1" applyProtection="1">
      <alignment horizontal="center" vertical="center"/>
      <protection locked="0"/>
    </xf>
    <xf numFmtId="0" fontId="38" fillId="17" borderId="36" xfId="0" applyFont="1" applyFill="1" applyBorder="1" applyAlignment="1" applyProtection="1">
      <alignment horizontal="center" vertical="center"/>
      <protection locked="0"/>
    </xf>
    <xf numFmtId="0" fontId="38" fillId="17" borderId="38" xfId="0" applyFont="1" applyFill="1" applyBorder="1" applyAlignment="1" applyProtection="1">
      <alignment horizontal="center" vertical="center" wrapText="1"/>
      <protection locked="0"/>
    </xf>
    <xf numFmtId="0" fontId="38" fillId="17" borderId="37" xfId="0" applyFont="1" applyFill="1" applyBorder="1" applyAlignment="1" applyProtection="1">
      <alignment horizontal="center" vertical="center" wrapText="1"/>
      <protection locked="0"/>
    </xf>
    <xf numFmtId="0" fontId="38" fillId="17" borderId="36" xfId="0" applyFont="1" applyFill="1" applyBorder="1" applyAlignment="1" applyProtection="1">
      <alignment horizontal="center" vertical="center" wrapText="1"/>
      <protection locked="0"/>
    </xf>
    <xf numFmtId="0" fontId="2" fillId="0" borderId="31" xfId="0" applyFont="1" applyBorder="1" applyAlignment="1">
      <alignment horizontal="left" vertical="center" wrapText="1"/>
    </xf>
    <xf numFmtId="0" fontId="2" fillId="0" borderId="32" xfId="0" applyFont="1" applyBorder="1" applyAlignment="1">
      <alignment horizontal="left" vertical="center" wrapText="1"/>
    </xf>
    <xf numFmtId="0" fontId="49" fillId="3" borderId="13" xfId="0" applyFont="1" applyFill="1" applyBorder="1" applyAlignment="1" applyProtection="1">
      <alignment horizontal="center" vertical="center" wrapText="1"/>
      <protection locked="0"/>
    </xf>
    <xf numFmtId="0" fontId="7" fillId="6" borderId="0" xfId="0" applyFont="1" applyFill="1" applyAlignment="1">
      <alignment horizontal="center" vertical="center" wrapText="1"/>
    </xf>
    <xf numFmtId="0" fontId="7" fillId="6" borderId="58" xfId="0" applyFont="1" applyFill="1" applyBorder="1" applyAlignment="1">
      <alignment horizontal="center" vertical="center" wrapText="1"/>
    </xf>
    <xf numFmtId="0" fontId="7" fillId="6" borderId="60" xfId="0" applyFont="1" applyFill="1" applyBorder="1" applyAlignment="1">
      <alignment horizontal="center" vertical="center" wrapText="1"/>
    </xf>
    <xf numFmtId="0" fontId="7" fillId="6" borderId="55" xfId="0" applyFont="1" applyFill="1" applyBorder="1" applyAlignment="1">
      <alignment horizontal="center" vertical="center" wrapText="1"/>
    </xf>
    <xf numFmtId="0" fontId="7" fillId="6" borderId="57" xfId="0" applyFont="1" applyFill="1" applyBorder="1" applyAlignment="1">
      <alignment horizontal="center" vertical="center" wrapText="1"/>
    </xf>
    <xf numFmtId="0" fontId="7" fillId="6" borderId="93" xfId="0" applyFont="1" applyFill="1" applyBorder="1" applyAlignment="1">
      <alignment horizontal="center" vertical="center"/>
    </xf>
    <xf numFmtId="0" fontId="7" fillId="6" borderId="54" xfId="0" applyFont="1" applyFill="1" applyBorder="1" applyAlignment="1">
      <alignment horizontal="center" vertical="center"/>
    </xf>
    <xf numFmtId="0" fontId="7" fillId="21" borderId="12" xfId="0" applyFont="1" applyFill="1" applyBorder="1" applyAlignment="1">
      <alignment horizontal="center" vertical="center" wrapText="1"/>
    </xf>
    <xf numFmtId="0" fontId="7" fillId="6" borderId="0" xfId="0" applyFont="1" applyFill="1" applyAlignment="1">
      <alignment horizontal="center" vertical="center"/>
    </xf>
    <xf numFmtId="0" fontId="7" fillId="6" borderId="2" xfId="0" applyFont="1" applyFill="1" applyBorder="1" applyAlignment="1">
      <alignment horizontal="center" vertical="center" wrapText="1"/>
    </xf>
    <xf numFmtId="0" fontId="33" fillId="3" borderId="0" xfId="0" applyFont="1" applyFill="1" applyAlignment="1">
      <alignment horizontal="center" vertical="center" wrapText="1"/>
    </xf>
    <xf numFmtId="0" fontId="7" fillId="21" borderId="28" xfId="0" applyFont="1" applyFill="1" applyBorder="1" applyAlignment="1">
      <alignment horizontal="center" vertical="center" wrapText="1"/>
    </xf>
    <xf numFmtId="0" fontId="7" fillId="6" borderId="62" xfId="0" applyFont="1" applyFill="1" applyBorder="1" applyAlignment="1">
      <alignment horizontal="center" vertical="center" wrapText="1"/>
    </xf>
    <xf numFmtId="0" fontId="7" fillId="6" borderId="53" xfId="0" applyFont="1" applyFill="1" applyBorder="1" applyAlignment="1">
      <alignment horizontal="center" vertical="center" wrapText="1"/>
    </xf>
    <xf numFmtId="0" fontId="8" fillId="22" borderId="0" xfId="0" applyFont="1" applyFill="1" applyAlignment="1">
      <alignment horizontal="center" vertical="center"/>
    </xf>
    <xf numFmtId="0" fontId="1" fillId="23" borderId="6" xfId="0" applyFont="1" applyFill="1" applyBorder="1" applyAlignment="1">
      <alignment horizontal="center" vertical="center"/>
    </xf>
    <xf numFmtId="0" fontId="3" fillId="3" borderId="18" xfId="0" applyFont="1" applyFill="1" applyBorder="1" applyAlignment="1">
      <alignment horizontal="center" vertical="center"/>
    </xf>
    <xf numFmtId="0" fontId="3" fillId="3" borderId="19" xfId="0" applyFont="1" applyFill="1" applyBorder="1" applyAlignment="1">
      <alignment horizontal="center" vertical="center"/>
    </xf>
    <xf numFmtId="0" fontId="3" fillId="3" borderId="20" xfId="0" applyFont="1" applyFill="1" applyBorder="1" applyAlignment="1">
      <alignment horizontal="center" vertical="center"/>
    </xf>
    <xf numFmtId="0" fontId="3" fillId="3" borderId="21" xfId="0" applyFont="1" applyFill="1" applyBorder="1" applyAlignment="1">
      <alignment horizontal="center" vertical="center"/>
    </xf>
    <xf numFmtId="0" fontId="3" fillId="3" borderId="0" xfId="0" applyFont="1" applyFill="1" applyBorder="1" applyAlignment="1">
      <alignment horizontal="center" vertical="center"/>
    </xf>
    <xf numFmtId="0" fontId="3" fillId="3" borderId="17" xfId="0" applyFont="1" applyFill="1" applyBorder="1" applyAlignment="1">
      <alignment horizontal="center" vertical="center"/>
    </xf>
    <xf numFmtId="0" fontId="3" fillId="3" borderId="22" xfId="0" applyFont="1" applyFill="1" applyBorder="1" applyAlignment="1">
      <alignment horizontal="center" vertical="center"/>
    </xf>
    <xf numFmtId="0" fontId="3" fillId="3" borderId="23" xfId="0" applyFont="1" applyFill="1" applyBorder="1" applyAlignment="1">
      <alignment horizontal="center" vertical="center"/>
    </xf>
    <xf numFmtId="0" fontId="3" fillId="3" borderId="24" xfId="0" applyFont="1" applyFill="1" applyBorder="1" applyAlignment="1">
      <alignment horizontal="center" vertical="center"/>
    </xf>
    <xf numFmtId="0" fontId="48" fillId="3" borderId="90" xfId="0" applyFont="1" applyFill="1" applyBorder="1" applyAlignment="1">
      <alignment horizontal="center" vertical="center"/>
    </xf>
    <xf numFmtId="0" fontId="48" fillId="3" borderId="96" xfId="0" applyFont="1" applyFill="1" applyBorder="1" applyAlignment="1">
      <alignment horizontal="center" vertical="center"/>
    </xf>
    <xf numFmtId="0" fontId="48" fillId="3" borderId="95" xfId="0" applyFont="1" applyFill="1" applyBorder="1" applyAlignment="1">
      <alignment horizontal="center" vertical="center"/>
    </xf>
    <xf numFmtId="0" fontId="22" fillId="3" borderId="90" xfId="0" applyFont="1" applyFill="1" applyBorder="1" applyAlignment="1">
      <alignment horizontal="center" vertical="center"/>
    </xf>
    <xf numFmtId="0" fontId="22" fillId="3" borderId="95" xfId="0" applyFont="1" applyFill="1" applyBorder="1" applyAlignment="1">
      <alignment horizontal="center" vertical="center"/>
    </xf>
    <xf numFmtId="0" fontId="22" fillId="3" borderId="90" xfId="0" applyFont="1" applyFill="1" applyBorder="1" applyAlignment="1">
      <alignment horizontal="center" vertical="center" wrapText="1"/>
    </xf>
    <xf numFmtId="0" fontId="22" fillId="3" borderId="96" xfId="0" applyFont="1" applyFill="1" applyBorder="1" applyAlignment="1">
      <alignment horizontal="center" vertical="center" wrapText="1"/>
    </xf>
    <xf numFmtId="0" fontId="22" fillId="3" borderId="95" xfId="0" applyFont="1" applyFill="1" applyBorder="1" applyAlignment="1">
      <alignment horizontal="center" vertical="center" wrapText="1"/>
    </xf>
    <xf numFmtId="0" fontId="70" fillId="3" borderId="13" xfId="0" applyFont="1" applyFill="1" applyBorder="1" applyAlignment="1" applyProtection="1">
      <alignment horizontal="center" vertical="center" wrapText="1"/>
      <protection locked="0"/>
    </xf>
    <xf numFmtId="0" fontId="25" fillId="0" borderId="0" xfId="0" applyFont="1" applyAlignment="1">
      <alignment horizontal="left" vertical="center"/>
    </xf>
    <xf numFmtId="0" fontId="69" fillId="3" borderId="0" xfId="0" applyFont="1" applyFill="1" applyAlignment="1">
      <alignment horizontal="center" vertical="center" wrapText="1"/>
    </xf>
    <xf numFmtId="0" fontId="25" fillId="15" borderId="69" xfId="0" applyFont="1" applyFill="1" applyBorder="1" applyAlignment="1">
      <alignment horizontal="center" vertical="center" wrapText="1"/>
    </xf>
    <xf numFmtId="0" fontId="25" fillId="23" borderId="69" xfId="0" applyFont="1" applyFill="1" applyBorder="1" applyAlignment="1">
      <alignment horizontal="center" vertical="center"/>
    </xf>
    <xf numFmtId="0" fontId="26" fillId="3" borderId="13" xfId="0" applyFont="1" applyFill="1" applyBorder="1" applyAlignment="1" applyProtection="1">
      <alignment horizontal="center" vertical="center"/>
      <protection hidden="1"/>
    </xf>
    <xf numFmtId="0" fontId="22" fillId="3" borderId="13" xfId="0" applyFont="1" applyFill="1" applyBorder="1" applyAlignment="1">
      <alignment horizontal="center" vertical="top" wrapText="1"/>
    </xf>
    <xf numFmtId="14" fontId="22" fillId="3" borderId="90" xfId="0" applyNumberFormat="1" applyFont="1" applyFill="1" applyBorder="1" applyAlignment="1">
      <alignment horizontal="center" vertical="center"/>
    </xf>
    <xf numFmtId="14" fontId="22" fillId="3" borderId="95" xfId="0" applyNumberFormat="1" applyFont="1" applyFill="1" applyBorder="1" applyAlignment="1">
      <alignment horizontal="center" vertical="center"/>
    </xf>
    <xf numFmtId="0" fontId="22" fillId="3" borderId="96" xfId="0" applyFont="1" applyFill="1" applyBorder="1" applyAlignment="1">
      <alignment horizontal="center" vertical="center"/>
    </xf>
    <xf numFmtId="0" fontId="48" fillId="3" borderId="13" xfId="0" applyFont="1" applyFill="1" applyBorder="1" applyAlignment="1">
      <alignment horizontal="center" vertical="center"/>
    </xf>
    <xf numFmtId="0" fontId="36" fillId="0" borderId="18" xfId="0" applyFont="1" applyBorder="1" applyAlignment="1">
      <alignment horizontal="center" wrapText="1"/>
    </xf>
    <xf numFmtId="0" fontId="36" fillId="0" borderId="19" xfId="0" applyFont="1" applyBorder="1" applyAlignment="1">
      <alignment horizontal="center" wrapText="1"/>
    </xf>
    <xf numFmtId="0" fontId="36" fillId="0" borderId="20" xfId="0" applyFont="1" applyBorder="1" applyAlignment="1">
      <alignment horizontal="center" wrapText="1"/>
    </xf>
    <xf numFmtId="0" fontId="26" fillId="0" borderId="13" xfId="0" applyFont="1" applyFill="1" applyBorder="1" applyAlignment="1">
      <alignment horizontal="center" vertical="center" wrapText="1"/>
    </xf>
    <xf numFmtId="14" fontId="26" fillId="0" borderId="13" xfId="0" applyNumberFormat="1" applyFont="1" applyFill="1" applyBorder="1" applyAlignment="1">
      <alignment horizontal="center" vertical="center" wrapText="1"/>
    </xf>
    <xf numFmtId="0" fontId="26" fillId="0" borderId="91" xfId="0" applyFont="1" applyFill="1" applyBorder="1" applyAlignment="1">
      <alignment horizontal="center" vertical="center" wrapText="1"/>
    </xf>
    <xf numFmtId="0" fontId="26" fillId="0" borderId="92" xfId="0" applyFont="1" applyFill="1" applyBorder="1" applyAlignment="1">
      <alignment horizontal="center" vertical="center" wrapText="1"/>
    </xf>
    <xf numFmtId="0" fontId="26" fillId="0" borderId="97" xfId="0" applyFont="1" applyFill="1" applyBorder="1" applyAlignment="1">
      <alignment horizontal="center" vertical="center" wrapText="1"/>
    </xf>
    <xf numFmtId="0" fontId="61" fillId="3" borderId="13" xfId="0" applyFont="1" applyFill="1" applyBorder="1" applyAlignment="1" applyProtection="1">
      <alignment horizontal="center" vertical="center" wrapText="1"/>
      <protection locked="0"/>
    </xf>
    <xf numFmtId="0" fontId="63" fillId="6" borderId="13" xfId="0" applyFont="1" applyFill="1" applyBorder="1" applyAlignment="1">
      <alignment horizontal="center" vertical="center"/>
    </xf>
    <xf numFmtId="0" fontId="63" fillId="6" borderId="13" xfId="0" applyFont="1" applyFill="1" applyBorder="1" applyAlignment="1">
      <alignment horizontal="center" vertical="center" wrapText="1"/>
    </xf>
    <xf numFmtId="0" fontId="22" fillId="3" borderId="13" xfId="0" applyFont="1" applyFill="1" applyBorder="1" applyAlignment="1">
      <alignment horizontal="center" vertical="center" wrapText="1"/>
    </xf>
    <xf numFmtId="0" fontId="48" fillId="3" borderId="20" xfId="0" applyFont="1" applyFill="1" applyBorder="1" applyAlignment="1">
      <alignment horizontal="center" vertical="center"/>
    </xf>
    <xf numFmtId="0" fontId="48" fillId="3" borderId="91" xfId="0" applyFont="1" applyFill="1" applyBorder="1" applyAlignment="1">
      <alignment horizontal="center" vertical="center"/>
    </xf>
    <xf numFmtId="0" fontId="22" fillId="3" borderId="13" xfId="0" applyFont="1" applyFill="1" applyBorder="1" applyAlignment="1">
      <alignment horizontal="center" vertical="center"/>
    </xf>
    <xf numFmtId="0" fontId="55" fillId="3" borderId="13" xfId="0" applyFont="1" applyFill="1" applyBorder="1" applyAlignment="1">
      <alignment horizontal="center" vertical="center"/>
    </xf>
    <xf numFmtId="0" fontId="42" fillId="0" borderId="18" xfId="1" applyFont="1" applyBorder="1" applyAlignment="1" applyProtection="1">
      <alignment horizontal="center"/>
      <protection hidden="1"/>
    </xf>
    <xf numFmtId="0" fontId="42" fillId="0" borderId="19" xfId="1" applyFont="1" applyBorder="1" applyAlignment="1" applyProtection="1">
      <alignment horizontal="center"/>
      <protection hidden="1"/>
    </xf>
    <xf numFmtId="0" fontId="42" fillId="0" borderId="20" xfId="1" applyFont="1" applyBorder="1" applyAlignment="1" applyProtection="1">
      <alignment horizontal="center"/>
      <protection hidden="1"/>
    </xf>
    <xf numFmtId="0" fontId="42" fillId="0" borderId="18" xfId="1" applyFont="1" applyBorder="1" applyAlignment="1" applyProtection="1">
      <alignment horizontal="center" vertical="center" textRotation="90"/>
      <protection hidden="1"/>
    </xf>
    <xf numFmtId="0" fontId="42" fillId="0" borderId="21" xfId="1" applyFont="1" applyBorder="1" applyAlignment="1" applyProtection="1">
      <alignment horizontal="center" vertical="center" textRotation="90"/>
      <protection hidden="1"/>
    </xf>
    <xf numFmtId="0" fontId="42" fillId="0" borderId="22" xfId="1" applyFont="1" applyBorder="1" applyAlignment="1" applyProtection="1">
      <alignment horizontal="center" vertical="center" textRotation="90"/>
      <protection hidden="1"/>
    </xf>
    <xf numFmtId="0" fontId="7" fillId="6" borderId="55" xfId="0" applyFont="1" applyFill="1" applyBorder="1" applyAlignment="1" applyProtection="1">
      <alignment horizontal="center" vertical="center"/>
      <protection hidden="1"/>
    </xf>
    <xf numFmtId="0" fontId="7" fillId="6" borderId="56" xfId="0" applyFont="1" applyFill="1" applyBorder="1" applyAlignment="1" applyProtection="1">
      <alignment horizontal="center" vertical="center"/>
      <protection hidden="1"/>
    </xf>
    <xf numFmtId="0" fontId="7" fillId="6" borderId="57" xfId="0" applyFont="1" applyFill="1" applyBorder="1" applyAlignment="1" applyProtection="1">
      <alignment horizontal="center" vertical="center"/>
      <protection hidden="1"/>
    </xf>
    <xf numFmtId="0" fontId="42" fillId="0" borderId="13" xfId="1" applyFont="1" applyBorder="1" applyAlignment="1" applyProtection="1">
      <alignment horizontal="center"/>
      <protection hidden="1"/>
    </xf>
    <xf numFmtId="0" fontId="3" fillId="3" borderId="13" xfId="0" applyFont="1" applyFill="1" applyBorder="1" applyAlignment="1" applyProtection="1">
      <alignment horizontal="center" vertical="center"/>
      <protection locked="0" hidden="1"/>
    </xf>
    <xf numFmtId="0" fontId="48" fillId="3" borderId="13"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top" wrapText="1"/>
      <protection locked="0"/>
    </xf>
    <xf numFmtId="0" fontId="1" fillId="3" borderId="6" xfId="0" applyFont="1" applyFill="1" applyBorder="1" applyAlignment="1" applyProtection="1">
      <alignment horizontal="center" vertical="center"/>
      <protection hidden="1"/>
    </xf>
    <xf numFmtId="0" fontId="33" fillId="3" borderId="0" xfId="0" applyFont="1" applyFill="1" applyAlignment="1" applyProtection="1">
      <alignment horizontal="center" vertical="center" wrapText="1"/>
      <protection hidden="1"/>
    </xf>
    <xf numFmtId="0" fontId="7" fillId="6" borderId="16" xfId="0" applyFont="1" applyFill="1" applyBorder="1" applyAlignment="1" applyProtection="1">
      <alignment horizontal="center" vertical="center"/>
      <protection hidden="1"/>
    </xf>
    <xf numFmtId="0" fontId="7" fillId="6" borderId="0" xfId="0" applyFont="1" applyFill="1" applyAlignment="1" applyProtection="1">
      <alignment horizontal="center" vertical="center"/>
      <protection hidden="1"/>
    </xf>
    <xf numFmtId="15" fontId="2" fillId="3" borderId="0" xfId="0" applyNumberFormat="1" applyFont="1" applyFill="1" applyAlignment="1" applyProtection="1">
      <alignment horizontal="center" vertical="center" wrapText="1"/>
      <protection hidden="1"/>
    </xf>
    <xf numFmtId="15" fontId="2" fillId="3" borderId="0" xfId="0" applyNumberFormat="1" applyFont="1" applyFill="1" applyAlignment="1" applyProtection="1">
      <alignment horizontal="center" vertical="center"/>
      <protection hidden="1"/>
    </xf>
    <xf numFmtId="0" fontId="43" fillId="13" borderId="62" xfId="0" applyFont="1" applyFill="1" applyBorder="1" applyAlignment="1">
      <alignment horizontal="center"/>
    </xf>
    <xf numFmtId="0" fontId="43" fillId="13" borderId="58" xfId="0" applyFont="1" applyFill="1" applyBorder="1" applyAlignment="1">
      <alignment horizontal="center"/>
    </xf>
    <xf numFmtId="0" fontId="43" fillId="13" borderId="59" xfId="0" applyFont="1" applyFill="1" applyBorder="1" applyAlignment="1">
      <alignment horizontal="center"/>
    </xf>
    <xf numFmtId="0" fontId="43" fillId="13" borderId="60" xfId="0" applyFont="1" applyFill="1" applyBorder="1" applyAlignment="1">
      <alignment horizontal="center"/>
    </xf>
    <xf numFmtId="0" fontId="39" fillId="20" borderId="45" xfId="0" applyFont="1" applyFill="1" applyBorder="1" applyAlignment="1">
      <alignment vertical="center" wrapText="1"/>
    </xf>
    <xf numFmtId="0" fontId="39" fillId="20" borderId="43" xfId="0" applyFont="1" applyFill="1" applyBorder="1" applyAlignment="1">
      <alignment vertical="center" wrapText="1"/>
    </xf>
    <xf numFmtId="0" fontId="39" fillId="20" borderId="44" xfId="0" applyFont="1" applyFill="1" applyBorder="1" applyAlignment="1">
      <alignment vertical="center" wrapText="1"/>
    </xf>
    <xf numFmtId="0" fontId="39" fillId="0" borderId="45" xfId="0" applyFont="1" applyBorder="1" applyAlignment="1">
      <alignment vertical="center" wrapText="1"/>
    </xf>
    <xf numFmtId="0" fontId="39" fillId="0" borderId="44" xfId="0" applyFont="1" applyBorder="1" applyAlignment="1">
      <alignment vertical="center" wrapText="1"/>
    </xf>
    <xf numFmtId="0" fontId="39" fillId="0" borderId="43" xfId="0" applyFont="1" applyBorder="1" applyAlignment="1">
      <alignment vertical="center" wrapText="1"/>
    </xf>
    <xf numFmtId="0" fontId="14" fillId="0" borderId="19" xfId="1" applyFont="1" applyBorder="1" applyAlignment="1">
      <alignment horizontal="center"/>
    </xf>
    <xf numFmtId="0" fontId="14" fillId="0" borderId="20" xfId="1" applyFont="1" applyBorder="1" applyAlignment="1">
      <alignment horizontal="center"/>
    </xf>
    <xf numFmtId="0" fontId="14" fillId="0" borderId="13" xfId="1" applyFont="1" applyBorder="1" applyAlignment="1">
      <alignment horizontal="center" vertical="center" textRotation="90"/>
    </xf>
    <xf numFmtId="0" fontId="39" fillId="0" borderId="45" xfId="0" applyFont="1" applyBorder="1" applyAlignment="1">
      <alignment horizontal="left" vertical="center" wrapText="1"/>
    </xf>
    <xf numFmtId="0" fontId="39" fillId="0" borderId="44" xfId="0" applyFont="1" applyBorder="1" applyAlignment="1">
      <alignment horizontal="left" vertical="center" wrapText="1"/>
    </xf>
    <xf numFmtId="0" fontId="39" fillId="0" borderId="43" xfId="0" applyFont="1" applyBorder="1" applyAlignment="1">
      <alignment horizontal="left" vertical="center" wrapText="1"/>
    </xf>
    <xf numFmtId="0" fontId="21" fillId="0" borderId="0" xfId="0" applyFont="1" applyAlignment="1">
      <alignment horizontal="center"/>
    </xf>
    <xf numFmtId="0" fontId="14" fillId="0" borderId="21" xfId="1" applyFont="1" applyBorder="1" applyAlignment="1">
      <alignment horizontal="center" vertical="center" textRotation="90"/>
    </xf>
    <xf numFmtId="0" fontId="14" fillId="0" borderId="22" xfId="1" applyFont="1" applyBorder="1" applyAlignment="1">
      <alignment horizontal="center" vertical="center" textRotation="90"/>
    </xf>
  </cellXfs>
  <cellStyles count="48">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Normal" xfId="0" builtinId="0"/>
    <cellStyle name="Normal 2" xfId="1" xr:uid="{00000000-0005-0000-0000-00002F000000}"/>
  </cellStyles>
  <dxfs count="482">
    <dxf>
      <fill>
        <patternFill>
          <bgColor theme="9"/>
        </patternFill>
      </fill>
    </dxf>
    <dxf>
      <fill>
        <patternFill>
          <bgColor theme="9"/>
        </patternFill>
      </fill>
    </dxf>
    <dxf>
      <fill>
        <patternFill>
          <bgColor rgb="FFFFFF00"/>
        </patternFill>
      </fill>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center" vertical="center" textRotation="0" wrapText="0" indent="0" justifyLastLine="0" shrinkToFit="0" readingOrder="0"/>
    </dxf>
    <dxf>
      <font>
        <b/>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protection locked="0" hidden="0"/>
    </dxf>
    <dxf>
      <border outline="0">
        <bottom style="medium">
          <color indexed="64"/>
        </bottom>
      </border>
    </dxf>
    <dxf>
      <font>
        <b/>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protection locked="0" hidden="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center" vertical="center" textRotation="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bottom" textRotation="0" wrapText="0" indent="0" justifyLastLine="0" shrinkToFit="0" readingOrder="0"/>
    </dxf>
    <dxf>
      <font>
        <b/>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theme="9"/>
        </patternFill>
      </fill>
    </dxf>
    <dxf>
      <fill>
        <patternFill>
          <bgColor rgb="FFFFFF00"/>
        </patternFill>
      </fill>
    </dxf>
    <dxf>
      <fill>
        <patternFill>
          <bgColor theme="9"/>
        </patternFill>
      </fill>
    </dxf>
    <dxf>
      <fill>
        <patternFill>
          <bgColor rgb="FFFFFF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rgb="FFFFFF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strike val="0"/>
        <outline val="0"/>
        <shadow val="0"/>
        <u val="none"/>
        <vertAlign val="baseline"/>
        <sz val="10"/>
        <color auto="1"/>
        <name val="Calibri"/>
        <scheme val="minor"/>
      </font>
      <numFmt numFmtId="0" formatCode="General"/>
      <protection locked="1" hidden="1"/>
    </dxf>
    <dxf>
      <font>
        <strike val="0"/>
        <outline val="0"/>
        <shadow val="0"/>
        <u val="none"/>
        <vertAlign val="baseline"/>
        <sz val="10"/>
        <color auto="1"/>
        <name val="Calibri"/>
        <scheme val="minor"/>
      </font>
      <numFmt numFmtId="0" formatCode="General"/>
      <protection locked="1" hidden="1"/>
    </dxf>
    <dxf>
      <font>
        <strike val="0"/>
        <outline val="0"/>
        <shadow val="0"/>
        <u val="none"/>
        <vertAlign val="baseline"/>
        <sz val="10"/>
        <color auto="1"/>
        <name val="Calibri"/>
        <scheme val="minor"/>
      </font>
    </dxf>
    <dxf>
      <font>
        <strike val="0"/>
        <outline val="0"/>
        <shadow val="0"/>
        <u val="none"/>
        <vertAlign val="baseline"/>
        <sz val="10"/>
        <color auto="1"/>
        <name val="Calibri"/>
        <scheme val="minor"/>
      </font>
      <numFmt numFmtId="0" formatCode="General"/>
      <alignment horizontal="center" vertical="center" textRotation="0" wrapText="1" indent="0" justifyLastLine="0" shrinkToFit="0" readingOrder="0"/>
      <protection locked="1" hidden="1"/>
    </dxf>
    <dxf>
      <font>
        <strike val="0"/>
        <outline val="0"/>
        <shadow val="0"/>
        <u val="none"/>
        <vertAlign val="baseline"/>
        <sz val="10"/>
        <color auto="1"/>
        <name val="Calibri"/>
        <scheme val="minor"/>
      </font>
      <numFmt numFmtId="0" formatCode="General"/>
    </dxf>
    <dxf>
      <font>
        <strike val="0"/>
        <outline val="0"/>
        <shadow val="0"/>
        <u val="none"/>
        <vertAlign val="baseline"/>
        <sz val="10"/>
        <color auto="1"/>
        <name val="Calibri"/>
        <scheme val="minor"/>
      </font>
      <numFmt numFmtId="0" formatCode="General"/>
      <protection locked="1" hidden="1"/>
    </dxf>
    <dxf>
      <font>
        <b val="0"/>
        <i val="0"/>
        <strike val="0"/>
        <condense val="0"/>
        <extend val="0"/>
        <outline val="0"/>
        <shadow val="0"/>
        <u val="none"/>
        <vertAlign val="baseline"/>
        <sz val="10"/>
        <color auto="1"/>
        <name val="Calibri"/>
        <family val="2"/>
        <scheme val="minor"/>
      </font>
      <numFmt numFmtId="0" formatCode="General"/>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auto="1"/>
        <name val="Calibri"/>
        <family val="2"/>
        <scheme val="minor"/>
      </font>
      <numFmt numFmtId="0" formatCode="General"/>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auto="1"/>
        <name val="Calibri"/>
        <family val="2"/>
        <scheme val="minor"/>
      </font>
      <numFmt numFmtId="0" formatCode="General"/>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auto="1"/>
        <name val="Calibri"/>
        <family val="2"/>
        <scheme val="minor"/>
      </font>
      <numFmt numFmtId="0" formatCode="General"/>
      <alignment horizontal="center" vertical="bottom" textRotation="0" wrapText="0" indent="0" justifyLastLine="0" shrinkToFit="0" readingOrder="0"/>
      <protection locked="1" hidden="1"/>
    </dxf>
    <dxf>
      <font>
        <strike val="0"/>
        <outline val="0"/>
        <shadow val="0"/>
        <u val="none"/>
        <vertAlign val="baseline"/>
        <sz val="10"/>
        <color auto="1"/>
        <name val="Calibri"/>
        <scheme val="minor"/>
      </font>
      <numFmt numFmtId="0" formatCode="General"/>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auto="1"/>
        <name val="Calibri"/>
        <family val="2"/>
        <scheme val="minor"/>
      </font>
      <numFmt numFmtId="0" formatCode="General"/>
      <protection locked="0" hidden="1"/>
    </dxf>
    <dxf>
      <font>
        <b val="0"/>
        <i val="0"/>
        <strike val="0"/>
        <condense val="0"/>
        <extend val="0"/>
        <outline val="0"/>
        <shadow val="0"/>
        <u val="none"/>
        <vertAlign val="baseline"/>
        <sz val="10"/>
        <color auto="1"/>
        <name val="Calibri"/>
        <family val="2"/>
        <scheme val="minor"/>
      </font>
      <alignment horizontal="center" vertical="bottom" textRotation="0" wrapText="0" indent="0" justifyLastLine="0" shrinkToFit="0" readingOrder="0"/>
      <protection locked="0" hidden="1"/>
    </dxf>
    <dxf>
      <font>
        <strike val="0"/>
        <outline val="0"/>
        <shadow val="0"/>
        <u val="none"/>
        <vertAlign val="baseline"/>
        <sz val="10"/>
        <color auto="1"/>
        <name val="Calibri"/>
        <scheme val="minor"/>
      </font>
      <alignment horizontal="center" textRotation="0" indent="0" justifyLastLine="0" shrinkToFit="0" readingOrder="0"/>
      <protection locked="0" hidden="1"/>
    </dxf>
    <dxf>
      <font>
        <b val="0"/>
        <i val="0"/>
        <strike val="0"/>
        <condense val="0"/>
        <extend val="0"/>
        <outline val="0"/>
        <shadow val="0"/>
        <u val="none"/>
        <vertAlign val="baseline"/>
        <sz val="10"/>
        <color auto="1"/>
        <name val="Calibri"/>
        <family val="2"/>
        <scheme val="minor"/>
      </font>
      <alignment horizontal="center" vertical="bottom" textRotation="0" wrapText="0" indent="0" justifyLastLine="0" shrinkToFit="0" readingOrder="0"/>
      <protection locked="0" hidden="1"/>
    </dxf>
    <dxf>
      <font>
        <b val="0"/>
        <i val="0"/>
        <strike val="0"/>
        <condense val="0"/>
        <extend val="0"/>
        <outline val="0"/>
        <shadow val="0"/>
        <u val="none"/>
        <vertAlign val="baseline"/>
        <sz val="10"/>
        <color auto="1"/>
        <name val="Calibri"/>
        <family val="2"/>
        <scheme val="minor"/>
      </font>
      <alignment horizontal="center" vertical="bottom" textRotation="0" wrapText="0" indent="0" justifyLastLine="0" shrinkToFit="0" readingOrder="0"/>
      <protection locked="0" hidden="1"/>
    </dxf>
    <dxf>
      <font>
        <b val="0"/>
        <i val="0"/>
        <strike val="0"/>
        <condense val="0"/>
        <extend val="0"/>
        <outline val="0"/>
        <shadow val="0"/>
        <u val="none"/>
        <vertAlign val="baseline"/>
        <sz val="10"/>
        <color auto="1"/>
        <name val="Calibri"/>
        <family val="2"/>
        <scheme val="minor"/>
      </font>
      <alignment horizontal="center" vertical="bottom" textRotation="0" wrapText="0" indent="0" justifyLastLine="0" shrinkToFit="0" readingOrder="0"/>
      <protection locked="0" hidden="1"/>
    </dxf>
    <dxf>
      <font>
        <strike val="0"/>
        <outline val="0"/>
        <shadow val="0"/>
        <u val="none"/>
        <vertAlign val="baseline"/>
        <sz val="10"/>
        <color auto="1"/>
        <name val="Calibri"/>
        <scheme val="minor"/>
      </font>
      <alignment horizontal="center" vertical="bottom" textRotation="0" wrapText="0" indent="0" justifyLastLine="0" shrinkToFit="0" readingOrder="0"/>
      <protection locked="0" hidden="1"/>
    </dxf>
    <dxf>
      <font>
        <b val="0"/>
        <i val="0"/>
        <strike val="0"/>
        <condense val="0"/>
        <extend val="0"/>
        <outline val="0"/>
        <shadow val="0"/>
        <u val="none"/>
        <vertAlign val="baseline"/>
        <sz val="10"/>
        <color auto="1"/>
        <name val="Calibri"/>
        <family val="2"/>
        <scheme val="minor"/>
      </font>
      <protection locked="0" hidden="1"/>
    </dxf>
    <dxf>
      <font>
        <b val="0"/>
        <i val="0"/>
        <strike val="0"/>
        <condense val="0"/>
        <extend val="0"/>
        <outline val="0"/>
        <shadow val="0"/>
        <u val="none"/>
        <vertAlign val="baseline"/>
        <sz val="10"/>
        <color auto="1"/>
        <name val="Calibri"/>
        <scheme val="minor"/>
      </font>
      <protection locked="0" hidden="1"/>
    </dxf>
    <dxf>
      <font>
        <b val="0"/>
        <i val="0"/>
        <strike val="0"/>
        <condense val="0"/>
        <extend val="0"/>
        <outline val="0"/>
        <shadow val="0"/>
        <u val="none"/>
        <vertAlign val="baseline"/>
        <sz val="10"/>
        <color auto="1"/>
        <name val="Calibri"/>
        <scheme val="minor"/>
      </font>
      <protection locked="0" hidden="1"/>
    </dxf>
    <dxf>
      <font>
        <b val="0"/>
        <i val="0"/>
        <strike val="0"/>
        <condense val="0"/>
        <extend val="0"/>
        <outline val="0"/>
        <shadow val="0"/>
        <u val="none"/>
        <vertAlign val="baseline"/>
        <sz val="10"/>
        <color auto="1"/>
        <name val="Calibri"/>
        <scheme val="minor"/>
      </font>
      <protection locked="0" hidden="1"/>
    </dxf>
    <dxf>
      <font>
        <strike val="0"/>
        <outline val="0"/>
        <shadow val="0"/>
        <u val="none"/>
        <vertAlign val="baseline"/>
        <sz val="10"/>
        <color auto="1"/>
        <name val="Calibri"/>
        <scheme val="minor"/>
      </font>
      <protection locked="0" hidden="1"/>
    </dxf>
    <dxf>
      <font>
        <b val="0"/>
        <i val="0"/>
        <strike val="0"/>
        <condense val="0"/>
        <extend val="0"/>
        <outline val="0"/>
        <shadow val="0"/>
        <u val="none"/>
        <vertAlign val="baseline"/>
        <sz val="10"/>
        <color auto="1"/>
        <name val="Calibri"/>
        <family val="2"/>
        <scheme val="minor"/>
      </font>
      <alignment horizontal="center" vertical="center" textRotation="0" wrapText="1" indent="0" justifyLastLine="0" shrinkToFit="0" readingOrder="0"/>
    </dxf>
    <dxf>
      <font>
        <strike val="0"/>
        <outline val="0"/>
        <shadow val="0"/>
        <u val="none"/>
        <vertAlign val="baseline"/>
        <sz val="10"/>
        <color auto="1"/>
        <name val="Calibri"/>
        <scheme val="minor"/>
      </font>
      <numFmt numFmtId="0" formatCode="General"/>
      <protection locked="1" hidden="0"/>
    </dxf>
    <dxf>
      <font>
        <b val="0"/>
        <i val="0"/>
        <strike val="0"/>
        <condense val="0"/>
        <extend val="0"/>
        <outline val="0"/>
        <shadow val="0"/>
        <u val="none"/>
        <vertAlign val="baseline"/>
        <sz val="10"/>
        <color auto="1"/>
        <name val="Calibri"/>
        <scheme val="minor"/>
      </font>
      <fill>
        <patternFill patternType="solid">
          <fgColor indexed="64"/>
          <bgColor theme="0"/>
        </patternFill>
      </fill>
      <alignment horizontal="center" vertical="center" textRotation="0" wrapText="0" indent="0" justifyLastLine="0" shrinkToFit="0" readingOrder="0"/>
      <protection locked="0" hidden="1"/>
    </dxf>
    <dxf>
      <border outline="0">
        <top style="thin">
          <color auto="1"/>
        </top>
      </border>
    </dxf>
    <dxf>
      <font>
        <strike val="0"/>
        <outline val="0"/>
        <shadow val="0"/>
        <u val="none"/>
        <vertAlign val="baseline"/>
        <sz val="10"/>
        <color auto="1"/>
        <name val="Calibri"/>
        <scheme val="minor"/>
      </font>
    </dxf>
    <dxf>
      <border>
        <bottom style="thin">
          <color theme="9" tint="-0.24994659260841701"/>
        </bottom>
      </border>
    </dxf>
    <dxf>
      <font>
        <b val="0"/>
        <i val="0"/>
        <strike val="0"/>
        <condense val="0"/>
        <extend val="0"/>
        <outline val="0"/>
        <shadow val="0"/>
        <u val="none"/>
        <vertAlign val="baseline"/>
        <sz val="10"/>
        <color auto="1"/>
        <name val="Calibri"/>
        <scheme val="minor"/>
      </font>
      <alignment horizontal="center" vertical="center" textRotation="0" wrapText="1" indent="0" justifyLastLine="0" shrinkToFit="0" readingOrder="0"/>
      <border diagonalUp="0" diagonalDown="0" outline="0">
        <left style="thin">
          <color theme="9" tint="-0.24994659260841701"/>
        </left>
        <right style="thin">
          <color theme="9" tint="-0.24994659260841701"/>
        </right>
        <top/>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rgb="FFFFFF00"/>
        </patternFill>
      </fill>
    </dxf>
    <dxf>
      <fill>
        <patternFill>
          <bgColor rgb="FFFFFF00"/>
        </patternFill>
      </fill>
    </dxf>
    <dxf>
      <fill>
        <patternFill>
          <bgColor rgb="FFFFC000"/>
        </patternFill>
      </fill>
    </dxf>
    <dxf>
      <fill>
        <patternFill>
          <bgColor rgb="FFFF0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0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theme="0"/>
      </font>
    </dxf>
    <dxf>
      <font>
        <color theme="0"/>
      </font>
    </dxf>
    <dxf>
      <font>
        <color theme="0"/>
      </font>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26" Type="http://schemas.openxmlformats.org/officeDocument/2006/relationships/externalLink" Target="externalLinks/externalLink15.xml"/><Relationship Id="rId3" Type="http://schemas.openxmlformats.org/officeDocument/2006/relationships/worksheet" Target="worksheets/sheet3.xml"/><Relationship Id="rId21" Type="http://schemas.openxmlformats.org/officeDocument/2006/relationships/externalLink" Target="externalLinks/externalLink10.xml"/><Relationship Id="rId34"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5" Type="http://schemas.openxmlformats.org/officeDocument/2006/relationships/externalLink" Target="externalLinks/externalLink14.xml"/><Relationship Id="rId33"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externalLink" Target="externalLinks/externalLink5.xml"/><Relationship Id="rId20" Type="http://schemas.openxmlformats.org/officeDocument/2006/relationships/externalLink" Target="externalLinks/externalLink9.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3.xml"/><Relationship Id="rId32"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externalLink" Target="externalLinks/externalLink4.xml"/><Relationship Id="rId23" Type="http://schemas.openxmlformats.org/officeDocument/2006/relationships/externalLink" Target="externalLinks/externalLink12.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8.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 Id="rId22" Type="http://schemas.openxmlformats.org/officeDocument/2006/relationships/externalLink" Target="externalLinks/externalLink11.xml"/><Relationship Id="rId27" Type="http://schemas.openxmlformats.org/officeDocument/2006/relationships/theme" Target="theme/theme1.xml"/><Relationship Id="rId30" Type="http://schemas.microsoft.com/office/2017/10/relationships/person" Target="persons/person.xml"/><Relationship Id="rId35"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Hoja1!A1"/><Relationship Id="rId2" Type="http://schemas.openxmlformats.org/officeDocument/2006/relationships/image" Target="../media/image6.jpeg"/><Relationship Id="rId1" Type="http://schemas.openxmlformats.org/officeDocument/2006/relationships/image" Target="../media/image5.png"/><Relationship Id="rId4" Type="http://schemas.openxmlformats.org/officeDocument/2006/relationships/image" Target="../media/image7.jpeg"/></Relationships>
</file>

<file path=xl/drawings/_rels/drawing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7.jpeg"/></Relationships>
</file>

<file path=xl/drawings/_rels/drawing5.xml.rels><?xml version="1.0" encoding="UTF-8" standalone="yes"?>
<Relationships xmlns="http://schemas.openxmlformats.org/package/2006/relationships"><Relationship Id="rId1" Type="http://schemas.openxmlformats.org/officeDocument/2006/relationships/image" Target="../media/image7.jpeg"/></Relationships>
</file>

<file path=xl/drawings/_rels/drawing6.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emf"/><Relationship Id="rId1" Type="http://schemas.openxmlformats.org/officeDocument/2006/relationships/image" Target="../media/image2.emf"/><Relationship Id="rId4"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3</xdr:row>
      <xdr:rowOff>0</xdr:rowOff>
    </xdr:from>
    <xdr:to>
      <xdr:col>10</xdr:col>
      <xdr:colOff>0</xdr:colOff>
      <xdr:row>4</xdr:row>
      <xdr:rowOff>0</xdr:rowOff>
    </xdr:to>
    <xdr:pic>
      <xdr:nvPicPr>
        <xdr:cNvPr id="2" name="Picture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0"/>
          <a:ext cx="0" cy="193647"/>
        </a:xfrm>
        <a:prstGeom prst="rect">
          <a:avLst/>
        </a:prstGeom>
        <a:noFill/>
      </xdr:spPr>
    </xdr:pic>
    <xdr:clientData/>
  </xdr:twoCellAnchor>
  <xdr:twoCellAnchor editAs="oneCell">
    <xdr:from>
      <xdr:col>15</xdr:col>
      <xdr:colOff>1238250</xdr:colOff>
      <xdr:row>3</xdr:row>
      <xdr:rowOff>0</xdr:rowOff>
    </xdr:from>
    <xdr:to>
      <xdr:col>16</xdr:col>
      <xdr:colOff>0</xdr:colOff>
      <xdr:row>3</xdr:row>
      <xdr:rowOff>155864</xdr:rowOff>
    </xdr:to>
    <xdr:pic>
      <xdr:nvPicPr>
        <xdr:cNvPr id="3" name="Picture 2" descr="http://svlnxportalapp.icbf.gov.co:8090/portal/pls/portal/docs/1/802123.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96825" y="0"/>
          <a:ext cx="1"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0</xdr:colOff>
      <xdr:row>3</xdr:row>
      <xdr:rowOff>161924</xdr:rowOff>
    </xdr:from>
    <xdr:to>
      <xdr:col>10</xdr:col>
      <xdr:colOff>0</xdr:colOff>
      <xdr:row>6</xdr:row>
      <xdr:rowOff>143423</xdr:rowOff>
    </xdr:to>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152399"/>
          <a:ext cx="0" cy="165072"/>
        </a:xfrm>
        <a:prstGeom prst="rect">
          <a:avLst/>
        </a:prstGeom>
        <a:noFill/>
      </xdr:spPr>
    </xdr:pic>
    <xdr:clientData/>
  </xdr:twoCellAnchor>
  <xdr:twoCellAnchor>
    <xdr:from>
      <xdr:col>15</xdr:col>
      <xdr:colOff>419100</xdr:colOff>
      <xdr:row>14</xdr:row>
      <xdr:rowOff>104774</xdr:rowOff>
    </xdr:from>
    <xdr:to>
      <xdr:col>15</xdr:col>
      <xdr:colOff>1695450</xdr:colOff>
      <xdr:row>16</xdr:row>
      <xdr:rowOff>219074</xdr:rowOff>
    </xdr:to>
    <xdr:sp macro="" textlink="">
      <xdr:nvSpPr>
        <xdr:cNvPr id="10" name="17 Flecha izquierda">
          <a:hlinkClick xmlns:r="http://schemas.openxmlformats.org/officeDocument/2006/relationships" r:id="rId3"/>
          <a:extLst>
            <a:ext uri="{FF2B5EF4-FFF2-40B4-BE49-F238E27FC236}">
              <a16:creationId xmlns:a16="http://schemas.microsoft.com/office/drawing/2014/main" id="{00000000-0008-0000-0000-00000A000000}"/>
            </a:ext>
          </a:extLst>
        </xdr:cNvPr>
        <xdr:cNvSpPr/>
      </xdr:nvSpPr>
      <xdr:spPr>
        <a:xfrm>
          <a:off x="11877675" y="2533649"/>
          <a:ext cx="1276350" cy="314325"/>
        </a:xfrm>
        <a:prstGeom prst="leftArrow">
          <a:avLst/>
        </a:prstGeom>
        <a:solidFill>
          <a:srgbClr val="5F9127"/>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nchorCtr="0"/>
        <a:lstStyle/>
        <a:p>
          <a:pPr algn="l"/>
          <a:r>
            <a:rPr lang="es-CO" sz="900"/>
            <a:t>volver</a:t>
          </a:r>
          <a:r>
            <a:rPr lang="es-CO" sz="900" baseline="0"/>
            <a:t> pagina inicio</a:t>
          </a:r>
          <a:endParaRPr lang="es-CO" sz="900"/>
        </a:p>
      </xdr:txBody>
    </xdr:sp>
    <xdr:clientData/>
  </xdr:twoCellAnchor>
  <mc:AlternateContent xmlns:mc="http://schemas.openxmlformats.org/markup-compatibility/2006">
    <mc:Choice xmlns:a14="http://schemas.microsoft.com/office/drawing/2010/main" Requires="a14">
      <xdr:twoCellAnchor editAs="absolute">
        <xdr:from>
          <xdr:col>10</xdr:col>
          <xdr:colOff>0</xdr:colOff>
          <xdr:row>19</xdr:row>
          <xdr:rowOff>0</xdr:rowOff>
        </xdr:from>
        <xdr:to>
          <xdr:col>10</xdr:col>
          <xdr:colOff>361950</xdr:colOff>
          <xdr:row>19</xdr:row>
          <xdr:rowOff>371475</xdr:rowOff>
        </xdr:to>
        <xdr:sp macro="" textlink="">
          <xdr:nvSpPr>
            <xdr:cNvPr id="1049" name="CmdCInterno"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16</xdr:row>
          <xdr:rowOff>0</xdr:rowOff>
        </xdr:from>
        <xdr:to>
          <xdr:col>10</xdr:col>
          <xdr:colOff>342900</xdr:colOff>
          <xdr:row>16</xdr:row>
          <xdr:rowOff>304800</xdr:rowOff>
        </xdr:to>
        <xdr:sp macro="" textlink="">
          <xdr:nvSpPr>
            <xdr:cNvPr id="1052" name="CmdCExterno"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42</xdr:row>
          <xdr:rowOff>0</xdr:rowOff>
        </xdr:from>
        <xdr:to>
          <xdr:col>23</xdr:col>
          <xdr:colOff>361950</xdr:colOff>
          <xdr:row>42</xdr:row>
          <xdr:rowOff>285750</xdr:rowOff>
        </xdr:to>
        <xdr:sp macro="" textlink="">
          <xdr:nvSpPr>
            <xdr:cNvPr id="1060" name="CmdVCorrupcion"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22</xdr:row>
          <xdr:rowOff>0</xdr:rowOff>
        </xdr:from>
        <xdr:to>
          <xdr:col>10</xdr:col>
          <xdr:colOff>342900</xdr:colOff>
          <xdr:row>22</xdr:row>
          <xdr:rowOff>314325</xdr:rowOff>
        </xdr:to>
        <xdr:sp macro="" textlink="">
          <xdr:nvSpPr>
            <xdr:cNvPr id="1068" name="CmdCProceso"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1</xdr:col>
      <xdr:colOff>174625</xdr:colOff>
      <xdr:row>0</xdr:row>
      <xdr:rowOff>95250</xdr:rowOff>
    </xdr:from>
    <xdr:to>
      <xdr:col>3</xdr:col>
      <xdr:colOff>179070</xdr:colOff>
      <xdr:row>2</xdr:row>
      <xdr:rowOff>361950</xdr:rowOff>
    </xdr:to>
    <xdr:pic>
      <xdr:nvPicPr>
        <xdr:cNvPr id="12" name="Imagen 11" descr="ICBFNEW">
          <a:extLst>
            <a:ext uri="{FF2B5EF4-FFF2-40B4-BE49-F238E27FC236}">
              <a16:creationId xmlns:a16="http://schemas.microsoft.com/office/drawing/2014/main" id="{00000000-0008-0000-0000-00000C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54000" y="95250"/>
          <a:ext cx="798195" cy="10287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30</xdr:row>
          <xdr:rowOff>0</xdr:rowOff>
        </xdr:from>
        <xdr:to>
          <xdr:col>18</xdr:col>
          <xdr:colOff>304800</xdr:colOff>
          <xdr:row>30</xdr:row>
          <xdr:rowOff>257175</xdr:rowOff>
        </xdr:to>
        <xdr:sp macro="" textlink="">
          <xdr:nvSpPr>
            <xdr:cNvPr id="2091" name="CmdDI" hidden="1">
              <a:extLst>
                <a:ext uri="{63B3BB69-23CF-44E3-9099-C40C66FF867C}">
                  <a14:compatExt spid="_x0000_s2091"/>
                </a:ext>
                <a:ext uri="{FF2B5EF4-FFF2-40B4-BE49-F238E27FC236}">
                  <a16:creationId xmlns:a16="http://schemas.microsoft.com/office/drawing/2014/main" id="{00000000-0008-0000-0300-00002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xdr:col>
      <xdr:colOff>62443</xdr:colOff>
      <xdr:row>0</xdr:row>
      <xdr:rowOff>60326</xdr:rowOff>
    </xdr:from>
    <xdr:to>
      <xdr:col>3</xdr:col>
      <xdr:colOff>838200</xdr:colOff>
      <xdr:row>2</xdr:row>
      <xdr:rowOff>333376</xdr:rowOff>
    </xdr:to>
    <xdr:pic>
      <xdr:nvPicPr>
        <xdr:cNvPr id="4" name="Imagen 3" descr="ICBFNEW">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5318" y="60326"/>
          <a:ext cx="842432" cy="103505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29</xdr:col>
      <xdr:colOff>0</xdr:colOff>
      <xdr:row>3</xdr:row>
      <xdr:rowOff>0</xdr:rowOff>
    </xdr:from>
    <xdr:to>
      <xdr:col>29</xdr:col>
      <xdr:colOff>4125</xdr:colOff>
      <xdr:row>6</xdr:row>
      <xdr:rowOff>33618</xdr:rowOff>
    </xdr:to>
    <xdr:pic>
      <xdr:nvPicPr>
        <xdr:cNvPr id="2" name="Picture 3">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55</xdr:col>
      <xdr:colOff>1692088</xdr:colOff>
      <xdr:row>3</xdr:row>
      <xdr:rowOff>0</xdr:rowOff>
    </xdr:from>
    <xdr:to>
      <xdr:col>56</xdr:col>
      <xdr:colOff>8272</xdr:colOff>
      <xdr:row>3</xdr:row>
      <xdr:rowOff>149679</xdr:rowOff>
    </xdr:to>
    <xdr:pic>
      <xdr:nvPicPr>
        <xdr:cNvPr id="3" name="Picture 2" descr="http://svlnxportalapp.icbf.gov.co:8090/portal/pls/portal/docs/1/802123.JPG">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390663"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29</xdr:col>
      <xdr:colOff>0</xdr:colOff>
      <xdr:row>3</xdr:row>
      <xdr:rowOff>161924</xdr:rowOff>
    </xdr:from>
    <xdr:to>
      <xdr:col>29</xdr:col>
      <xdr:colOff>4125</xdr:colOff>
      <xdr:row>7</xdr:row>
      <xdr:rowOff>7788</xdr:rowOff>
    </xdr:to>
    <xdr:pic>
      <xdr:nvPicPr>
        <xdr:cNvPr id="4" name="Picture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29</xdr:col>
      <xdr:colOff>0</xdr:colOff>
      <xdr:row>3</xdr:row>
      <xdr:rowOff>0</xdr:rowOff>
    </xdr:from>
    <xdr:to>
      <xdr:col>29</xdr:col>
      <xdr:colOff>4125</xdr:colOff>
      <xdr:row>6</xdr:row>
      <xdr:rowOff>33618</xdr:rowOff>
    </xdr:to>
    <xdr:pic>
      <xdr:nvPicPr>
        <xdr:cNvPr id="6" name="Picture 3">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51</xdr:col>
      <xdr:colOff>1238250</xdr:colOff>
      <xdr:row>3</xdr:row>
      <xdr:rowOff>0</xdr:rowOff>
    </xdr:from>
    <xdr:to>
      <xdr:col>52</xdr:col>
      <xdr:colOff>4993</xdr:colOff>
      <xdr:row>3</xdr:row>
      <xdr:rowOff>149679</xdr:rowOff>
    </xdr:to>
    <xdr:pic>
      <xdr:nvPicPr>
        <xdr:cNvPr id="7" name="Picture 2" descr="http://svlnxportalapp.icbf.gov.co:8090/portal/pls/portal/docs/1/802123.JPG">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412575"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29</xdr:col>
      <xdr:colOff>0</xdr:colOff>
      <xdr:row>3</xdr:row>
      <xdr:rowOff>161924</xdr:rowOff>
    </xdr:from>
    <xdr:to>
      <xdr:col>29</xdr:col>
      <xdr:colOff>4125</xdr:colOff>
      <xdr:row>7</xdr:row>
      <xdr:rowOff>7788</xdr:rowOff>
    </xdr:to>
    <xdr:pic>
      <xdr:nvPicPr>
        <xdr:cNvPr id="8" name="Picture 3">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3</xdr:col>
      <xdr:colOff>45244</xdr:colOff>
      <xdr:row>0</xdr:row>
      <xdr:rowOff>57150</xdr:rowOff>
    </xdr:from>
    <xdr:to>
      <xdr:col>5</xdr:col>
      <xdr:colOff>181283</xdr:colOff>
      <xdr:row>2</xdr:row>
      <xdr:rowOff>333375</xdr:rowOff>
    </xdr:to>
    <xdr:pic>
      <xdr:nvPicPr>
        <xdr:cNvPr id="11" name="Imagen 10" descr="ICBFNEW">
          <a:extLst>
            <a:ext uri="{FF2B5EF4-FFF2-40B4-BE49-F238E27FC236}">
              <a16:creationId xmlns:a16="http://schemas.microsoft.com/office/drawing/2014/main" id="{00000000-0008-0000-0400-00000B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54794" y="57150"/>
          <a:ext cx="812006" cy="103822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409575</xdr:colOff>
      <xdr:row>0</xdr:row>
      <xdr:rowOff>0</xdr:rowOff>
    </xdr:from>
    <xdr:to>
      <xdr:col>0</xdr:col>
      <xdr:colOff>1252007</xdr:colOff>
      <xdr:row>3</xdr:row>
      <xdr:rowOff>76200</xdr:rowOff>
    </xdr:to>
    <xdr:pic>
      <xdr:nvPicPr>
        <xdr:cNvPr id="2" name="Imagen 1" descr="ICBFNEW">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9575" y="0"/>
          <a:ext cx="842432" cy="106680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43392</xdr:colOff>
      <xdr:row>0</xdr:row>
      <xdr:rowOff>50800</xdr:rowOff>
    </xdr:from>
    <xdr:to>
      <xdr:col>3</xdr:col>
      <xdr:colOff>752475</xdr:colOff>
      <xdr:row>2</xdr:row>
      <xdr:rowOff>342900</xdr:rowOff>
    </xdr:to>
    <xdr:pic>
      <xdr:nvPicPr>
        <xdr:cNvPr id="6" name="Imagen 5" descr="ICBFNEW">
          <a:extLst>
            <a:ext uri="{FF2B5EF4-FFF2-40B4-BE49-F238E27FC236}">
              <a16:creationId xmlns:a16="http://schemas.microsoft.com/office/drawing/2014/main" id="{00000000-0008-0000-0600-00000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592" y="50800"/>
          <a:ext cx="842433" cy="1054100"/>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19050</xdr:colOff>
      <xdr:row>4</xdr:row>
      <xdr:rowOff>19050</xdr:rowOff>
    </xdr:from>
    <xdr:to>
      <xdr:col>9</xdr:col>
      <xdr:colOff>19051</xdr:colOff>
      <xdr:row>11</xdr:row>
      <xdr:rowOff>35719</xdr:rowOff>
    </xdr:to>
    <xdr:pic>
      <xdr:nvPicPr>
        <xdr:cNvPr id="2" name="Picture 3">
          <a:extLst>
            <a:ext uri="{FF2B5EF4-FFF2-40B4-BE49-F238E27FC236}">
              <a16:creationId xmlns:a16="http://schemas.microsoft.com/office/drawing/2014/main" id="{00000000-0008-0000-07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38175"/>
          <a:ext cx="1" cy="1007269"/>
        </a:xfrm>
        <a:prstGeom prst="rect">
          <a:avLst/>
        </a:prstGeom>
        <a:noFill/>
      </xdr:spPr>
    </xdr:pic>
    <xdr:clientData/>
  </xdr:twoCellAnchor>
  <xdr:twoCellAnchor editAs="oneCell">
    <xdr:from>
      <xdr:col>7</xdr:col>
      <xdr:colOff>1019175</xdr:colOff>
      <xdr:row>3</xdr:row>
      <xdr:rowOff>114300</xdr:rowOff>
    </xdr:from>
    <xdr:to>
      <xdr:col>7</xdr:col>
      <xdr:colOff>1019176</xdr:colOff>
      <xdr:row>9</xdr:row>
      <xdr:rowOff>16669</xdr:rowOff>
    </xdr:to>
    <xdr:pic>
      <xdr:nvPicPr>
        <xdr:cNvPr id="3" name="Picture 3">
          <a:extLst>
            <a:ext uri="{FF2B5EF4-FFF2-40B4-BE49-F238E27FC236}">
              <a16:creationId xmlns:a16="http://schemas.microsoft.com/office/drawing/2014/main" id="{00000000-0008-0000-07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14450" y="619125"/>
          <a:ext cx="1" cy="778669"/>
        </a:xfrm>
        <a:prstGeom prst="rect">
          <a:avLst/>
        </a:prstGeom>
        <a:noFill/>
      </xdr:spPr>
    </xdr:pic>
    <xdr:clientData/>
  </xdr:twoCellAnchor>
  <xdr:twoCellAnchor editAs="oneCell">
    <xdr:from>
      <xdr:col>9</xdr:col>
      <xdr:colOff>180975</xdr:colOff>
      <xdr:row>4</xdr:row>
      <xdr:rowOff>38100</xdr:rowOff>
    </xdr:from>
    <xdr:to>
      <xdr:col>9</xdr:col>
      <xdr:colOff>904874</xdr:colOff>
      <xdr:row>9</xdr:row>
      <xdr:rowOff>95591</xdr:rowOff>
    </xdr:to>
    <xdr:pic>
      <xdr:nvPicPr>
        <xdr:cNvPr id="4" name="Picture 3">
          <a:extLst>
            <a:ext uri="{FF2B5EF4-FFF2-40B4-BE49-F238E27FC236}">
              <a16:creationId xmlns:a16="http://schemas.microsoft.com/office/drawing/2014/main" id="{00000000-0008-0000-0700-000004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3581400" y="657225"/>
          <a:ext cx="723899" cy="819491"/>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my.sharepoint.com/personal/jorge_alvarez_icbf_gov_co/Documents/jorge.alvarez/1.%20Gestion%20de%20Riesgos/2020/Mesas%20de%20Riesgos%202020/M2020/Protecci&#243;n%20-%202020ok%20-%20copia.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2/GF/MATRIZ%20DE%20RIESGOS%202021%20-%20%20DIRECCI&#211;N%20FINANCIERA.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icbfgob-my.sharepoint.com/personal/jorge_alvarez_icbf_gov_co/Documents/jorge.alvarez/1.%20Gestion%20de%20Riesgos/2021/Mesas%20de%20Riesgos%20-%20SMO/V2/DIREST/DIREST%202021.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pablo.castro/Desktop/Riesgos%202021/PROMYPREV%202021.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2/RC/RC2021_version_20201210.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2/PRO/Copia%20de%20PROT%202021v2.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2/EI/EI2021.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2/ABS/Riesgos%20proceso%20ABS%202021%20final.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2/TH/Copia%20Matriz%20Riesgos%20DGH%202021.xlsm"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2/PROM/PROMYPREV%202021VF.xlsm"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2/SA/Matriz%20de%20Riesgos%20Proceso%20Servicios%20Administrativos%20vigencia%202021%2010-12-2020.xlsm"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2/MS/MS%202021-VF.xlsm"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Jorge.Alvarez/OneDrive%20-%20Instituto%20Colombiano%20de%20Bienestar%20Familiar/jorge.alvarez/1.%20Gestion%20de%20Riesgos/2021/Mesas%20de%20Riesgos%20-%20SMO/V2/IVC/Matriz%20de%20riesgos%20IVC%202021%20(OAC).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JoseH.GonzalezR/Desktop/12%20Servicios%20Administrativos.xlsm"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vlnxportalapp.icbf.gov.co:8090/Users/edilma.lopez/AppData/Local/Microsoft/Windows/Temporary%20Internet%20Files/Content.Outlook/QP7SH0RV/LISTA_DE_INVENTARIOS_ACTIVOS_SEGURIDAD%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Hoja2"/>
      <sheetName val="2a. HOJA DE CONTROLES"/>
      <sheetName val="3. MAPAS DE RIESGO"/>
      <sheetName val="SEGUIMIENTO RIESGOS CORRUPCION"/>
      <sheetName val="DATOS"/>
      <sheetName val="MAPA DE RIESGO DEL PROCESO"/>
      <sheetName val="OJO"/>
      <sheetName val="Protección - 2020ok - copia"/>
      <sheetName val="3. CONTROLES EXISTENTES"/>
      <sheetName val="4. PLAN DE TRATAMIENTO"/>
      <sheetName val="5. MAPAS DE RIESGO"/>
    </sheetNames>
    <sheetDataSet>
      <sheetData sheetId="0">
        <row r="8">
          <cell r="K8" t="str">
            <v>Protección</v>
          </cell>
        </row>
      </sheetData>
      <sheetData sheetId="1"/>
      <sheetData sheetId="2"/>
      <sheetData sheetId="3"/>
      <sheetData sheetId="4"/>
      <sheetData sheetId="5"/>
      <sheetData sheetId="6"/>
      <sheetData sheetId="7"/>
      <sheetData sheetId="8">
        <row r="2">
          <cell r="A2" t="str">
            <v>Adquisición de Bienes y Servicios</v>
          </cell>
          <cell r="BN2" t="str">
            <v>BAJO-TRIVIAL 1</v>
          </cell>
        </row>
        <row r="3">
          <cell r="A3" t="str">
            <v>Comunicación Estratégica</v>
          </cell>
          <cell r="BN3" t="str">
            <v>BAJO-TRIVIAL 2</v>
          </cell>
        </row>
        <row r="4">
          <cell r="A4" t="str">
            <v>Coordinación y Articulación del SNBF y Agentes</v>
          </cell>
          <cell r="BN4" t="str">
            <v>BAJO-TRIVIAL 3</v>
          </cell>
        </row>
        <row r="5">
          <cell r="A5" t="str">
            <v>Direccionamiento Estratégico</v>
          </cell>
          <cell r="BD5" t="str">
            <v>ALTA-IMPORTANTE 5</v>
          </cell>
          <cell r="BE5" t="str">
            <v>ALTA-IMPORTANTE 10</v>
          </cell>
          <cell r="BF5" t="str">
            <v>EXTREMA-INACEPTABLE 15</v>
          </cell>
          <cell r="BG5" t="str">
            <v>EXTREMA-INACEPTABLE 20</v>
          </cell>
          <cell r="BH5" t="str">
            <v>EXTREMA-INACEPTABLE 25</v>
          </cell>
          <cell r="BN5" t="str">
            <v>BAJO-ACEPTABLE 2</v>
          </cell>
        </row>
        <row r="6">
          <cell r="A6" t="str">
            <v>Evaluación Independiente</v>
          </cell>
          <cell r="BD6" t="str">
            <v>MODERADO 4</v>
          </cell>
          <cell r="BE6" t="str">
            <v>ALTA-IMPORTANTE 8</v>
          </cell>
          <cell r="BF6" t="str">
            <v>ALTA-IMPORTANTE 12</v>
          </cell>
          <cell r="BG6" t="str">
            <v>EXTREMA-INACEPTABLE 16</v>
          </cell>
          <cell r="BH6" t="str">
            <v>EXTREMA-INACEPTABLE 20</v>
          </cell>
          <cell r="BN6" t="str">
            <v>BAJO-ACEPTABLE 4</v>
          </cell>
        </row>
        <row r="7">
          <cell r="A7" t="str">
            <v>Gestión de Tecnología e Información</v>
          </cell>
          <cell r="BD7" t="str">
            <v>BAJO-TRIVIAL 3</v>
          </cell>
          <cell r="BE7" t="str">
            <v>MODERADO 6</v>
          </cell>
          <cell r="BF7" t="str">
            <v>ALTA-IMPORTANTE 9</v>
          </cell>
          <cell r="BG7" t="str">
            <v>EXTREMA-INACEPTABLE 12</v>
          </cell>
          <cell r="BH7" t="str">
            <v>EXTREMA-INACEPTABLE 15</v>
          </cell>
          <cell r="BN7" t="str">
            <v>MODERADO 3</v>
          </cell>
        </row>
        <row r="8">
          <cell r="A8" t="str">
            <v>Gestión del Talento Humano</v>
          </cell>
          <cell r="AU8" t="str">
            <v>CASI SEGURO</v>
          </cell>
          <cell r="AV8">
            <v>1</v>
          </cell>
          <cell r="AW8" t="str">
            <v xml:space="preserve">MODERADO </v>
          </cell>
          <cell r="AX8">
            <v>1</v>
          </cell>
          <cell r="BD8" t="str">
            <v>BAJO-TRIVIAL 2</v>
          </cell>
          <cell r="BE8" t="str">
            <v>BAJO-ACEPTABLE 4</v>
          </cell>
          <cell r="BF8" t="str">
            <v>MODERADO 6</v>
          </cell>
          <cell r="BG8" t="str">
            <v>ALTA-IMPORTANTE 8</v>
          </cell>
          <cell r="BH8" t="str">
            <v>EXTREMA-INACEPTABLE 10</v>
          </cell>
          <cell r="BN8" t="str">
            <v>MODERADO 6</v>
          </cell>
        </row>
        <row r="9">
          <cell r="A9" t="str">
            <v>Gestión Financiera</v>
          </cell>
          <cell r="AU9" t="str">
            <v xml:space="preserve">PROBABLE </v>
          </cell>
          <cell r="AV9">
            <v>2</v>
          </cell>
          <cell r="AW9" t="str">
            <v>MAYOR</v>
          </cell>
          <cell r="AX9">
            <v>2</v>
          </cell>
          <cell r="BD9" t="str">
            <v>BAJO-TRIVIAL 1</v>
          </cell>
          <cell r="BE9" t="str">
            <v>BAJO-ACEPTABLE 2</v>
          </cell>
          <cell r="BF9" t="str">
            <v>MODERADO 3</v>
          </cell>
          <cell r="BG9" t="str">
            <v>ALTA-IMPORTANTE 4</v>
          </cell>
          <cell r="BH9" t="str">
            <v>ALTA-IMPORTANTE 5</v>
          </cell>
          <cell r="BN9" t="str">
            <v>MODERADO 6</v>
          </cell>
        </row>
        <row r="10">
          <cell r="A10" t="str">
            <v>Gestión Jurídica</v>
          </cell>
          <cell r="AU10" t="str">
            <v>POSIBLE</v>
          </cell>
          <cell r="AV10">
            <v>3</v>
          </cell>
          <cell r="AW10" t="str">
            <v>CATASTROFICO</v>
          </cell>
          <cell r="AX10">
            <v>3</v>
          </cell>
          <cell r="BN10" t="str">
            <v>ALTA-IMPORTANTE 4</v>
          </cell>
        </row>
        <row r="11">
          <cell r="A11" t="str">
            <v>Inspección, Vigilancia y Control</v>
          </cell>
          <cell r="AU11" t="str">
            <v>IMPROBABLE</v>
          </cell>
          <cell r="AV11">
            <v>4</v>
          </cell>
          <cell r="BN11" t="str">
            <v>ALTA-IMPORTANTE 5</v>
          </cell>
        </row>
        <row r="12">
          <cell r="A12" t="str">
            <v>Mejora e Innovación</v>
          </cell>
          <cell r="AU12" t="str">
            <v>RARA VEZ</v>
          </cell>
          <cell r="AV12">
            <v>5</v>
          </cell>
          <cell r="BN12" t="str">
            <v>ALTA-IMPORTANTE 8</v>
          </cell>
        </row>
        <row r="13">
          <cell r="A13" t="str">
            <v>Monitoreo y Seguimiento a la Gestión</v>
          </cell>
          <cell r="BN13" t="str">
            <v>ALTA-IMPORTANTE 9</v>
          </cell>
        </row>
        <row r="14">
          <cell r="A14" t="str">
            <v>Promoción y Prevención</v>
          </cell>
          <cell r="BN14" t="str">
            <v>ALTA-IMPORTANTE 10</v>
          </cell>
        </row>
        <row r="15">
          <cell r="A15" t="str">
            <v>Protección</v>
          </cell>
          <cell r="BN15" t="str">
            <v>ALTA-IMPORTANTE 12</v>
          </cell>
        </row>
        <row r="16">
          <cell r="A16" t="str">
            <v>Relación con el Ciudadano</v>
          </cell>
          <cell r="BN16" t="str">
            <v>EXTREMA-INACEPTABLE 5</v>
          </cell>
        </row>
        <row r="17">
          <cell r="A17" t="str">
            <v>Servicios Administrativos</v>
          </cell>
          <cell r="BN17" t="str">
            <v>EXTREMA-INACEPTABLE 12</v>
          </cell>
        </row>
        <row r="18">
          <cell r="BD18" t="str">
            <v>MODERADA 25</v>
          </cell>
          <cell r="BE18" t="str">
            <v>ALTA 50</v>
          </cell>
          <cell r="BF18" t="str">
            <v>EXTREMA 100</v>
          </cell>
          <cell r="BN18" t="str">
            <v>EXTREMA-INACEPTABLE 15</v>
          </cell>
        </row>
        <row r="19">
          <cell r="BD19" t="str">
            <v>MODERADA 20</v>
          </cell>
          <cell r="BE19" t="str">
            <v>ALTA 40</v>
          </cell>
          <cell r="BF19" t="str">
            <v>EXTREMA 80</v>
          </cell>
          <cell r="BN19" t="str">
            <v>EXTREMA-INACEPTABLE 16</v>
          </cell>
        </row>
        <row r="20">
          <cell r="BD20" t="str">
            <v>MODERADA 15</v>
          </cell>
          <cell r="BE20" t="str">
            <v>ALTA 30</v>
          </cell>
          <cell r="BF20" t="str">
            <v>EXTREMA 60</v>
          </cell>
          <cell r="BN20" t="str">
            <v>EXTREMA-INACEPTABLE 20</v>
          </cell>
        </row>
        <row r="21">
          <cell r="AS21" t="str">
            <v>Adecuado</v>
          </cell>
          <cell r="BD21" t="str">
            <v>BAJA 10</v>
          </cell>
          <cell r="BE21" t="str">
            <v>MODERADA 20</v>
          </cell>
          <cell r="BF21" t="str">
            <v>ALTA 40</v>
          </cell>
          <cell r="BN21" t="str">
            <v>EXTREMA-INACEPTABLE 25</v>
          </cell>
        </row>
        <row r="22">
          <cell r="AS22" t="str">
            <v>Inadecuado</v>
          </cell>
          <cell r="BD22" t="str">
            <v>BAJA 5</v>
          </cell>
          <cell r="BE22" t="str">
            <v>BAJA 10</v>
          </cell>
          <cell r="BF22" t="str">
            <v>MODERADA 20</v>
          </cell>
        </row>
        <row r="31">
          <cell r="AV31" t="str">
            <v>Cuando se requiera</v>
          </cell>
        </row>
        <row r="32">
          <cell r="AV32" t="str">
            <v>Diaria</v>
          </cell>
        </row>
        <row r="33">
          <cell r="AV33" t="str">
            <v>Semanal</v>
          </cell>
        </row>
        <row r="34">
          <cell r="AV34" t="str">
            <v>Mensual</v>
          </cell>
        </row>
        <row r="35">
          <cell r="AV35" t="str">
            <v>Bimensual</v>
          </cell>
        </row>
        <row r="36">
          <cell r="AV36" t="str">
            <v>Bimestral</v>
          </cell>
        </row>
        <row r="37">
          <cell r="AV37" t="str">
            <v>Trimestral</v>
          </cell>
        </row>
        <row r="38">
          <cell r="AS38" t="str">
            <v>El control se ejecuta de manera consistente por parte del responsable.</v>
          </cell>
          <cell r="AV38" t="str">
            <v>Cuatrimestral</v>
          </cell>
        </row>
        <row r="39">
          <cell r="AS39" t="str">
            <v>El control se ejecuta algunas veces por parte del responsable.</v>
          </cell>
          <cell r="AV39" t="str">
            <v>Semestral</v>
          </cell>
        </row>
        <row r="40">
          <cell r="AS40" t="str">
            <v>El control no se ejecuta por parte del responsable.</v>
          </cell>
          <cell r="AV40" t="str">
            <v>No Establecida</v>
          </cell>
        </row>
        <row r="76">
          <cell r="AR76" t="str">
            <v>Directamente</v>
          </cell>
        </row>
        <row r="77">
          <cell r="AR77" t="str">
            <v>No Disminuye</v>
          </cell>
        </row>
      </sheetData>
      <sheetData sheetId="9"/>
      <sheetData sheetId="10"/>
      <sheetData sheetId="11" refreshError="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3. CONTROLES EXISTENTES"/>
      <sheetName val="4. PLAN DE TRATAMIENTO"/>
      <sheetName val="5. MAPAS DE RIESGO"/>
      <sheetName val="SEGUIMIENTO RIESGOS CORRUPCION"/>
      <sheetName val="DATOS"/>
      <sheetName val="MAPA DE RIESGO DEL PROCESO"/>
      <sheetName val="OJO"/>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3. CONTROLES EXISTENTES"/>
      <sheetName val="4. PLAN DE TRATAMIENTO"/>
      <sheetName val="5. MAPAS DE RIESGO"/>
      <sheetName val="SEGUIMIENTO RIESGOS CORRUPCION"/>
      <sheetName val="DATOS"/>
      <sheetName val="MAPA DE RIESGO DEL PROCESO"/>
      <sheetName val="OJO"/>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1. IDENTIFICACION DEL RIESGO"/>
      <sheetName val="LISTADO DE CAUSAS"/>
      <sheetName val="LISTADO DE CONSECUENCIAS"/>
      <sheetName val="2. ANALISIS DEL RIESGO"/>
      <sheetName val="2a. HOJA DE CONTROLES"/>
      <sheetName val="3. MAPAS DE RIESGO"/>
      <sheetName val="SEGUIMIENTO RIESGOS CORRUPCION"/>
      <sheetName val="MAPA DE RIESGO DEL PROCESO"/>
      <sheetName val="OJ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OS VS TRIADA"/>
      <sheetName val="LISTA"/>
      <sheetName val="LEVANTAMIENTO_ACTIVOS"/>
      <sheetName val="DATOS"/>
    </sheetNames>
    <sheetDataSet>
      <sheetData sheetId="0"/>
      <sheetData sheetId="1"/>
      <sheetData sheetId="2"/>
      <sheetData sheetId="3" refreshError="1"/>
    </sheetDataSet>
  </externalBook>
</externalLink>
</file>

<file path=xl/persons/person.xml><?xml version="1.0" encoding="utf-8"?>
<personList xmlns="http://schemas.microsoft.com/office/spreadsheetml/2018/threadedcomments" xmlns:x="http://schemas.openxmlformats.org/spreadsheetml/2006/main">
  <person displayName="Luisa Fernanda Santiago Delvasto" id="{13EAC6AF-27A2-46FD-B020-DA5157E2E648}" userId="S::Luisa.Santiago@icbf.gov.co::0f2e7c70-b273-410b-88f1-9176a3e009c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00000000}" name="Tabla46" displayName="Tabla46" ref="F17:AE152" totalsRowShown="0" headerRowDxfId="405" dataDxfId="403" headerRowBorderDxfId="404" tableBorderDxfId="402">
  <tableColumns count="26">
    <tableColumn id="1" xr3:uid="{00000000-0010-0000-0000-000001000000}" name="ID RIESGO" dataDxfId="401"/>
    <tableColumn id="2" xr3:uid="{00000000-0010-0000-0000-000002000000}" name="RIESGO" dataDxfId="400">
      <calculatedColumnFormula>IFERROR(VLOOKUP(Tabla46[[#This Row],[ID RIESGO]],'1. IDENTIFICACION DEL RIESGO'!$AB$29:$AL$137,11,0),"")</calculatedColumnFormula>
    </tableColumn>
    <tableColumn id="26" xr3:uid="{00000000-0010-0000-0000-00001A000000}" name="Nombre del Control" dataDxfId="399"/>
    <tableColumn id="3" xr3:uid="{00000000-0010-0000-0000-000003000000}" name="RESPONSABLE DEL CONTROL (CARGO)" dataDxfId="398"/>
    <tableColumn id="16" xr3:uid="{00000000-0010-0000-0000-000010000000}" name="SEGREGACIÓN Y AUTORIDAD DEL RESPONSABLE DEL CONTROL" dataDxfId="397"/>
    <tableColumn id="19" xr3:uid="{00000000-0010-0000-0000-000013000000}" name="PERIODICIDAD" dataDxfId="396"/>
    <tableColumn id="17" xr3:uid="{00000000-0010-0000-0000-000011000000}" name="PROPÓSITO DEL CONTROL" dataDxfId="395"/>
    <tableColumn id="14" xr3:uid="{00000000-0010-0000-0000-00000E000000}" name="Tipo de Propósito" dataDxfId="394"/>
    <tableColumn id="5" xr3:uid="{00000000-0010-0000-0000-000005000000}" name="¿CÓMO SE REALIZA LA ACTIVIDAD DE CONTROL?" dataDxfId="393"/>
    <tableColumn id="21" xr3:uid="{00000000-0010-0000-0000-000015000000}" name="La descripción del como es:" dataDxfId="392"/>
    <tableColumn id="8" xr3:uid="{00000000-0010-0000-0000-000008000000}" name="¿QUÉ PASA CON LAS OBSERVACIONES O DESVIACIONES?" dataDxfId="391"/>
    <tableColumn id="24" xr3:uid="{00000000-0010-0000-0000-000018000000}" name="Las desviaciones se:" dataDxfId="390"/>
    <tableColumn id="6" xr3:uid="{00000000-0010-0000-0000-000006000000}" name="EVIDENCIA EN LA EJECUCIÓN DEL CONTROL " dataDxfId="389"/>
    <tableColumn id="25" xr3:uid="{00000000-0010-0000-0000-000019000000}" name="La evidencia es:" dataDxfId="388"/>
    <tableColumn id="18" xr3:uid="{00000000-0010-0000-0000-000012000000}" name="CALF.RESPONSABLE" dataDxfId="387">
      <calculatedColumnFormula>IF(Tabla46[[#This Row],[ID RIESGO]]="","",IF(Tabla46[[#This Row],[RESPONSABLE DEL CONTROL (CARGO)]]="",0,15))</calculatedColumnFormula>
    </tableColumn>
    <tableColumn id="4" xr3:uid="{00000000-0010-0000-0000-000004000000}" name="CALF. SEGREGACIÓN ADECUADA" dataDxfId="386">
      <calculatedColumnFormula>IF(Tabla46[[#This Row],[ID RIESGO]]="","",IF(Tabla46[[#This Row],[SEGREGACIÓN Y AUTORIDAD DEL RESPONSABLE DEL CONTROL]]="Inadecuado",0,15))</calculatedColumnFormula>
    </tableColumn>
    <tableColumn id="13" xr3:uid="{00000000-0010-0000-0000-00000D000000}" name="CALF.Periodicidad." dataDxfId="385">
      <calculatedColumnFormula>IF(Tabla46[[#This Row],[ID RIESGO]]="","",IF(Tabla46[[#This Row],[PERIODICIDAD]]="No Establecida",0,15))</calculatedColumnFormula>
    </tableColumn>
    <tableColumn id="20" xr3:uid="{00000000-0010-0000-0000-000014000000}" name="CALF. PROPÓSITO" dataDxfId="384">
      <calculatedColumnFormula>IF(Tabla46[[#This Row],[Tipo de Propósito]]="Prevenir",15,IF(Tabla46[[#This Row],[Tipo de Propósito]]="Detectar",10,0))</calculatedColumnFormula>
    </tableColumn>
    <tableColumn id="22" xr3:uid="{00000000-0010-0000-0000-000016000000}" name="CALF. CÓMO" dataDxfId="383">
      <calculatedColumnFormula>IF(Tabla46[[#This Row],[La descripción del como es:]]="Confiable",15,0)</calculatedColumnFormula>
    </tableColumn>
    <tableColumn id="23" xr3:uid="{00000000-0010-0000-0000-000017000000}" name="CALF. DESV" dataDxfId="382">
      <calculatedColumnFormula>IF(Tabla46[[#This Row],[Las desviaciones se:]]="Se investigan y resuelven oportunamente",15,0)</calculatedColumnFormula>
    </tableColumn>
    <tableColumn id="7" xr3:uid="{00000000-0010-0000-0000-000007000000}" name="CALF.EVID" dataDxfId="381">
      <calculatedColumnFormula>IF(Tabla46[[#This Row],[La evidencia es:]]="Completa",10,IF(Tabla46[[#This Row],[La evidencia es:]]="Incompleta",5,0))</calculatedColumnFormula>
    </tableColumn>
    <tableColumn id="10" xr3:uid="{00000000-0010-0000-0000-00000A000000}" name="VALOR EVALUACION DISENO" dataDxfId="380">
      <calculatedColumnFormula>SUM(Tabla46[[#This Row],[CALF.RESPONSABLE]:[CALF.EVID]])</calculatedColumnFormula>
    </tableColumn>
    <tableColumn id="9" xr3:uid="{00000000-0010-0000-0000-000009000000}" name="RESULTADO EVALUACIÓN DEL DISEÑO DEL CONTROL" dataDxfId="379">
      <calculatedColumnFormula>IF(ISTEXT(Tabla46[[#This Row],[VALOR EVALUACION DISENO]]),"",IF(Tabla46[[#This Row],[VALOR EVALUACION DISENO]]&gt;96,DATOS!$AV$21,IF(Tabla46[[#This Row],[VALOR EVALUACION DISENO]]&gt;=86,DATOS!$AV$22,DATOS!$AV$23)))</calculatedColumnFormula>
    </tableColumn>
    <tableColumn id="11" xr3:uid="{00000000-0010-0000-0000-00000B000000}" name="% DE CUMPLIMIENTO DE LA EJECUCION DEL CONTROL" dataDxfId="378"/>
    <tableColumn id="12" xr3:uid="{00000000-0010-0000-0000-00000C000000}" name="RESULTADO EVALUACION DE LA EJECUCION" dataDxfId="377">
      <calculatedColumnFormula>IFERROR(VLOOKUP(Tabla46[[#This Row],[% DE CUMPLIMIENTO DE LA EJECUCION DEL CONTROL]],DATOS!$AS$38:$AT$40,2,0),"")</calculatedColumnFormula>
    </tableColumn>
    <tableColumn id="15" xr3:uid="{00000000-0010-0000-0000-00000F000000}" name="SOLIDEZ INDIVIDUAL DE CADA CONTROL" dataDxfId="376">
      <calculatedColumnFormula>IF(Tabla46[[#This Row],[RESULTADO EVALUACIÓN DEL DISEÑO DEL CONTROL]]="","",SUMIFS(DATOS!$AT$49:$AT$57,DATOS!$AR$49:$AR$57,Tabla46[[#This Row],[RESULTADO EVALUACIÓN DEL DISEÑO DEL CONTROL]],DATOS!$AS$49:$AS$57,Tabla46[[#This Row],[RESULTADO EVALUACION DE LA EJECUCION]]))</calculatedColumnFormula>
    </tableColumn>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a1" displayName="Tabla1" ref="G1:G33" totalsRowShown="0" headerRowDxfId="143" dataDxfId="142">
  <autoFilter ref="G1:G33" xr:uid="{00000000-0009-0000-0100-000001000000}"/>
  <tableColumns count="1">
    <tableColumn id="1" xr3:uid="{00000000-0010-0000-0100-000001000000}" name="SEDE_NACIONAL" dataDxfId="14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abla2" displayName="Tabla2" ref="H1:H5" totalsRowShown="0" headerRowDxfId="140" dataDxfId="139">
  <tableColumns count="1">
    <tableColumn id="1" xr3:uid="{00000000-0010-0000-0200-000001000000}" name="AMAZONAS" dataDxfId="13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abla3" displayName="Tabla3" ref="I1:I20" totalsRowShown="0" headerRowDxfId="137" dataDxfId="136">
  <tableColumns count="1">
    <tableColumn id="1" xr3:uid="{00000000-0010-0000-0300-000001000000}" name="ANTIOQUIA" dataDxfId="13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4000000}" name="Tabla4" displayName="Tabla4" ref="J1:J6" totalsRowShown="0" headerRowDxfId="134" dataDxfId="133">
  <tableColumns count="1">
    <tableColumn id="1" xr3:uid="{00000000-0010-0000-0400-000001000000}" name="ARAUCA" dataDxfId="13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5000000}" name="Tabla5" displayName="Tabla5" ref="K1:K9" totalsRowShown="0" headerRowDxfId="131" dataDxfId="130">
  <tableColumns count="1">
    <tableColumn id="1" xr3:uid="{00000000-0010-0000-0500-000001000000}" name="ATLANTICO" dataDxfId="12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6000000}" name="Tabla6" displayName="Tabla6" ref="L1:L19" totalsRowShown="0" headerRowDxfId="128" dataDxfId="127">
  <tableColumns count="1">
    <tableColumn id="1" xr3:uid="{00000000-0010-0000-0600-000001000000}" name="BOGOTÁ"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7000000}" name="Tabla7" displayName="Tabla7" ref="M1:M11" totalsRowShown="0" headerRowDxfId="125" dataDxfId="124">
  <tableColumns count="1">
    <tableColumn id="1" xr3:uid="{00000000-0010-0000-0700-000001000000}" name="BOLÍVAR" dataDxfId="12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N1:N20" totalsRowShown="0" headerRowDxfId="122" dataDxfId="121">
  <tableColumns count="1">
    <tableColumn id="1" xr3:uid="{00000000-0010-0000-0800-000001000000}" name="BOYACÁ" dataDxfId="12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O1:O9" totalsRowShown="0" headerRowDxfId="119" dataDxfId="118">
  <tableColumns count="1">
    <tableColumn id="1" xr3:uid="{00000000-0010-0000-0900-000001000000}" name="CALDAS" dataDxfId="11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P1:P7" totalsRowShown="0" headerRowDxfId="116" dataDxfId="115">
  <tableColumns count="1">
    <tableColumn id="1" xr3:uid="{00000000-0010-0000-0A00-000001000000}" name="CAQUETÁ" dataDxfId="11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Q1:Q7" totalsRowShown="0" headerRowDxfId="113" dataDxfId="112">
  <tableColumns count="1">
    <tableColumn id="1" xr3:uid="{00000000-0010-0000-0B00-000001000000}" name="CASANARE" dataDxfId="111"/>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a13" displayName="Tabla13" ref="R1:R10" totalsRowShown="0" headerRowDxfId="110" dataDxfId="109">
  <tableColumns count="1">
    <tableColumn id="1" xr3:uid="{00000000-0010-0000-0C00-000001000000}" name="CAUCA" dataDxfId="108"/>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Tabla14" displayName="Tabla14" ref="S1:S9" totalsRowShown="0" headerRowDxfId="107" dataDxfId="106">
  <tableColumns count="1">
    <tableColumn id="1" xr3:uid="{00000000-0010-0000-0D00-000001000000}" name="CESAR" dataDxfId="105"/>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la15" displayName="Tabla15" ref="T1:T8" totalsRowShown="0" headerRowDxfId="104" dataDxfId="103">
  <tableColumns count="1">
    <tableColumn id="1" xr3:uid="{00000000-0010-0000-0E00-000001000000}" name="CHOCO" dataDxfId="102"/>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abla16" displayName="Tabla16" ref="U1:U11" totalsRowShown="0" headerRowDxfId="101" dataDxfId="100">
  <tableColumns count="1">
    <tableColumn id="1" xr3:uid="{00000000-0010-0000-0F00-000001000000}" name="CÓRDOBA" dataDxfId="99"/>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abla17" displayName="Tabla17" ref="V1:V17" totalsRowShown="0" headerRowDxfId="98" dataDxfId="97">
  <tableColumns count="1">
    <tableColumn id="1" xr3:uid="{00000000-0010-0000-1000-000001000000}" name="CUNDINAMARCA" dataDxfId="96"/>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Tabla18" displayName="Tabla18" ref="W1:W3" totalsRowShown="0" headerRowDxfId="95" dataDxfId="94">
  <tableColumns count="1">
    <tableColumn id="1" xr3:uid="{00000000-0010-0000-1100-000001000000}" name="GUAINIA" dataDxfId="93"/>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la19" displayName="Tabla19" ref="X1:X3" totalsRowShown="0" headerRowDxfId="92" dataDxfId="91">
  <tableColumns count="1">
    <tableColumn id="1" xr3:uid="{00000000-0010-0000-1200-000001000000}" name="GUAVIARE" dataDxfId="90"/>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Tabla20" displayName="Tabla20" ref="Y1:Y8" totalsRowShown="0" headerRowDxfId="89" dataDxfId="88">
  <tableColumns count="1">
    <tableColumn id="1" xr3:uid="{00000000-0010-0000-1300-000001000000}" name="HUILA" dataDxfId="87"/>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4000000}" name="Tabla21" displayName="Tabla21" ref="Z1:Z9" totalsRowShown="0" headerRowDxfId="86" dataDxfId="85">
  <tableColumns count="1">
    <tableColumn id="1" xr3:uid="{00000000-0010-0000-1400-000001000000}" name="LA_GUAJIRA" dataDxfId="84"/>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5000000}" name="Tabla22" displayName="Tabla22" ref="AA1:AA11" totalsRowShown="0" headerRowDxfId="83" dataDxfId="82">
  <tableColumns count="1">
    <tableColumn id="1" xr3:uid="{00000000-0010-0000-1500-000001000000}" name="MAGDALENA" dataDxfId="81"/>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6000000}" name="Tabla23" displayName="Tabla23" ref="AB1:AB8" totalsRowShown="0" headerRowDxfId="80" dataDxfId="79">
  <tableColumns count="1">
    <tableColumn id="1" xr3:uid="{00000000-0010-0000-1600-000001000000}" name="META" dataDxfId="78"/>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la24" displayName="Tabla24" ref="AC1:AC12" totalsRowShown="0" headerRowDxfId="77" dataDxfId="76">
  <tableColumns count="1">
    <tableColumn id="1" xr3:uid="{00000000-0010-0000-1700-000001000000}" name="NARIÑO" dataDxfId="75"/>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la25" displayName="Tabla25" ref="AD1:AD9" totalsRowShown="0" headerRowDxfId="74" dataDxfId="73">
  <tableColumns count="1">
    <tableColumn id="1" xr3:uid="{00000000-0010-0000-1800-000001000000}" name="N_SANTANDER" dataDxfId="72"/>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abla26" displayName="Tabla26" ref="AE1:AE6" totalsRowShown="0" headerRowDxfId="71" dataDxfId="70">
  <tableColumns count="1">
    <tableColumn id="1" xr3:uid="{00000000-0010-0000-1900-000001000000}" name="PUTUMAYO" dataDxfId="69"/>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Tabla27" displayName="Tabla27" ref="AF1:AF6" totalsRowShown="0" headerRowDxfId="68" dataDxfId="67">
  <tableColumns count="1">
    <tableColumn id="1" xr3:uid="{00000000-0010-0000-1A00-000001000000}" name="QUINDIO" dataDxfId="66"/>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Tabla28" displayName="Tabla28" ref="AG1:AG8" totalsRowShown="0" headerRowDxfId="65" dataDxfId="64">
  <tableColumns count="1">
    <tableColumn id="1" xr3:uid="{00000000-0010-0000-1B00-000001000000}" name="RISARALDA" dataDxfId="63"/>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Tabla29" displayName="Tabla29" ref="AH1:AH3" totalsRowShown="0" headerRowDxfId="62" dataDxfId="61">
  <tableColumns count="1">
    <tableColumn id="1" xr3:uid="{00000000-0010-0000-1C00-000001000000}" name="SAN_ANDRES" dataDxfId="60"/>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abla30" displayName="Tabla30" ref="AI1:AI14" totalsRowShown="0" headerRowDxfId="59" dataDxfId="58">
  <tableColumns count="1">
    <tableColumn id="1" xr3:uid="{00000000-0010-0000-1D00-000001000000}" name="SANTANDER" dataDxfId="57"/>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abla31" displayName="Tabla31" ref="AJ1:AJ7" totalsRowShown="0" headerRowDxfId="56" dataDxfId="55">
  <tableColumns count="1">
    <tableColumn id="1" xr3:uid="{00000000-0010-0000-1E00-000001000000}" name="SUCRE" dataDxfId="54"/>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la32" displayName="Tabla32" ref="AK1:AK13" totalsRowShown="0" headerRowDxfId="53" dataDxfId="52">
  <tableColumns count="1">
    <tableColumn id="1" xr3:uid="{00000000-0010-0000-1F00-000001000000}" name="TOLIMA" dataDxfId="51"/>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0000000}" name="Tabla33" displayName="Tabla33" ref="AL1:AL18" totalsRowShown="0" headerRowDxfId="50" dataDxfId="49">
  <tableColumns count="1">
    <tableColumn id="1" xr3:uid="{00000000-0010-0000-2000-000001000000}" name="VALLE" dataDxfId="48"/>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1000000}" name="Tabla34" displayName="Tabla34" ref="AM1:AM3" totalsRowShown="0" headerRowDxfId="47" dataDxfId="46">
  <tableColumns count="1">
    <tableColumn id="1" xr3:uid="{00000000-0010-0000-2100-000001000000}" name="VAUPES" dataDxfId="45"/>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2000000}" name="Tabla35" displayName="Tabla35" ref="AN1:AN3" totalsRowShown="0" headerRowDxfId="44" dataDxfId="43">
  <tableColumns count="1">
    <tableColumn id="1" xr3:uid="{00000000-0010-0000-2200-000001000000}" name="VICHADA" dataDxfId="42"/>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3000000}" name="Tabla37" displayName="Tabla37" ref="F1:F34" totalsRowShown="0" headerRowDxfId="41" dataDxfId="40">
  <autoFilter ref="F1:F34" xr:uid="{00000000-0009-0000-0100-000025000000}"/>
  <tableColumns count="1">
    <tableColumn id="1" xr3:uid="{00000000-0010-0000-2300-000001000000}" name="REGIONAL" dataDxfId="39"/>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4000000}" name="Tabla38" displayName="Tabla38" ref="E1:E2" totalsRowShown="0" headerRowDxfId="38" dataDxfId="37">
  <autoFilter ref="E1:E2" xr:uid="{00000000-0009-0000-0100-000026000000}"/>
  <tableColumns count="1">
    <tableColumn id="1" xr3:uid="{00000000-0010-0000-2400-000001000000}" name="NACIONAL" dataDxfId="36"/>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5000000}" name="Tabla39" displayName="Tabla39" ref="A1:A17" totalsRowShown="0" headerRowDxfId="35" dataDxfId="34" tableBorderDxfId="33">
  <sortState xmlns:xlrd2="http://schemas.microsoft.com/office/spreadsheetml/2017/richdata2" ref="A2:A17">
    <sortCondition ref="A2"/>
  </sortState>
  <tableColumns count="1">
    <tableColumn id="1" xr3:uid="{00000000-0010-0000-2500-000001000000}" name="PROCESO" dataDxfId="32"/>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6000000}" name="Tabla40" displayName="Tabla40" ref="B1:C17" totalsRowShown="0" headerRowDxfId="31" dataDxfId="30" tableBorderDxfId="29">
  <tableColumns count="2">
    <tableColumn id="1" xr3:uid="{00000000-0010-0000-2600-000001000000}" name="OBJETIVOS" dataDxfId="28"/>
    <tableColumn id="2" xr3:uid="{00000000-0010-0000-2600-000002000000}" name="ID_PROCESO" dataDxfId="27"/>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7000000}" name="Tabla41" displayName="Tabla41" ref="AP1:AP11" totalsRowShown="0" headerRowDxfId="26" dataDxfId="25">
  <autoFilter ref="AP1:AP11" xr:uid="{00000000-0009-0000-0100-000029000000}"/>
  <tableColumns count="1">
    <tableColumn id="1" xr3:uid="{00000000-0010-0000-2700-000001000000}" name="FUENTE" dataDxfId="24"/>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8000000}" name="Tabla43" displayName="Tabla43" ref="AR1:AR10" totalsRowShown="0" headerRowDxfId="23" dataDxfId="22" tableBorderDxfId="21">
  <autoFilter ref="AR1:AR10" xr:uid="{00000000-0009-0000-0100-00002B000000}"/>
  <tableColumns count="1">
    <tableColumn id="1" xr3:uid="{00000000-0010-0000-2800-000001000000}" name="CONSECUENCIAS" dataDxfId="20"/>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29000000}" name="Tabla8" displayName="Tabla8" ref="AS1:AS5" totalsRowShown="0" headerRowDxfId="19" dataDxfId="18">
  <autoFilter ref="AS1:AS5" xr:uid="{00000000-0009-0000-0100-000008000000}"/>
  <tableColumns count="1">
    <tableColumn id="1" xr3:uid="{00000000-0010-0000-2900-000001000000}" name="CONTROL" dataDxfId="17"/>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A000000}" name="Tabla36" displayName="Tabla36" ref="AT1:AT5" totalsRowShown="0" headerRowDxfId="16" dataDxfId="15">
  <autoFilter ref="AT1:AT5" xr:uid="{00000000-0009-0000-0100-000024000000}"/>
  <tableColumns count="1">
    <tableColumn id="1" xr3:uid="{00000000-0010-0000-2A00-000001000000}" name="CRITERIOS" dataDxfId="14"/>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B000000}" name="Tabla42" displayName="Tabla42" ref="AU1:AV6" totalsRowShown="0" headerRowDxfId="13" dataDxfId="12">
  <autoFilter ref="AU1:AV6" xr:uid="{00000000-0009-0000-0100-00002A000000}"/>
  <tableColumns count="2">
    <tableColumn id="1" xr3:uid="{00000000-0010-0000-2B00-000001000000}" name="PROBABILIDAD" dataDxfId="11"/>
    <tableColumn id="2" xr3:uid="{00000000-0010-0000-2B00-000002000000}" name="Columna1" dataDxfId="10"/>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C000000}" name="Tabla44" displayName="Tabla44" ref="AW1:AX6" totalsRowShown="0" headerRowDxfId="9" dataDxfId="8">
  <autoFilter ref="AW1:AX6" xr:uid="{00000000-0009-0000-0100-00002C000000}"/>
  <tableColumns count="2">
    <tableColumn id="1" xr3:uid="{00000000-0010-0000-2C00-000001000000}" name="IMPACTO" dataDxfId="7"/>
    <tableColumn id="2" xr3:uid="{00000000-0010-0000-2C00-000002000000}" name="Columna1" dataDxfId="6"/>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D000000}" name="Tabla45" displayName="Tabla45" ref="BJ1:BJ163" totalsRowShown="0" headerRowDxfId="5" dataDxfId="4">
  <autoFilter ref="BJ1:BJ163" xr:uid="{00000000-0009-0000-0100-00002D000000}"/>
  <tableColumns count="1">
    <tableColumn id="1" xr3:uid="{00000000-0010-0000-2D00-000001000000}" name="ANEXOS " dataDxfId="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M36" dT="2020-12-04T13:02:26.70" personId="{13EAC6AF-27A2-46FD-B020-DA5157E2E648}" id="{F4500B17-4E83-43E4-83A4-325B456BEEF3}">
    <text>De acuerdo con el Código Penal Civil en su artículo 411, el tráfico de influencias hace parte de los delitos relacionados con hechos de corrupción</text>
  </threadedComment>
</ThreadedComments>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microsoft.com/office/2017/10/relationships/threadedComment" Target="../threadedComments/threadedComment1.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omments" Target="../comments4.xml"/><Relationship Id="rId5" Type="http://schemas.openxmlformats.org/officeDocument/2006/relationships/image" Target="../media/image8.emf"/><Relationship Id="rId4" Type="http://schemas.openxmlformats.org/officeDocument/2006/relationships/control" Target="../activeX/activeX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3.xml"/><Relationship Id="rId1" Type="http://schemas.openxmlformats.org/officeDocument/2006/relationships/printerSettings" Target="../printerSettings/printerSettings5.bin"/><Relationship Id="rId5" Type="http://schemas.openxmlformats.org/officeDocument/2006/relationships/comments" Target="../comments5.xml"/><Relationship Id="rId4" Type="http://schemas.openxmlformats.org/officeDocument/2006/relationships/table" Target="../tables/table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table" Target="../tables/table8.xml"/><Relationship Id="rId13" Type="http://schemas.openxmlformats.org/officeDocument/2006/relationships/table" Target="../tables/table13.xml"/><Relationship Id="rId18" Type="http://schemas.openxmlformats.org/officeDocument/2006/relationships/table" Target="../tables/table18.xml"/><Relationship Id="rId26" Type="http://schemas.openxmlformats.org/officeDocument/2006/relationships/table" Target="../tables/table26.xml"/><Relationship Id="rId39" Type="http://schemas.openxmlformats.org/officeDocument/2006/relationships/table" Target="../tables/table39.xml"/><Relationship Id="rId3" Type="http://schemas.openxmlformats.org/officeDocument/2006/relationships/table" Target="../tables/table3.xml"/><Relationship Id="rId21" Type="http://schemas.openxmlformats.org/officeDocument/2006/relationships/table" Target="../tables/table21.xml"/><Relationship Id="rId34" Type="http://schemas.openxmlformats.org/officeDocument/2006/relationships/table" Target="../tables/table34.xml"/><Relationship Id="rId42" Type="http://schemas.openxmlformats.org/officeDocument/2006/relationships/table" Target="../tables/table42.xml"/><Relationship Id="rId7" Type="http://schemas.openxmlformats.org/officeDocument/2006/relationships/table" Target="../tables/table7.xml"/><Relationship Id="rId12" Type="http://schemas.openxmlformats.org/officeDocument/2006/relationships/table" Target="../tables/table12.xml"/><Relationship Id="rId17" Type="http://schemas.openxmlformats.org/officeDocument/2006/relationships/table" Target="../tables/table17.xml"/><Relationship Id="rId25" Type="http://schemas.openxmlformats.org/officeDocument/2006/relationships/table" Target="../tables/table25.xml"/><Relationship Id="rId33" Type="http://schemas.openxmlformats.org/officeDocument/2006/relationships/table" Target="../tables/table33.xml"/><Relationship Id="rId38" Type="http://schemas.openxmlformats.org/officeDocument/2006/relationships/table" Target="../tables/table38.xml"/><Relationship Id="rId46" Type="http://schemas.openxmlformats.org/officeDocument/2006/relationships/table" Target="../tables/table46.xml"/><Relationship Id="rId2" Type="http://schemas.openxmlformats.org/officeDocument/2006/relationships/table" Target="../tables/table2.xml"/><Relationship Id="rId16" Type="http://schemas.openxmlformats.org/officeDocument/2006/relationships/table" Target="../tables/table16.xml"/><Relationship Id="rId20" Type="http://schemas.openxmlformats.org/officeDocument/2006/relationships/table" Target="../tables/table20.xml"/><Relationship Id="rId29" Type="http://schemas.openxmlformats.org/officeDocument/2006/relationships/table" Target="../tables/table29.xml"/><Relationship Id="rId41" Type="http://schemas.openxmlformats.org/officeDocument/2006/relationships/table" Target="../tables/table41.xml"/><Relationship Id="rId1" Type="http://schemas.openxmlformats.org/officeDocument/2006/relationships/printerSettings" Target="../printerSettings/printerSettings9.bin"/><Relationship Id="rId6" Type="http://schemas.openxmlformats.org/officeDocument/2006/relationships/table" Target="../tables/table6.xml"/><Relationship Id="rId11" Type="http://schemas.openxmlformats.org/officeDocument/2006/relationships/table" Target="../tables/table11.xml"/><Relationship Id="rId24" Type="http://schemas.openxmlformats.org/officeDocument/2006/relationships/table" Target="../tables/table24.xml"/><Relationship Id="rId32" Type="http://schemas.openxmlformats.org/officeDocument/2006/relationships/table" Target="../tables/table32.xml"/><Relationship Id="rId37" Type="http://schemas.openxmlformats.org/officeDocument/2006/relationships/table" Target="../tables/table37.xml"/><Relationship Id="rId40" Type="http://schemas.openxmlformats.org/officeDocument/2006/relationships/table" Target="../tables/table40.xml"/><Relationship Id="rId45" Type="http://schemas.openxmlformats.org/officeDocument/2006/relationships/table" Target="../tables/table45.xml"/><Relationship Id="rId5" Type="http://schemas.openxmlformats.org/officeDocument/2006/relationships/table" Target="../tables/table5.xml"/><Relationship Id="rId15" Type="http://schemas.openxmlformats.org/officeDocument/2006/relationships/table" Target="../tables/table15.xml"/><Relationship Id="rId23" Type="http://schemas.openxmlformats.org/officeDocument/2006/relationships/table" Target="../tables/table23.xml"/><Relationship Id="rId28" Type="http://schemas.openxmlformats.org/officeDocument/2006/relationships/table" Target="../tables/table28.xml"/><Relationship Id="rId36" Type="http://schemas.openxmlformats.org/officeDocument/2006/relationships/table" Target="../tables/table36.xml"/><Relationship Id="rId10" Type="http://schemas.openxmlformats.org/officeDocument/2006/relationships/table" Target="../tables/table10.xml"/><Relationship Id="rId19" Type="http://schemas.openxmlformats.org/officeDocument/2006/relationships/table" Target="../tables/table19.xml"/><Relationship Id="rId31" Type="http://schemas.openxmlformats.org/officeDocument/2006/relationships/table" Target="../tables/table31.xml"/><Relationship Id="rId44" Type="http://schemas.openxmlformats.org/officeDocument/2006/relationships/table" Target="../tables/table44.xml"/><Relationship Id="rId4" Type="http://schemas.openxmlformats.org/officeDocument/2006/relationships/table" Target="../tables/table4.xml"/><Relationship Id="rId9" Type="http://schemas.openxmlformats.org/officeDocument/2006/relationships/table" Target="../tables/table9.xml"/><Relationship Id="rId14" Type="http://schemas.openxmlformats.org/officeDocument/2006/relationships/table" Target="../tables/table14.xml"/><Relationship Id="rId22" Type="http://schemas.openxmlformats.org/officeDocument/2006/relationships/table" Target="../tables/table22.xml"/><Relationship Id="rId27" Type="http://schemas.openxmlformats.org/officeDocument/2006/relationships/table" Target="../tables/table27.xml"/><Relationship Id="rId30" Type="http://schemas.openxmlformats.org/officeDocument/2006/relationships/table" Target="../tables/table30.xml"/><Relationship Id="rId35" Type="http://schemas.openxmlformats.org/officeDocument/2006/relationships/table" Target="../tables/table35.xml"/><Relationship Id="rId43" Type="http://schemas.openxmlformats.org/officeDocument/2006/relationships/table" Target="../tables/table43.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tabColor theme="9" tint="-0.249977111117893"/>
  </sheetPr>
  <dimension ref="A1:AO590"/>
  <sheetViews>
    <sheetView tabSelected="1" zoomScale="55" zoomScaleNormal="55" zoomScaleSheetLayoutView="100" zoomScalePageLayoutView="85" workbookViewId="0">
      <selection activeCell="O40" sqref="O40"/>
    </sheetView>
  </sheetViews>
  <sheetFormatPr baseColWidth="10" defaultColWidth="11.42578125" defaultRowHeight="15" x14ac:dyDescent="0.25"/>
  <cols>
    <col min="1" max="1" width="1.28515625" style="369" customWidth="1"/>
    <col min="2" max="3" width="6" style="369" customWidth="1"/>
    <col min="4" max="4" width="7.7109375" style="473" customWidth="1"/>
    <col min="5" max="5" width="0.5703125" style="369" customWidth="1"/>
    <col min="6" max="6" width="14.42578125" style="369" customWidth="1"/>
    <col min="7" max="7" width="2.28515625" style="369" customWidth="1"/>
    <col min="8" max="8" width="12.5703125" style="369" customWidth="1"/>
    <col min="9" max="9" width="20.5703125" style="369" customWidth="1"/>
    <col min="10" max="10" width="2" style="369" customWidth="1"/>
    <col min="11" max="11" width="52.28515625" style="474" bestFit="1" customWidth="1"/>
    <col min="12" max="12" width="1.42578125" style="369" customWidth="1"/>
    <col min="13" max="13" width="28.7109375" style="369" customWidth="1"/>
    <col min="14" max="14" width="1.7109375" style="369" customWidth="1"/>
    <col min="15" max="15" width="21.42578125" style="369" customWidth="1"/>
    <col min="16" max="16" width="0.7109375" style="369" customWidth="1"/>
    <col min="17" max="17" width="3.5703125" style="369" hidden="1" customWidth="1"/>
    <col min="18" max="18" width="16.7109375" style="369" hidden="1" customWidth="1"/>
    <col min="19" max="19" width="1.42578125" style="369" hidden="1" customWidth="1"/>
    <col min="20" max="20" width="11.42578125" style="369" hidden="1" customWidth="1"/>
    <col min="21" max="21" width="1.42578125" style="369" hidden="1" customWidth="1"/>
    <col min="22" max="22" width="23.7109375" style="369" customWidth="1"/>
    <col min="23" max="23" width="1.42578125" style="369" customWidth="1"/>
    <col min="24" max="24" width="31.42578125" style="369" customWidth="1"/>
    <col min="25" max="25" width="20.140625" style="369" customWidth="1"/>
    <col min="26" max="27" width="4.42578125" style="369" hidden="1" customWidth="1"/>
    <col min="28" max="28" width="9.85546875" style="369" bestFit="1" customWidth="1"/>
    <col min="29" max="29" width="0.7109375" style="370" customWidth="1"/>
    <col min="30" max="30" width="22.7109375" style="371" customWidth="1"/>
    <col min="31" max="31" width="0.7109375" style="370" customWidth="1"/>
    <col min="32" max="32" width="12" style="370" bestFit="1" customWidth="1"/>
    <col min="33" max="33" width="0.7109375" style="370" customWidth="1"/>
    <col min="34" max="34" width="11.42578125" style="369"/>
    <col min="35" max="35" width="0.7109375" style="369" customWidth="1"/>
    <col min="36" max="36" width="11.42578125" style="369"/>
    <col min="37" max="37" width="1" style="369" customWidth="1"/>
    <col min="38" max="38" width="7.5703125" style="372" hidden="1" customWidth="1"/>
    <col min="39" max="39" width="11.42578125" style="372" hidden="1" customWidth="1"/>
    <col min="40" max="40" width="26.28515625" style="369" hidden="1" customWidth="1"/>
    <col min="41" max="41" width="23.42578125" style="369" hidden="1" customWidth="1"/>
    <col min="42" max="16384" width="11.42578125" style="369"/>
  </cols>
  <sheetData>
    <row r="1" spans="1:40" ht="30" customHeight="1" x14ac:dyDescent="0.25">
      <c r="A1" s="587"/>
      <c r="B1" s="587"/>
      <c r="C1" s="587"/>
      <c r="D1" s="587"/>
      <c r="E1" s="587"/>
      <c r="F1" s="588" t="s">
        <v>3</v>
      </c>
      <c r="G1" s="588"/>
      <c r="H1" s="588"/>
      <c r="I1" s="588"/>
      <c r="J1" s="588"/>
      <c r="K1" s="588"/>
      <c r="L1" s="588"/>
      <c r="M1" s="368" t="s">
        <v>1680</v>
      </c>
      <c r="N1" s="611">
        <v>44162</v>
      </c>
      <c r="O1" s="612"/>
    </row>
    <row r="2" spans="1:40" ht="30" customHeight="1" x14ac:dyDescent="0.25">
      <c r="A2" s="587"/>
      <c r="B2" s="587"/>
      <c r="C2" s="587"/>
      <c r="D2" s="587"/>
      <c r="E2" s="587"/>
      <c r="F2" s="588" t="s">
        <v>1675</v>
      </c>
      <c r="G2" s="588"/>
      <c r="H2" s="588"/>
      <c r="I2" s="588"/>
      <c r="J2" s="588"/>
      <c r="K2" s="588"/>
      <c r="L2" s="588"/>
      <c r="M2" s="368" t="s">
        <v>1812</v>
      </c>
      <c r="N2" s="612" t="s">
        <v>1783</v>
      </c>
      <c r="O2" s="612"/>
    </row>
    <row r="3" spans="1:40" ht="30" customHeight="1" x14ac:dyDescent="0.25">
      <c r="A3" s="587"/>
      <c r="B3" s="587"/>
      <c r="C3" s="587"/>
      <c r="D3" s="587"/>
      <c r="E3" s="587"/>
      <c r="F3" s="613" t="s">
        <v>1792</v>
      </c>
      <c r="G3" s="613"/>
      <c r="H3" s="613"/>
      <c r="I3" s="613"/>
      <c r="J3" s="613"/>
      <c r="K3" s="613"/>
      <c r="L3" s="613"/>
      <c r="M3" s="614" t="s">
        <v>1676</v>
      </c>
      <c r="N3" s="615"/>
      <c r="O3" s="615"/>
    </row>
    <row r="4" spans="1:40" x14ac:dyDescent="0.25">
      <c r="B4" s="373"/>
      <c r="C4" s="373"/>
      <c r="D4" s="374"/>
      <c r="E4" s="373"/>
      <c r="F4" s="373"/>
      <c r="G4" s="373"/>
      <c r="H4" s="375"/>
      <c r="I4" s="375"/>
      <c r="J4" s="375"/>
      <c r="K4" s="376"/>
      <c r="L4" s="373"/>
      <c r="M4" s="373"/>
      <c r="N4" s="373"/>
      <c r="O4" s="373"/>
      <c r="P4" s="377"/>
      <c r="Q4" s="377"/>
      <c r="R4" s="373"/>
      <c r="S4" s="373"/>
      <c r="T4" s="373"/>
      <c r="U4" s="373"/>
      <c r="V4" s="373"/>
      <c r="W4" s="373"/>
      <c r="X4" s="373"/>
      <c r="Y4" s="373"/>
      <c r="Z4" s="377"/>
      <c r="AA4" s="377"/>
      <c r="AB4" s="373"/>
      <c r="AC4" s="373"/>
      <c r="AD4" s="373"/>
      <c r="AE4" s="373"/>
      <c r="AF4" s="373"/>
      <c r="AG4" s="373"/>
      <c r="AH4" s="373"/>
      <c r="AI4" s="373"/>
      <c r="AJ4" s="373"/>
    </row>
    <row r="5" spans="1:40" ht="15.75" hidden="1" customHeight="1" x14ac:dyDescent="0.25">
      <c r="B5" s="378"/>
      <c r="C5" s="378"/>
      <c r="D5" s="379"/>
      <c r="E5" s="378"/>
      <c r="F5" s="378"/>
      <c r="G5" s="378"/>
      <c r="H5" s="590" t="s">
        <v>1677</v>
      </c>
      <c r="I5" s="591"/>
      <c r="J5" s="591"/>
      <c r="K5" s="591"/>
      <c r="L5" s="591"/>
      <c r="M5" s="591"/>
      <c r="N5" s="591"/>
      <c r="O5" s="591"/>
      <c r="P5" s="591"/>
      <c r="Q5" s="591"/>
      <c r="R5" s="591"/>
    </row>
    <row r="6" spans="1:40" hidden="1" x14ac:dyDescent="0.25">
      <c r="B6" s="373"/>
      <c r="C6" s="373"/>
      <c r="D6" s="374"/>
      <c r="E6" s="373"/>
      <c r="F6" s="373"/>
      <c r="G6" s="373"/>
      <c r="H6" s="375"/>
      <c r="I6" s="375"/>
      <c r="J6" s="375"/>
      <c r="K6" s="376"/>
      <c r="L6" s="373"/>
      <c r="M6" s="373"/>
      <c r="N6" s="373"/>
      <c r="O6" s="373"/>
      <c r="P6" s="377"/>
      <c r="Q6" s="377"/>
      <c r="R6" s="373"/>
      <c r="S6" s="373"/>
      <c r="T6" s="373"/>
      <c r="U6" s="373"/>
      <c r="V6" s="373"/>
      <c r="W6" s="373"/>
      <c r="X6" s="373"/>
      <c r="Y6" s="373"/>
      <c r="Z6" s="377"/>
      <c r="AA6" s="377"/>
      <c r="AB6" s="373"/>
      <c r="AC6" s="373"/>
      <c r="AD6" s="373"/>
      <c r="AE6" s="373"/>
      <c r="AF6" s="373"/>
      <c r="AG6" s="373"/>
      <c r="AH6" s="373"/>
      <c r="AI6" s="373"/>
      <c r="AJ6" s="373"/>
    </row>
    <row r="7" spans="1:40" s="378" customFormat="1" x14ac:dyDescent="0.25">
      <c r="B7" s="380"/>
      <c r="C7" s="380"/>
      <c r="D7" s="381"/>
      <c r="E7" s="380"/>
      <c r="F7" s="380"/>
      <c r="G7" s="380"/>
      <c r="H7" s="380"/>
      <c r="I7" s="380"/>
      <c r="J7" s="380"/>
      <c r="K7" s="382"/>
      <c r="L7" s="383"/>
      <c r="M7" s="383"/>
      <c r="N7" s="383"/>
      <c r="O7" s="383"/>
      <c r="P7" s="380"/>
      <c r="Q7" s="380"/>
      <c r="R7" s="380"/>
      <c r="S7" s="380"/>
      <c r="T7" s="380"/>
      <c r="U7" s="380"/>
      <c r="V7" s="380"/>
      <c r="W7" s="380"/>
      <c r="X7" s="380"/>
      <c r="Y7" s="380"/>
      <c r="Z7" s="380"/>
      <c r="AA7" s="380"/>
      <c r="AB7" s="383"/>
      <c r="AC7" s="380"/>
      <c r="AD7" s="380"/>
      <c r="AE7" s="380"/>
      <c r="AF7" s="380"/>
      <c r="AG7" s="380"/>
      <c r="AH7" s="380"/>
      <c r="AI7" s="380"/>
      <c r="AJ7" s="380"/>
      <c r="AK7" s="369"/>
      <c r="AL7" s="372"/>
      <c r="AM7" s="372"/>
      <c r="AN7" s="369"/>
    </row>
    <row r="8" spans="1:40" s="378" customFormat="1" ht="29.25" customHeight="1" x14ac:dyDescent="0.25">
      <c r="B8" s="380"/>
      <c r="C8" s="380"/>
      <c r="D8" s="381"/>
      <c r="E8" s="384"/>
      <c r="F8" s="384"/>
      <c r="G8" s="384"/>
      <c r="H8" s="384"/>
      <c r="I8" s="385" t="s">
        <v>3</v>
      </c>
      <c r="J8" s="386"/>
      <c r="K8" s="387" t="s">
        <v>1734</v>
      </c>
      <c r="L8" s="383"/>
      <c r="M8" s="383"/>
      <c r="N8" s="383"/>
      <c r="O8" s="383"/>
      <c r="P8" s="380"/>
      <c r="Q8" s="380"/>
      <c r="R8" s="380"/>
      <c r="S8" s="380"/>
      <c r="T8" s="380"/>
      <c r="U8" s="380"/>
      <c r="V8" s="380"/>
      <c r="W8" s="380"/>
      <c r="X8" s="380"/>
      <c r="Y8" s="380"/>
      <c r="Z8" s="380"/>
      <c r="AA8" s="380"/>
      <c r="AB8" s="383"/>
      <c r="AC8" s="380"/>
      <c r="AD8" s="380"/>
      <c r="AE8" s="380"/>
      <c r="AF8" s="380"/>
      <c r="AG8" s="380"/>
      <c r="AH8" s="380"/>
      <c r="AI8" s="380"/>
      <c r="AJ8" s="380"/>
      <c r="AK8" s="369"/>
      <c r="AL8" s="372"/>
      <c r="AM8" s="372"/>
      <c r="AN8" s="369"/>
    </row>
    <row r="9" spans="1:40" s="378" customFormat="1" x14ac:dyDescent="0.25">
      <c r="B9" s="380"/>
      <c r="C9" s="380"/>
      <c r="D9" s="381"/>
      <c r="E9" s="384"/>
      <c r="F9" s="384"/>
      <c r="G9" s="384"/>
      <c r="H9" s="384"/>
      <c r="I9" s="385" t="s">
        <v>0</v>
      </c>
      <c r="J9" s="386"/>
      <c r="K9" s="387" t="s">
        <v>309</v>
      </c>
      <c r="L9" s="383"/>
      <c r="M9" s="383"/>
      <c r="N9" s="383"/>
      <c r="O9" s="383"/>
      <c r="P9" s="380"/>
      <c r="Q9" s="380"/>
      <c r="R9" s="380"/>
      <c r="S9" s="380"/>
      <c r="T9" s="380"/>
      <c r="U9" s="380"/>
      <c r="V9" s="380"/>
      <c r="W9" s="380"/>
      <c r="X9" s="380"/>
      <c r="Y9" s="380"/>
      <c r="Z9" s="380"/>
      <c r="AA9" s="380"/>
      <c r="AB9" s="383"/>
      <c r="AC9" s="380"/>
      <c r="AD9" s="380"/>
      <c r="AE9" s="380"/>
      <c r="AF9" s="380"/>
      <c r="AG9" s="380"/>
      <c r="AH9" s="380"/>
      <c r="AI9" s="380"/>
      <c r="AJ9" s="380"/>
      <c r="AK9" s="369"/>
      <c r="AL9" s="372"/>
      <c r="AM9" s="372"/>
      <c r="AN9" s="369"/>
    </row>
    <row r="10" spans="1:40" s="378" customFormat="1" x14ac:dyDescent="0.25">
      <c r="B10" s="380"/>
      <c r="C10" s="380"/>
      <c r="D10" s="381"/>
      <c r="E10" s="384"/>
      <c r="F10" s="384"/>
      <c r="G10" s="384"/>
      <c r="H10" s="384"/>
      <c r="I10" s="385" t="s">
        <v>1</v>
      </c>
      <c r="J10" s="386"/>
      <c r="K10" s="387" t="s">
        <v>1315</v>
      </c>
      <c r="L10" s="383"/>
      <c r="M10" s="383"/>
      <c r="N10" s="383"/>
      <c r="O10" s="383"/>
      <c r="P10" s="380"/>
      <c r="Q10" s="380"/>
      <c r="R10" s="380"/>
      <c r="S10" s="380"/>
      <c r="T10" s="380"/>
      <c r="U10" s="380"/>
      <c r="V10" s="380"/>
      <c r="W10" s="380"/>
      <c r="X10" s="380"/>
      <c r="Y10" s="380"/>
      <c r="Z10" s="380"/>
      <c r="AA10" s="380"/>
      <c r="AB10" s="383"/>
      <c r="AC10" s="380"/>
      <c r="AD10" s="380"/>
      <c r="AE10" s="380"/>
      <c r="AF10" s="380"/>
      <c r="AG10" s="380"/>
      <c r="AH10" s="380"/>
      <c r="AI10" s="380"/>
      <c r="AJ10" s="380"/>
      <c r="AK10" s="369"/>
      <c r="AL10" s="372"/>
      <c r="AM10" s="372"/>
      <c r="AN10" s="369"/>
    </row>
    <row r="11" spans="1:40" s="378" customFormat="1" x14ac:dyDescent="0.25">
      <c r="B11" s="380"/>
      <c r="C11" s="380"/>
      <c r="D11" s="381"/>
      <c r="E11" s="384"/>
      <c r="F11" s="384"/>
      <c r="G11" s="384"/>
      <c r="H11" s="384"/>
      <c r="I11" s="385" t="s">
        <v>1553</v>
      </c>
      <c r="J11" s="380"/>
      <c r="K11" s="387" t="s">
        <v>1315</v>
      </c>
      <c r="L11" s="383"/>
      <c r="M11" s="383"/>
      <c r="N11" s="383"/>
      <c r="O11" s="383"/>
      <c r="P11" s="380"/>
      <c r="Q11" s="380"/>
      <c r="R11" s="380"/>
      <c r="S11" s="380"/>
      <c r="T11" s="380"/>
      <c r="U11" s="380"/>
      <c r="V11" s="380"/>
      <c r="W11" s="380"/>
      <c r="X11" s="380"/>
      <c r="Y11" s="380"/>
      <c r="Z11" s="380"/>
      <c r="AA11" s="380"/>
      <c r="AB11" s="383"/>
      <c r="AC11" s="380"/>
      <c r="AD11" s="380"/>
      <c r="AE11" s="380"/>
      <c r="AF11" s="380"/>
      <c r="AG11" s="380"/>
      <c r="AH11" s="380"/>
      <c r="AI11" s="380"/>
      <c r="AJ11" s="380"/>
      <c r="AK11" s="369"/>
      <c r="AL11" s="372"/>
      <c r="AM11" s="372"/>
      <c r="AN11" s="369"/>
    </row>
    <row r="12" spans="1:40" s="378" customFormat="1" x14ac:dyDescent="0.25">
      <c r="B12" s="380"/>
      <c r="C12" s="380"/>
      <c r="D12" s="381"/>
      <c r="E12" s="384"/>
      <c r="F12" s="384"/>
      <c r="G12" s="384"/>
      <c r="H12" s="384"/>
      <c r="I12" s="384"/>
      <c r="J12" s="380"/>
      <c r="K12" s="388"/>
      <c r="L12" s="383"/>
      <c r="M12" s="383"/>
      <c r="N12" s="383"/>
      <c r="O12" s="383"/>
      <c r="P12" s="380"/>
      <c r="Q12" s="380"/>
      <c r="R12" s="380"/>
      <c r="S12" s="380"/>
      <c r="T12" s="380"/>
      <c r="U12" s="380"/>
      <c r="V12" s="380"/>
      <c r="W12" s="380"/>
      <c r="X12" s="380"/>
      <c r="Y12" s="380"/>
      <c r="Z12" s="380"/>
      <c r="AA12" s="380"/>
      <c r="AB12" s="383"/>
      <c r="AC12" s="380"/>
      <c r="AD12" s="380"/>
      <c r="AE12" s="380"/>
      <c r="AF12" s="380"/>
      <c r="AG12" s="380"/>
      <c r="AH12" s="380"/>
      <c r="AI12" s="380"/>
      <c r="AJ12" s="380"/>
      <c r="AK12" s="369"/>
      <c r="AL12" s="372"/>
      <c r="AM12" s="372"/>
      <c r="AN12" s="369"/>
    </row>
    <row r="13" spans="1:40" s="378" customFormat="1" x14ac:dyDescent="0.25">
      <c r="B13" s="380"/>
      <c r="C13" s="380"/>
      <c r="D13" s="380"/>
      <c r="E13" s="384"/>
      <c r="F13" s="384"/>
      <c r="G13" s="384"/>
      <c r="H13" s="384"/>
      <c r="I13" s="384"/>
      <c r="J13" s="380"/>
      <c r="K13" s="382"/>
      <c r="L13" s="380"/>
      <c r="M13" s="380"/>
      <c r="N13" s="389"/>
      <c r="O13" s="380"/>
      <c r="P13" s="380"/>
      <c r="Q13" s="380"/>
      <c r="R13" s="380"/>
      <c r="S13" s="380"/>
      <c r="T13" s="380"/>
      <c r="U13" s="380"/>
      <c r="V13" s="380"/>
      <c r="W13" s="380"/>
      <c r="X13" s="380"/>
      <c r="Y13" s="380"/>
      <c r="Z13" s="380"/>
      <c r="AA13" s="380"/>
      <c r="AB13" s="380"/>
      <c r="AC13" s="380"/>
      <c r="AD13" s="380"/>
      <c r="AE13" s="380"/>
      <c r="AF13" s="380"/>
      <c r="AG13" s="380"/>
      <c r="AH13" s="380"/>
      <c r="AI13" s="380"/>
      <c r="AJ13" s="380"/>
      <c r="AK13" s="369"/>
      <c r="AL13" s="372"/>
      <c r="AM13" s="372"/>
      <c r="AN13" s="369"/>
    </row>
    <row r="14" spans="1:40" s="378" customFormat="1" ht="12" customHeight="1" x14ac:dyDescent="0.25">
      <c r="B14" s="380"/>
      <c r="C14" s="380"/>
      <c r="D14" s="380"/>
      <c r="E14" s="384"/>
      <c r="F14" s="384"/>
      <c r="G14" s="384"/>
      <c r="H14" s="592" t="s">
        <v>1268</v>
      </c>
      <c r="I14" s="593"/>
      <c r="J14" s="380"/>
      <c r="K14" s="596">
        <v>44551</v>
      </c>
      <c r="L14" s="380"/>
      <c r="M14" s="380"/>
      <c r="N14" s="380"/>
      <c r="O14" s="380"/>
      <c r="P14" s="380"/>
      <c r="Q14" s="380"/>
      <c r="R14" s="380"/>
      <c r="S14" s="380"/>
      <c r="T14" s="380"/>
      <c r="U14" s="380"/>
      <c r="V14" s="380"/>
      <c r="W14" s="380"/>
      <c r="X14" s="380"/>
      <c r="Y14" s="380"/>
      <c r="Z14" s="380"/>
      <c r="AA14" s="380"/>
      <c r="AB14" s="380"/>
      <c r="AC14" s="380"/>
      <c r="AD14" s="380"/>
      <c r="AE14" s="380"/>
      <c r="AF14" s="380"/>
      <c r="AG14" s="380"/>
      <c r="AH14" s="380"/>
      <c r="AI14" s="380"/>
      <c r="AJ14" s="380"/>
      <c r="AK14" s="369"/>
      <c r="AL14" s="372"/>
      <c r="AM14" s="372"/>
      <c r="AN14" s="369"/>
    </row>
    <row r="15" spans="1:40" s="378" customFormat="1" ht="12.75" customHeight="1" x14ac:dyDescent="0.25">
      <c r="B15" s="380"/>
      <c r="C15" s="380"/>
      <c r="D15" s="380"/>
      <c r="E15" s="384"/>
      <c r="F15" s="384"/>
      <c r="G15" s="384"/>
      <c r="H15" s="594"/>
      <c r="I15" s="595"/>
      <c r="J15" s="380"/>
      <c r="K15" s="597"/>
      <c r="L15" s="380"/>
      <c r="M15" s="380"/>
      <c r="N15" s="380"/>
      <c r="O15" s="380"/>
      <c r="P15" s="380"/>
      <c r="Q15" s="380"/>
      <c r="R15" s="380"/>
      <c r="S15" s="380"/>
      <c r="T15" s="380"/>
      <c r="U15" s="380"/>
      <c r="V15" s="380"/>
      <c r="W15" s="380"/>
      <c r="X15" s="380"/>
      <c r="Y15" s="380"/>
      <c r="Z15" s="380"/>
      <c r="AA15" s="380"/>
      <c r="AB15" s="380"/>
      <c r="AC15" s="380"/>
      <c r="AD15" s="380"/>
      <c r="AE15" s="380"/>
      <c r="AF15" s="380"/>
      <c r="AG15" s="380"/>
      <c r="AH15" s="380"/>
      <c r="AI15" s="380"/>
      <c r="AJ15" s="380"/>
      <c r="AK15" s="369"/>
      <c r="AL15" s="372"/>
      <c r="AM15" s="372"/>
      <c r="AN15" s="369"/>
    </row>
    <row r="16" spans="1:40" s="378" customFormat="1" x14ac:dyDescent="0.25">
      <c r="B16" s="380"/>
      <c r="C16" s="380"/>
      <c r="D16" s="380"/>
      <c r="E16" s="384"/>
      <c r="F16" s="384"/>
      <c r="G16" s="384"/>
      <c r="H16" s="384"/>
      <c r="I16" s="390"/>
      <c r="J16" s="380"/>
      <c r="K16" s="382"/>
      <c r="L16" s="382"/>
      <c r="M16" s="380"/>
      <c r="N16" s="380"/>
      <c r="O16" s="380"/>
      <c r="P16" s="380"/>
      <c r="Q16" s="380"/>
      <c r="R16" s="380"/>
      <c r="S16" s="380"/>
      <c r="T16" s="380"/>
      <c r="U16" s="380"/>
      <c r="V16" s="380"/>
      <c r="W16" s="380"/>
      <c r="X16" s="380"/>
      <c r="Y16" s="380"/>
      <c r="Z16" s="380"/>
      <c r="AA16" s="380"/>
      <c r="AB16" s="380"/>
      <c r="AC16" s="380"/>
      <c r="AD16" s="380"/>
      <c r="AE16" s="380"/>
      <c r="AF16" s="380"/>
      <c r="AG16" s="380"/>
      <c r="AH16" s="380"/>
      <c r="AI16" s="380"/>
      <c r="AJ16" s="380"/>
      <c r="AK16" s="369"/>
      <c r="AL16" s="372"/>
      <c r="AM16" s="372"/>
      <c r="AN16" s="369"/>
    </row>
    <row r="17" spans="1:41" s="378" customFormat="1" ht="122.25" customHeight="1" x14ac:dyDescent="0.25">
      <c r="B17" s="380"/>
      <c r="C17" s="380"/>
      <c r="D17" s="381"/>
      <c r="E17" s="384"/>
      <c r="F17" s="567" t="s">
        <v>1615</v>
      </c>
      <c r="G17" s="391"/>
      <c r="H17" s="604" t="s">
        <v>1286</v>
      </c>
      <c r="I17" s="605"/>
      <c r="J17" s="392"/>
      <c r="K17" s="572" t="s">
        <v>1793</v>
      </c>
      <c r="L17" s="573"/>
      <c r="M17" s="573"/>
      <c r="N17" s="573"/>
      <c r="O17" s="573"/>
      <c r="P17" s="573"/>
      <c r="Q17" s="573"/>
      <c r="R17" s="573"/>
      <c r="S17" s="573"/>
      <c r="T17" s="573"/>
      <c r="U17" s="573"/>
      <c r="V17" s="573"/>
      <c r="W17" s="573"/>
      <c r="X17" s="573"/>
      <c r="Y17" s="573"/>
      <c r="Z17" s="573"/>
      <c r="AA17" s="573"/>
      <c r="AB17" s="573"/>
      <c r="AC17" s="573"/>
      <c r="AD17" s="573"/>
      <c r="AE17" s="573"/>
      <c r="AF17" s="573"/>
      <c r="AG17" s="573"/>
      <c r="AH17" s="573"/>
      <c r="AI17" s="573"/>
      <c r="AJ17" s="574"/>
      <c r="AK17" s="369"/>
      <c r="AL17" s="372"/>
      <c r="AM17" s="372"/>
      <c r="AN17" s="369"/>
    </row>
    <row r="18" spans="1:41" s="378" customFormat="1" ht="75" hidden="1" customHeight="1" x14ac:dyDescent="0.25">
      <c r="B18" s="380"/>
      <c r="C18" s="380"/>
      <c r="D18" s="381"/>
      <c r="E18" s="384"/>
      <c r="F18" s="568"/>
      <c r="G18" s="384"/>
      <c r="H18" s="606"/>
      <c r="I18" s="607"/>
      <c r="J18" s="393"/>
      <c r="K18" s="572"/>
      <c r="L18" s="573"/>
      <c r="M18" s="573"/>
      <c r="N18" s="573"/>
      <c r="O18" s="573"/>
      <c r="P18" s="573"/>
      <c r="Q18" s="573"/>
      <c r="R18" s="573"/>
      <c r="S18" s="573"/>
      <c r="T18" s="573"/>
      <c r="U18" s="573"/>
      <c r="V18" s="573"/>
      <c r="W18" s="573"/>
      <c r="X18" s="573"/>
      <c r="Y18" s="573"/>
      <c r="Z18" s="573"/>
      <c r="AA18" s="573"/>
      <c r="AB18" s="573"/>
      <c r="AC18" s="573"/>
      <c r="AD18" s="573"/>
      <c r="AE18" s="573"/>
      <c r="AF18" s="573"/>
      <c r="AG18" s="573"/>
      <c r="AH18" s="573"/>
      <c r="AI18" s="573"/>
      <c r="AJ18" s="574"/>
      <c r="AK18" s="369"/>
      <c r="AL18" s="372"/>
      <c r="AM18" s="372"/>
      <c r="AN18" s="369"/>
    </row>
    <row r="19" spans="1:41" s="378" customFormat="1" ht="19.5" customHeight="1" x14ac:dyDescent="0.25">
      <c r="B19" s="380"/>
      <c r="C19" s="380"/>
      <c r="D19" s="381"/>
      <c r="E19" s="384"/>
      <c r="F19" s="568"/>
      <c r="G19" s="384"/>
      <c r="H19" s="384"/>
      <c r="I19" s="394"/>
      <c r="J19" s="382"/>
      <c r="K19" s="575"/>
      <c r="L19" s="575"/>
      <c r="M19" s="575"/>
      <c r="N19" s="575"/>
      <c r="O19" s="575"/>
      <c r="P19" s="575"/>
      <c r="Q19" s="575"/>
      <c r="R19" s="575"/>
      <c r="S19" s="575"/>
      <c r="T19" s="575"/>
      <c r="U19" s="575"/>
      <c r="V19" s="575"/>
      <c r="W19" s="575"/>
      <c r="X19" s="575"/>
      <c r="Y19" s="575"/>
      <c r="Z19" s="575"/>
      <c r="AA19" s="575"/>
      <c r="AB19" s="575"/>
      <c r="AC19" s="575"/>
      <c r="AD19" s="575"/>
      <c r="AE19" s="575"/>
      <c r="AF19" s="575"/>
      <c r="AG19" s="575"/>
      <c r="AH19" s="575"/>
      <c r="AI19" s="575"/>
      <c r="AJ19" s="576"/>
      <c r="AK19" s="369"/>
      <c r="AL19" s="372"/>
      <c r="AM19" s="372"/>
      <c r="AN19" s="369"/>
    </row>
    <row r="20" spans="1:41" s="378" customFormat="1" ht="108.75" customHeight="1" x14ac:dyDescent="0.25">
      <c r="B20" s="380"/>
      <c r="C20" s="380"/>
      <c r="D20" s="381"/>
      <c r="E20" s="384"/>
      <c r="F20" s="568"/>
      <c r="G20" s="384"/>
      <c r="H20" s="604" t="s">
        <v>1285</v>
      </c>
      <c r="I20" s="605"/>
      <c r="J20" s="392"/>
      <c r="K20" s="572" t="s">
        <v>1794</v>
      </c>
      <c r="L20" s="573"/>
      <c r="M20" s="573"/>
      <c r="N20" s="573"/>
      <c r="O20" s="573"/>
      <c r="P20" s="573"/>
      <c r="Q20" s="573"/>
      <c r="R20" s="573"/>
      <c r="S20" s="573"/>
      <c r="T20" s="573"/>
      <c r="U20" s="573"/>
      <c r="V20" s="573"/>
      <c r="W20" s="573"/>
      <c r="X20" s="573"/>
      <c r="Y20" s="573"/>
      <c r="Z20" s="573"/>
      <c r="AA20" s="573"/>
      <c r="AB20" s="573"/>
      <c r="AC20" s="573"/>
      <c r="AD20" s="573"/>
      <c r="AE20" s="573"/>
      <c r="AF20" s="573"/>
      <c r="AG20" s="573"/>
      <c r="AH20" s="573"/>
      <c r="AI20" s="573"/>
      <c r="AJ20" s="574"/>
      <c r="AK20" s="369"/>
      <c r="AL20" s="372"/>
      <c r="AM20" s="372"/>
      <c r="AN20" s="369"/>
    </row>
    <row r="21" spans="1:41" s="378" customFormat="1" ht="80.25" hidden="1" customHeight="1" x14ac:dyDescent="0.25">
      <c r="B21" s="380"/>
      <c r="C21" s="380"/>
      <c r="D21" s="381"/>
      <c r="E21" s="384"/>
      <c r="F21" s="568"/>
      <c r="G21" s="384"/>
      <c r="H21" s="606"/>
      <c r="I21" s="607"/>
      <c r="J21" s="393"/>
      <c r="K21" s="572" t="s">
        <v>1681</v>
      </c>
      <c r="L21" s="573"/>
      <c r="M21" s="573"/>
      <c r="N21" s="573"/>
      <c r="O21" s="573"/>
      <c r="P21" s="573"/>
      <c r="Q21" s="573"/>
      <c r="R21" s="573"/>
      <c r="S21" s="573"/>
      <c r="T21" s="573"/>
      <c r="U21" s="573"/>
      <c r="V21" s="573"/>
      <c r="W21" s="573"/>
      <c r="X21" s="573"/>
      <c r="Y21" s="573"/>
      <c r="Z21" s="573"/>
      <c r="AA21" s="573"/>
      <c r="AB21" s="573"/>
      <c r="AC21" s="573"/>
      <c r="AD21" s="573"/>
      <c r="AE21" s="573"/>
      <c r="AF21" s="573"/>
      <c r="AG21" s="573"/>
      <c r="AH21" s="573"/>
      <c r="AI21" s="573"/>
      <c r="AJ21" s="574"/>
      <c r="AK21" s="369"/>
      <c r="AL21" s="372"/>
      <c r="AM21" s="372"/>
      <c r="AN21" s="369"/>
    </row>
    <row r="22" spans="1:41" s="378" customFormat="1" x14ac:dyDescent="0.25">
      <c r="B22" s="380"/>
      <c r="C22" s="380"/>
      <c r="D22" s="381"/>
      <c r="E22" s="384"/>
      <c r="F22" s="568"/>
      <c r="G22" s="384"/>
      <c r="H22" s="384"/>
      <c r="I22" s="394"/>
      <c r="J22" s="382"/>
      <c r="K22" s="575"/>
      <c r="L22" s="575"/>
      <c r="M22" s="575"/>
      <c r="N22" s="575"/>
      <c r="O22" s="575"/>
      <c r="P22" s="575"/>
      <c r="Q22" s="575"/>
      <c r="R22" s="575"/>
      <c r="S22" s="575"/>
      <c r="T22" s="575"/>
      <c r="U22" s="575"/>
      <c r="V22" s="575"/>
      <c r="W22" s="575"/>
      <c r="X22" s="575"/>
      <c r="Y22" s="575"/>
      <c r="Z22" s="575"/>
      <c r="AA22" s="575"/>
      <c r="AB22" s="575"/>
      <c r="AC22" s="575"/>
      <c r="AD22" s="575"/>
      <c r="AE22" s="575"/>
      <c r="AF22" s="575"/>
      <c r="AG22" s="575"/>
      <c r="AH22" s="575"/>
      <c r="AI22" s="575"/>
      <c r="AJ22" s="576"/>
      <c r="AK22" s="369"/>
      <c r="AL22" s="372"/>
      <c r="AM22" s="372"/>
      <c r="AN22" s="369"/>
    </row>
    <row r="23" spans="1:41" s="378" customFormat="1" ht="128.25" customHeight="1" x14ac:dyDescent="0.25">
      <c r="B23" s="380"/>
      <c r="C23" s="380"/>
      <c r="D23" s="381"/>
      <c r="E23" s="384"/>
      <c r="F23" s="568"/>
      <c r="G23" s="384"/>
      <c r="H23" s="604" t="s">
        <v>1614</v>
      </c>
      <c r="I23" s="605"/>
      <c r="J23" s="392"/>
      <c r="K23" s="578" t="s">
        <v>1795</v>
      </c>
      <c r="L23" s="579"/>
      <c r="M23" s="579"/>
      <c r="N23" s="579"/>
      <c r="O23" s="579"/>
      <c r="P23" s="579"/>
      <c r="Q23" s="579"/>
      <c r="R23" s="579"/>
      <c r="S23" s="579"/>
      <c r="T23" s="579"/>
      <c r="U23" s="579"/>
      <c r="V23" s="579"/>
      <c r="W23" s="579"/>
      <c r="X23" s="579"/>
      <c r="Y23" s="579"/>
      <c r="Z23" s="579"/>
      <c r="AA23" s="579"/>
      <c r="AB23" s="579"/>
      <c r="AC23" s="579"/>
      <c r="AD23" s="579"/>
      <c r="AE23" s="579"/>
      <c r="AF23" s="579"/>
      <c r="AG23" s="579"/>
      <c r="AH23" s="579"/>
      <c r="AI23" s="579"/>
      <c r="AJ23" s="580"/>
      <c r="AK23" s="369"/>
      <c r="AL23" s="372"/>
      <c r="AM23" s="372"/>
      <c r="AN23" s="369"/>
    </row>
    <row r="24" spans="1:41" s="378" customFormat="1" x14ac:dyDescent="0.25">
      <c r="A24" s="378">
        <v>1</v>
      </c>
      <c r="B24" s="380"/>
      <c r="C24" s="380"/>
      <c r="D24" s="381"/>
      <c r="E24" s="384"/>
      <c r="F24" s="569"/>
      <c r="G24" s="395"/>
      <c r="H24" s="606"/>
      <c r="I24" s="607"/>
      <c r="J24" s="393"/>
      <c r="K24" s="581"/>
      <c r="L24" s="582"/>
      <c r="M24" s="582"/>
      <c r="N24" s="582"/>
      <c r="O24" s="582"/>
      <c r="P24" s="582"/>
      <c r="Q24" s="582"/>
      <c r="R24" s="582"/>
      <c r="S24" s="582"/>
      <c r="T24" s="582"/>
      <c r="U24" s="582"/>
      <c r="V24" s="582"/>
      <c r="W24" s="582"/>
      <c r="X24" s="582"/>
      <c r="Y24" s="582"/>
      <c r="Z24" s="582"/>
      <c r="AA24" s="582"/>
      <c r="AB24" s="582"/>
      <c r="AC24" s="582"/>
      <c r="AD24" s="582"/>
      <c r="AE24" s="582"/>
      <c r="AF24" s="582"/>
      <c r="AG24" s="582"/>
      <c r="AH24" s="582"/>
      <c r="AI24" s="582"/>
      <c r="AJ24" s="583"/>
      <c r="AK24" s="369"/>
      <c r="AL24" s="372"/>
      <c r="AM24" s="372"/>
      <c r="AN24" s="369"/>
    </row>
    <row r="25" spans="1:41" s="378" customFormat="1" x14ac:dyDescent="0.25">
      <c r="B25" s="380"/>
      <c r="C25" s="380"/>
      <c r="D25" s="380"/>
      <c r="E25" s="380"/>
      <c r="F25" s="382"/>
      <c r="G25" s="382"/>
      <c r="H25" s="382"/>
      <c r="I25" s="382"/>
      <c r="J25" s="380"/>
      <c r="K25" s="382"/>
      <c r="L25" s="382"/>
      <c r="M25" s="382"/>
      <c r="N25" s="382"/>
      <c r="O25" s="382"/>
      <c r="P25" s="382"/>
      <c r="Q25" s="382"/>
      <c r="R25" s="382"/>
      <c r="S25" s="380"/>
      <c r="T25" s="380"/>
      <c r="U25" s="380"/>
      <c r="V25" s="380"/>
      <c r="W25" s="380"/>
      <c r="X25" s="380"/>
      <c r="Y25" s="380"/>
      <c r="Z25" s="380"/>
      <c r="AA25" s="380"/>
      <c r="AB25" s="380"/>
      <c r="AC25" s="380"/>
      <c r="AD25" s="380"/>
      <c r="AE25" s="380"/>
      <c r="AF25" s="380"/>
      <c r="AG25" s="380"/>
      <c r="AH25" s="380"/>
      <c r="AI25" s="380"/>
      <c r="AJ25" s="380"/>
      <c r="AK25" s="369"/>
      <c r="AL25" s="372"/>
      <c r="AM25" s="372"/>
      <c r="AN25" s="369"/>
    </row>
    <row r="26" spans="1:41" s="378" customFormat="1" x14ac:dyDescent="0.25">
      <c r="B26" s="380"/>
      <c r="C26" s="380"/>
      <c r="D26" s="381"/>
      <c r="E26" s="396"/>
      <c r="F26" s="397"/>
      <c r="G26" s="397"/>
      <c r="H26" s="608" t="s">
        <v>1616</v>
      </c>
      <c r="I26" s="609"/>
      <c r="J26" s="609"/>
      <c r="K26" s="609"/>
      <c r="L26" s="609"/>
      <c r="M26" s="609"/>
      <c r="N26" s="609"/>
      <c r="O26" s="609"/>
      <c r="P26" s="609"/>
      <c r="Q26" s="609"/>
      <c r="R26" s="609"/>
      <c r="S26" s="609"/>
      <c r="T26" s="609"/>
      <c r="U26" s="609"/>
      <c r="V26" s="609"/>
      <c r="W26" s="609"/>
      <c r="X26" s="609"/>
      <c r="Y26" s="609"/>
      <c r="Z26" s="609"/>
      <c r="AA26" s="609"/>
      <c r="AB26" s="609"/>
      <c r="AC26" s="609"/>
      <c r="AD26" s="609"/>
      <c r="AE26" s="609"/>
      <c r="AF26" s="609"/>
      <c r="AG26" s="609"/>
      <c r="AH26" s="609"/>
      <c r="AI26" s="609"/>
      <c r="AJ26" s="610"/>
      <c r="AK26" s="398"/>
      <c r="AL26" s="353"/>
      <c r="AM26" s="353"/>
      <c r="AN26" s="398"/>
      <c r="AO26" s="399"/>
    </row>
    <row r="27" spans="1:41" s="378" customFormat="1" ht="15" customHeight="1" x14ac:dyDescent="0.25">
      <c r="B27" s="380"/>
      <c r="C27" s="380"/>
      <c r="D27" s="381"/>
      <c r="E27" s="396"/>
      <c r="F27" s="570" t="s">
        <v>1271</v>
      </c>
      <c r="G27" s="399"/>
      <c r="H27" s="599" t="s">
        <v>3</v>
      </c>
      <c r="I27" s="600"/>
      <c r="J27" s="399"/>
      <c r="K27" s="598" t="s">
        <v>312</v>
      </c>
      <c r="L27" s="399"/>
      <c r="M27" s="603" t="s">
        <v>1273</v>
      </c>
      <c r="N27" s="397"/>
      <c r="O27" s="585" t="s">
        <v>1808</v>
      </c>
      <c r="P27" s="397"/>
      <c r="Q27" s="586" t="s">
        <v>1275</v>
      </c>
      <c r="R27" s="586"/>
      <c r="S27" s="586"/>
      <c r="T27" s="586"/>
      <c r="U27" s="397"/>
      <c r="V27" s="566" t="s">
        <v>1653</v>
      </c>
      <c r="W27" s="397"/>
      <c r="X27" s="565" t="s">
        <v>1537</v>
      </c>
      <c r="Y27" s="565" t="s">
        <v>1539</v>
      </c>
      <c r="Z27" s="397"/>
      <c r="AA27" s="397"/>
      <c r="AB27" s="589" t="s">
        <v>1303</v>
      </c>
      <c r="AC27" s="384"/>
      <c r="AD27" s="565" t="s">
        <v>315</v>
      </c>
      <c r="AE27" s="400"/>
      <c r="AF27" s="577" t="s">
        <v>1577</v>
      </c>
      <c r="AG27" s="566"/>
      <c r="AH27" s="566"/>
      <c r="AI27" s="566"/>
      <c r="AJ27" s="566"/>
      <c r="AK27" s="398"/>
      <c r="AL27" s="584" t="s">
        <v>1274</v>
      </c>
      <c r="AM27" s="584" t="s">
        <v>1807</v>
      </c>
      <c r="AN27" s="565" t="s">
        <v>1682</v>
      </c>
      <c r="AO27" s="565" t="s">
        <v>1683</v>
      </c>
    </row>
    <row r="28" spans="1:41" s="378" customFormat="1" ht="19.5" customHeight="1" x14ac:dyDescent="0.25">
      <c r="B28" s="380"/>
      <c r="C28" s="380"/>
      <c r="D28" s="381"/>
      <c r="E28" s="396"/>
      <c r="F28" s="571"/>
      <c r="G28" s="399"/>
      <c r="H28" s="601"/>
      <c r="I28" s="602"/>
      <c r="J28" s="399"/>
      <c r="K28" s="577"/>
      <c r="L28" s="399"/>
      <c r="M28" s="603"/>
      <c r="N28" s="401"/>
      <c r="O28" s="566"/>
      <c r="P28" s="402"/>
      <c r="Q28" s="586"/>
      <c r="R28" s="586"/>
      <c r="S28" s="586"/>
      <c r="T28" s="586"/>
      <c r="U28" s="402"/>
      <c r="V28" s="566"/>
      <c r="W28" s="402"/>
      <c r="X28" s="565"/>
      <c r="Y28" s="565"/>
      <c r="Z28" s="402"/>
      <c r="AA28" s="402"/>
      <c r="AB28" s="589"/>
      <c r="AC28" s="402"/>
      <c r="AD28" s="565"/>
      <c r="AE28" s="400"/>
      <c r="AF28" s="403" t="s">
        <v>1575</v>
      </c>
      <c r="AG28" s="404"/>
      <c r="AH28" s="403" t="s">
        <v>382</v>
      </c>
      <c r="AI28" s="404"/>
      <c r="AJ28" s="405" t="s">
        <v>1576</v>
      </c>
      <c r="AK28" s="404"/>
      <c r="AL28" s="584"/>
      <c r="AM28" s="584"/>
      <c r="AN28" s="566"/>
      <c r="AO28" s="565"/>
    </row>
    <row r="29" spans="1:41" s="378" customFormat="1" ht="214.5" customHeight="1" x14ac:dyDescent="0.25">
      <c r="B29" s="380"/>
      <c r="C29" s="380"/>
      <c r="D29" s="381"/>
      <c r="E29" s="396"/>
      <c r="F29" s="406" t="s">
        <v>1538</v>
      </c>
      <c r="G29" s="407"/>
      <c r="H29" s="616" t="s">
        <v>1737</v>
      </c>
      <c r="I29" s="617"/>
      <c r="J29" s="407"/>
      <c r="K29" s="408" t="str">
        <f>IF(H29="","",VLOOKUP(H29,DATOS!$A$2:$B$17,2,0))</f>
        <v>Acercar el ICBF a la ciudadanía, a través del acceso a la información, los servicios y el impulso a la participación ciudadana.</v>
      </c>
      <c r="L29" s="407"/>
      <c r="M29" s="409" t="s">
        <v>1815</v>
      </c>
      <c r="N29" s="407"/>
      <c r="O29" s="409" t="s">
        <v>1816</v>
      </c>
      <c r="P29" s="410"/>
      <c r="Q29" s="562"/>
      <c r="R29" s="563"/>
      <c r="S29" s="563"/>
      <c r="T29" s="564"/>
      <c r="U29" s="411"/>
      <c r="V29" s="411" t="s">
        <v>1652</v>
      </c>
      <c r="W29" s="412"/>
      <c r="X29" s="413" t="s">
        <v>1788</v>
      </c>
      <c r="Y29" s="412" t="s">
        <v>1789</v>
      </c>
      <c r="Z29" s="412"/>
      <c r="AA29" s="414">
        <v>1</v>
      </c>
      <c r="AB29" s="415" t="str">
        <f>IF(O29="","",IF(F29=DATOS!$BL$5,CONCATENATE(VLOOKUP(H29,DATOS!$A$2:$C$17,3,0),"-SGSST",AA29),IF(F29=DATOS!$BL$4,CONCATENATE(VLOOKUP(H29,DATOS!$A$2:$C$17,3,0),AA29,"+"),IF(F29=DATOS!$BL$3,CONCATENATE(VLOOKUP(H29,DATOS!$A$2:$C$17,3,0),AA29,"-AMB"),(CONCATENATE(VLOOKUP(H29,DATOS!$A$2:$C$17,3,0),AA29))))))</f>
        <v>RC1+</v>
      </c>
      <c r="AC29" s="416"/>
      <c r="AD29" s="417" t="s">
        <v>1817</v>
      </c>
      <c r="AE29" s="407"/>
      <c r="AF29" s="418" t="s">
        <v>1790</v>
      </c>
      <c r="AG29" s="419"/>
      <c r="AH29" s="418" t="s">
        <v>1790</v>
      </c>
      <c r="AI29" s="420"/>
      <c r="AJ29" s="421"/>
      <c r="AK29" s="352"/>
      <c r="AL29" s="353" t="str">
        <f>O29</f>
        <v>Uso indebido de la información reservada y clasificada en beneficio de terceros</v>
      </c>
      <c r="AM29" s="422" t="s">
        <v>1818</v>
      </c>
      <c r="AN29" s="422" t="s">
        <v>1818</v>
      </c>
      <c r="AO29" s="423"/>
    </row>
    <row r="30" spans="1:41" s="378" customFormat="1" ht="214.5" customHeight="1" x14ac:dyDescent="0.25">
      <c r="B30" s="380"/>
      <c r="C30" s="380"/>
      <c r="D30" s="381"/>
      <c r="E30" s="396"/>
      <c r="F30" s="406" t="s">
        <v>1538</v>
      </c>
      <c r="G30" s="407"/>
      <c r="H30" s="616" t="s">
        <v>1735</v>
      </c>
      <c r="I30" s="617"/>
      <c r="J30" s="407"/>
      <c r="K30" s="408" t="str">
        <f>IF(H30="","",VLOOKUP(H30,DATOS!$A$2:$B$17,2,0))</f>
        <v>Liderar el diseño, actualización y desarrollo de planes, programas, proyectos y modalidades, asegurando actuaciones oportunas y con calidad, que restablezcan los derechos de los niños, niñas, adolescentes y jóvenes en situación de inobservancia, amenaza, vulneración o en conflicto con la ley.</v>
      </c>
      <c r="L30" s="407"/>
      <c r="M30" s="424" t="s">
        <v>1841</v>
      </c>
      <c r="N30" s="407"/>
      <c r="O30" s="425" t="s">
        <v>1842</v>
      </c>
      <c r="P30" s="410"/>
      <c r="Q30" s="562"/>
      <c r="R30" s="563"/>
      <c r="S30" s="563"/>
      <c r="T30" s="564"/>
      <c r="U30" s="411"/>
      <c r="V30" s="411" t="s">
        <v>1652</v>
      </c>
      <c r="W30" s="412"/>
      <c r="X30" s="413" t="s">
        <v>1788</v>
      </c>
      <c r="Y30" s="412" t="s">
        <v>1789</v>
      </c>
      <c r="Z30" s="412"/>
      <c r="AA30" s="414">
        <v>1</v>
      </c>
      <c r="AB30" s="415" t="str">
        <f>IF(O30="","",IF(F30=DATOS!$BL$5,CONCATENATE(VLOOKUP(H30,DATOS!$A$2:$C$17,3,0),"-SGSST",AA30),IF(F30=DATOS!$BL$4,CONCATENATE(VLOOKUP(H30,DATOS!$A$2:$C$17,3,0),AA30,"+"),IF(F30=DATOS!$BL$3,CONCATENATE(VLOOKUP(H30,DATOS!$A$2:$C$17,3,0),AA30,"-AMB"),(CONCATENATE(VLOOKUP(H30,DATOS!$A$2:$C$17,3,0),AA30))))))</f>
        <v>PR1+</v>
      </c>
      <c r="AC30" s="416"/>
      <c r="AD30" s="426" t="s">
        <v>1847</v>
      </c>
      <c r="AE30" s="407"/>
      <c r="AF30" s="427"/>
      <c r="AG30" s="428"/>
      <c r="AH30" s="427"/>
      <c r="AI30" s="429"/>
      <c r="AJ30" s="421" t="s">
        <v>1790</v>
      </c>
      <c r="AK30" s="429"/>
      <c r="AL30" s="353" t="str">
        <f>O30</f>
        <v>Decisiones no correspondientes al acervo probatorio debido a que la defensoría de Familia adopta decisiones que no responde a la realidad probatoria y fáctica.</v>
      </c>
      <c r="AM30" s="430" t="str">
        <f>M30</f>
        <v xml:space="preserve">Falta de apropiación en los Defensores de Familia   de  los procesos de  formación  que se realizan a los profesionales.
Omisión en los deberes o responsabilidades de los servidores públicos. (autoformación y normatividad)
Inasistencia de los Servidores Públicos a las actividades de asistencia técnica. </v>
      </c>
      <c r="AN30" s="431" t="s">
        <v>1848</v>
      </c>
      <c r="AO30" s="432" t="s">
        <v>1849</v>
      </c>
    </row>
    <row r="31" spans="1:41" s="378" customFormat="1" ht="214.5" customHeight="1" x14ac:dyDescent="0.25">
      <c r="B31" s="380"/>
      <c r="C31" s="380"/>
      <c r="D31" s="381"/>
      <c r="E31" s="396"/>
      <c r="F31" s="406" t="s">
        <v>1538</v>
      </c>
      <c r="G31" s="407"/>
      <c r="H31" s="616" t="s">
        <v>1735</v>
      </c>
      <c r="I31" s="617"/>
      <c r="J31" s="407"/>
      <c r="K31" s="408" t="str">
        <f>IF(H31="","",VLOOKUP(H31,DATOS!$A$2:$B$17,2,0))</f>
        <v>Liderar el diseño, actualización y desarrollo de planes, programas, proyectos y modalidades, asegurando actuaciones oportunas y con calidad, que restablezcan los derechos de los niños, niñas, adolescentes y jóvenes en situación de inobservancia, amenaza, vulneración o en conflicto con la ley.</v>
      </c>
      <c r="L31" s="407"/>
      <c r="M31" s="426" t="s">
        <v>1843</v>
      </c>
      <c r="N31" s="407"/>
      <c r="O31" s="409" t="s">
        <v>1844</v>
      </c>
      <c r="P31" s="410"/>
      <c r="Q31" s="433"/>
      <c r="R31" s="434"/>
      <c r="S31" s="434"/>
      <c r="T31" s="435"/>
      <c r="U31" s="411"/>
      <c r="V31" s="411" t="s">
        <v>1652</v>
      </c>
      <c r="W31" s="412"/>
      <c r="X31" s="413" t="s">
        <v>1788</v>
      </c>
      <c r="Y31" s="412" t="s">
        <v>1789</v>
      </c>
      <c r="Z31" s="412"/>
      <c r="AA31" s="414">
        <v>4</v>
      </c>
      <c r="AB31" s="415" t="str">
        <f>IF(O31="","",IF(F31=DATOS!$BL$5,CONCATENATE(VLOOKUP(H31,DATOS!$A$2:$C$17,3,0),"-SGSST",AA31),IF(F31=DATOS!$BL$4,CONCATENATE(VLOOKUP(H31,DATOS!$A$2:$C$17,3,0),AA31,"+"),IF(F31=DATOS!$BL$3,CONCATENATE(VLOOKUP(H31,DATOS!$A$2:$C$17,3,0),AA31,"-AMB"),(CONCATENATE(VLOOKUP(H31,DATOS!$A$2:$C$17,3,0),AA31))))))</f>
        <v>PR4+</v>
      </c>
      <c r="AC31" s="416"/>
      <c r="AD31" s="426" t="s">
        <v>1852</v>
      </c>
      <c r="AE31" s="407"/>
      <c r="AF31" s="436" t="s">
        <v>1790</v>
      </c>
      <c r="AG31" s="429"/>
      <c r="AH31" s="436" t="s">
        <v>1790</v>
      </c>
      <c r="AI31" s="429"/>
      <c r="AJ31" s="437"/>
      <c r="AK31" s="429"/>
      <c r="AL31" s="353" t="str">
        <f t="shared" ref="AL31:AL32" si="0">O31</f>
        <v>Sanciones disciplinarias o penales a la entidad o servidores involucrados por entes de control por decisiones irregulares debido a la aprobación de solicitudes de adopción.</v>
      </c>
      <c r="AM31" s="430" t="str">
        <f t="shared" ref="AM31:AM32" si="1">M31</f>
        <v>.-Falta de ética profesional
-Intereses personales
-Presión jerárquica
-Omisión del proceso, actividad o procedimiento.</v>
      </c>
      <c r="AN31" s="438" t="s">
        <v>1850</v>
      </c>
      <c r="AO31" s="438" t="s">
        <v>1851</v>
      </c>
    </row>
    <row r="32" spans="1:41" s="378" customFormat="1" ht="214.5" customHeight="1" x14ac:dyDescent="0.25">
      <c r="B32" s="380"/>
      <c r="C32" s="380"/>
      <c r="D32" s="381"/>
      <c r="E32" s="396"/>
      <c r="F32" s="406" t="s">
        <v>1538</v>
      </c>
      <c r="G32" s="407"/>
      <c r="H32" s="616" t="s">
        <v>1735</v>
      </c>
      <c r="I32" s="617"/>
      <c r="J32" s="407"/>
      <c r="K32" s="408" t="str">
        <f>IF(H32="","",VLOOKUP(H32,DATOS!$A$2:$B$17,2,0))</f>
        <v>Liderar el diseño, actualización y desarrollo de planes, programas, proyectos y modalidades, asegurando actuaciones oportunas y con calidad, que restablezcan los derechos de los niños, niñas, adolescentes y jóvenes en situación de inobservancia, amenaza, vulneración o en conflicto con la ley.</v>
      </c>
      <c r="L32" s="407"/>
      <c r="M32" s="439" t="s">
        <v>1845</v>
      </c>
      <c r="N32" s="407"/>
      <c r="O32" s="440" t="s">
        <v>1846</v>
      </c>
      <c r="P32" s="410"/>
      <c r="Q32" s="433"/>
      <c r="R32" s="434"/>
      <c r="S32" s="434"/>
      <c r="T32" s="435"/>
      <c r="U32" s="411"/>
      <c r="V32" s="411" t="s">
        <v>1652</v>
      </c>
      <c r="W32" s="412"/>
      <c r="X32" s="413" t="s">
        <v>1788</v>
      </c>
      <c r="Y32" s="412" t="s">
        <v>1789</v>
      </c>
      <c r="Z32" s="412"/>
      <c r="AA32" s="414">
        <v>5</v>
      </c>
      <c r="AB32" s="415" t="str">
        <f>IF(O32="","",IF(F32=DATOS!$BL$5,CONCATENATE(VLOOKUP(H32,DATOS!$A$2:$C$17,3,0),"-SGSST",AA32),IF(F32=DATOS!$BL$4,CONCATENATE(VLOOKUP(H32,DATOS!$A$2:$C$17,3,0),AA32,"+"),IF(F32=DATOS!$BL$3,CONCATENATE(VLOOKUP(H32,DATOS!$A$2:$C$17,3,0),AA32,"-AMB"),(CONCATENATE(VLOOKUP(H32,DATOS!$A$2:$C$17,3,0),AA32))))))</f>
        <v>PR5+</v>
      </c>
      <c r="AC32" s="416"/>
      <c r="AD32" s="439" t="s">
        <v>1853</v>
      </c>
      <c r="AE32" s="407"/>
      <c r="AF32" s="436"/>
      <c r="AG32" s="429"/>
      <c r="AH32" s="436" t="s">
        <v>1790</v>
      </c>
      <c r="AI32" s="429"/>
      <c r="AJ32" s="437"/>
      <c r="AK32" s="429"/>
      <c r="AL32" s="353" t="str">
        <f t="shared" si="0"/>
        <v>Sanciones disciplinarias o penales a la entidad o servidores involucrados por entes de control por decisiones irregulares debido a la omisión de solicitudes de adopción aprobadas para la posible asignación a un niño, niña y/o adolescente.</v>
      </c>
      <c r="AM32" s="430" t="str">
        <f t="shared" si="1"/>
        <v>.-Falta de ética profesional
-Intereses personales
-Presión jerárquica
-Manipulación de los registros de información en la herramienta tecnológica.
-Omisión en el proceso de asignación de las familias adoptantes.</v>
      </c>
      <c r="AN32" s="438" t="s">
        <v>1850</v>
      </c>
      <c r="AO32" s="438" t="s">
        <v>1851</v>
      </c>
    </row>
    <row r="33" spans="2:41" s="378" customFormat="1" ht="214.5" customHeight="1" x14ac:dyDescent="0.25">
      <c r="B33" s="380"/>
      <c r="C33" s="380"/>
      <c r="D33" s="381"/>
      <c r="E33" s="396"/>
      <c r="F33" s="406" t="s">
        <v>1538</v>
      </c>
      <c r="G33" s="407"/>
      <c r="H33" s="560" t="s">
        <v>296</v>
      </c>
      <c r="I33" s="561"/>
      <c r="J33" s="407"/>
      <c r="K33" s="408" t="str">
        <f>IF(H33="","",VLOOKUP(H33,DATOS!$A$2:$B$17,2,0))</f>
        <v>Asesorar jurídicamente los asuntos de carácter misional, estratégico y administrativo del ICBF;  mediante el análisis, el estudio normativo, constitucional y doctrinario, formulando conceptos, estrategias constitucionales, actos administrativos y realizando el cobro coactivo, ejerciendo la defensa judicial, administrativa y extrajudicial del Instituto; para garantizar el efectivo cumplimiento de la misión, los objetivos de la entidad y evitando los riesgos de desviación en la aplicación normativa.</v>
      </c>
      <c r="L33" s="407"/>
      <c r="M33" s="349" t="s">
        <v>1903</v>
      </c>
      <c r="N33" s="407"/>
      <c r="O33" s="452" t="s">
        <v>1904</v>
      </c>
      <c r="P33" s="410"/>
      <c r="Q33" s="433"/>
      <c r="R33" s="434"/>
      <c r="S33" s="434"/>
      <c r="T33" s="435"/>
      <c r="U33" s="411"/>
      <c r="V33" s="411" t="s">
        <v>1652</v>
      </c>
      <c r="W33" s="412"/>
      <c r="X33" s="413" t="s">
        <v>1788</v>
      </c>
      <c r="Y33" s="412" t="s">
        <v>1789</v>
      </c>
      <c r="Z33" s="412"/>
      <c r="AA33" s="414">
        <v>4</v>
      </c>
      <c r="AB33" s="415" t="str">
        <f>IF(O33="","",IF(F33=DATOS!$BL$5,CONCATENATE(VLOOKUP(H33,DATOS!$A$2:$C$17,3,0),"-SGSST",AA33),IF(F33=DATOS!$BL$4,CONCATENATE(VLOOKUP(H33,DATOS!$A$2:$C$17,3,0),AA33,"+"),IF(F33=DATOS!$BL$3,CONCATENATE(VLOOKUP(H33,DATOS!$A$2:$C$17,3,0),AA33,"-AMB"),(CONCATENATE(VLOOKUP(H33,DATOS!$A$2:$C$17,3,0),AA33))))))</f>
        <v>GJ4+</v>
      </c>
      <c r="AC33" s="416"/>
      <c r="AD33" s="349" t="s">
        <v>1906</v>
      </c>
      <c r="AE33" s="351"/>
      <c r="AF33" s="357" t="s">
        <v>1790</v>
      </c>
      <c r="AG33" s="352"/>
      <c r="AH33" s="357" t="s">
        <v>1790</v>
      </c>
      <c r="AI33" s="352"/>
      <c r="AJ33" s="358"/>
      <c r="AK33" s="352"/>
      <c r="AL33" s="353" t="str">
        <f t="shared" ref="AL33:AL35" si="2">O33</f>
        <v>Decisiones ajustadas a intereses propios o de terceros durante la preparación y el ejercicio del cobro coactivo, la defensa judicial, extrajudicial, emisión de conceptos, revisión de actos administrativos, entre otras actividades de la OAJ.</v>
      </c>
      <c r="AM33" s="441" t="s">
        <v>1905</v>
      </c>
      <c r="AN33" s="441"/>
      <c r="AO33" s="442"/>
    </row>
    <row r="34" spans="2:41" s="378" customFormat="1" ht="214.5" customHeight="1" x14ac:dyDescent="0.25">
      <c r="B34" s="380"/>
      <c r="C34" s="380"/>
      <c r="D34" s="381"/>
      <c r="E34" s="396"/>
      <c r="F34" s="406" t="s">
        <v>1538</v>
      </c>
      <c r="G34" s="407"/>
      <c r="H34" s="560" t="s">
        <v>305</v>
      </c>
      <c r="I34" s="561"/>
      <c r="J34" s="407"/>
      <c r="K34" s="408" t="str">
        <f>IF(H34="","",VLOOKUP(H34,DATOS!$A$2:$B$17,2,0))</f>
        <v>Apoyar a la Dirección en la toma de decisiones y generación de acciones orientadas al cumplimiento de objetivos, metas y obligaciones, mediante la realización de auditorías, evaluaciones, seguimientos, asesorías y la coordinación y/o atención a requerimientos externos.</v>
      </c>
      <c r="L34" s="407"/>
      <c r="M34" s="443" t="s">
        <v>1915</v>
      </c>
      <c r="N34" s="407"/>
      <c r="O34" s="444" t="s">
        <v>1916</v>
      </c>
      <c r="P34" s="410"/>
      <c r="Q34" s="433"/>
      <c r="R34" s="434"/>
      <c r="S34" s="434"/>
      <c r="T34" s="435"/>
      <c r="U34" s="411"/>
      <c r="V34" s="411" t="s">
        <v>1652</v>
      </c>
      <c r="W34" s="412"/>
      <c r="X34" s="413" t="s">
        <v>1788</v>
      </c>
      <c r="Y34" s="412" t="s">
        <v>1789</v>
      </c>
      <c r="Z34" s="412"/>
      <c r="AA34" s="414">
        <v>2</v>
      </c>
      <c r="AB34" s="415" t="str">
        <f>IF(O34="","",IF(F34=DATOS!$BL$5,CONCATENATE(VLOOKUP(H34,DATOS!$A$2:$C$17,3,0),"-SGSST",AA34),IF(F34=DATOS!$BL$4,CONCATENATE(VLOOKUP(H34,DATOS!$A$2:$C$17,3,0),AA34,"+"),IF(F34=DATOS!$BL$3,CONCATENATE(VLOOKUP(H34,DATOS!$A$2:$C$17,3,0),AA34,"-AMB"),(CONCATENATE(VLOOKUP(H34,DATOS!$A$2:$C$17,3,0),AA34))))))</f>
        <v>EI2+</v>
      </c>
      <c r="AC34" s="416"/>
      <c r="AD34" s="445" t="s">
        <v>1919</v>
      </c>
      <c r="AE34" s="407"/>
      <c r="AF34" s="427" t="s">
        <v>1790</v>
      </c>
      <c r="AG34" s="428"/>
      <c r="AH34" s="427"/>
      <c r="AI34" s="429"/>
      <c r="AJ34" s="437"/>
      <c r="AK34" s="429"/>
      <c r="AL34" s="353" t="str">
        <f t="shared" si="2"/>
        <v xml:space="preserve">Posibilidad de emitir hallazgos, conclusiones y recomendaciones no objetivas aprovechando la posición como auditor para beneficiar o afectar al auditado o a terceros favoreciendo intereses particulares. </v>
      </c>
      <c r="AM34" s="441" t="s">
        <v>1905</v>
      </c>
      <c r="AN34" s="421"/>
      <c r="AO34" s="446" t="s">
        <v>1920</v>
      </c>
    </row>
    <row r="35" spans="2:41" s="378" customFormat="1" ht="214.5" customHeight="1" x14ac:dyDescent="0.25">
      <c r="B35" s="380"/>
      <c r="C35" s="380"/>
      <c r="D35" s="381"/>
      <c r="E35" s="396"/>
      <c r="F35" s="406" t="s">
        <v>1538</v>
      </c>
      <c r="G35" s="407"/>
      <c r="H35" s="560" t="s">
        <v>305</v>
      </c>
      <c r="I35" s="561"/>
      <c r="J35" s="407"/>
      <c r="K35" s="408" t="str">
        <f>IF(H35="","",VLOOKUP(H35,DATOS!$A$2:$B$17,2,0))</f>
        <v>Apoyar a la Dirección en la toma de decisiones y generación de acciones orientadas al cumplimiento de objetivos, metas y obligaciones, mediante la realización de auditorías, evaluaciones, seguimientos, asesorías y la coordinación y/o atención a requerimientos externos.</v>
      </c>
      <c r="L35" s="407"/>
      <c r="M35" s="443" t="s">
        <v>1917</v>
      </c>
      <c r="N35" s="407"/>
      <c r="O35" s="444" t="s">
        <v>1918</v>
      </c>
      <c r="P35" s="410"/>
      <c r="Q35" s="433"/>
      <c r="R35" s="434"/>
      <c r="S35" s="434"/>
      <c r="T35" s="435"/>
      <c r="U35" s="411"/>
      <c r="V35" s="411" t="s">
        <v>1652</v>
      </c>
      <c r="W35" s="412"/>
      <c r="X35" s="413" t="s">
        <v>1788</v>
      </c>
      <c r="Y35" s="412" t="s">
        <v>1789</v>
      </c>
      <c r="Z35" s="412"/>
      <c r="AA35" s="414">
        <v>3</v>
      </c>
      <c r="AB35" s="415" t="str">
        <f>IF(O35="","",IF(F35=DATOS!$BL$5,CONCATENATE(VLOOKUP(H35,DATOS!$A$2:$C$17,3,0),"-SGSST",AA35),IF(F35=DATOS!$BL$4,CONCATENATE(VLOOKUP(H35,DATOS!$A$2:$C$17,3,0),AA35,"+"),IF(F35=DATOS!$BL$3,CONCATENATE(VLOOKUP(H35,DATOS!$A$2:$C$17,3,0),AA35,"-AMB"),(CONCATENATE(VLOOKUP(H35,DATOS!$A$2:$C$17,3,0),AA35))))))</f>
        <v>EI3+</v>
      </c>
      <c r="AC35" s="416"/>
      <c r="AD35" s="439" t="s">
        <v>1921</v>
      </c>
      <c r="AE35" s="407"/>
      <c r="AF35" s="427" t="s">
        <v>1790</v>
      </c>
      <c r="AG35" s="428"/>
      <c r="AH35" s="427"/>
      <c r="AI35" s="429"/>
      <c r="AJ35" s="437"/>
      <c r="AK35" s="429"/>
      <c r="AL35" s="353" t="str">
        <f t="shared" si="2"/>
        <v xml:space="preserve">Revelación o entrega de información confidencial a la que se tuvo acceso como auditor para beneficiar o afectar al auditado o a terceros favoreciendo intereses particulares. </v>
      </c>
      <c r="AM35" s="441" t="s">
        <v>1905</v>
      </c>
      <c r="AN35" s="447"/>
      <c r="AO35" s="442" t="s">
        <v>1922</v>
      </c>
    </row>
    <row r="36" spans="2:41" s="378" customFormat="1" ht="409.5" x14ac:dyDescent="0.25">
      <c r="B36" s="380"/>
      <c r="C36" s="380"/>
      <c r="D36" s="381"/>
      <c r="E36" s="396"/>
      <c r="F36" s="406" t="s">
        <v>1538</v>
      </c>
      <c r="G36" s="407"/>
      <c r="H36" s="560" t="s">
        <v>1722</v>
      </c>
      <c r="I36" s="561"/>
      <c r="J36" s="407"/>
      <c r="K36" s="408" t="str">
        <f>IF(H36="","",VLOOKUP(H36,DATOS!$A$2:$B$17,2,0))</f>
        <v>Adquirir los Bienes y servicios que requiere la entidad para el cumplimiento de su misión institucional, con criterios de calidad, eficiencia y oportunidad bajo los parámetros de ley establecidos.</v>
      </c>
      <c r="L36" s="407"/>
      <c r="M36" s="417" t="s">
        <v>2205</v>
      </c>
      <c r="N36" s="407"/>
      <c r="O36" s="409" t="s">
        <v>1948</v>
      </c>
      <c r="P36" s="410"/>
      <c r="Q36" s="433"/>
      <c r="R36" s="434"/>
      <c r="S36" s="434"/>
      <c r="T36" s="435"/>
      <c r="U36" s="411"/>
      <c r="V36" s="411" t="s">
        <v>1652</v>
      </c>
      <c r="W36" s="412"/>
      <c r="X36" s="413" t="s">
        <v>1788</v>
      </c>
      <c r="Y36" s="412" t="s">
        <v>1789</v>
      </c>
      <c r="Z36" s="412"/>
      <c r="AA36" s="414">
        <v>2</v>
      </c>
      <c r="AB36" s="415" t="str">
        <f>IF(O36="","",IF(F36=DATOS!$BL$5,CONCATENATE(VLOOKUP(H36,DATOS!$A$2:$C$17,3,0),"-SGSST",AA36),IF(F36=DATOS!$BL$4,CONCATENATE(VLOOKUP(H36,DATOS!$A$2:$C$17,3,0),AA36,"+"),IF(F36=DATOS!$BL$3,CONCATENATE(VLOOKUP(H36,DATOS!$A$2:$C$17,3,0),AA36,"-AMB"),(CONCATENATE(VLOOKUP(H36,DATOS!$A$2:$C$17,3,0),AA36))))))</f>
        <v>AB2+</v>
      </c>
      <c r="AC36" s="416"/>
      <c r="AD36" s="417" t="s">
        <v>1819</v>
      </c>
      <c r="AE36" s="407"/>
      <c r="AF36" s="448" t="s">
        <v>1790</v>
      </c>
      <c r="AG36" s="420"/>
      <c r="AH36" s="448" t="s">
        <v>1790</v>
      </c>
      <c r="AI36" s="420"/>
      <c r="AJ36" s="421"/>
      <c r="AK36" s="429"/>
      <c r="AL36" s="353" t="str">
        <f t="shared" ref="AL36" si="3">O36</f>
        <v>Sanciones e investigaciones por direcionamiento indebido de la gestión contractual favoreciendo intereses privados o particulares. .</v>
      </c>
      <c r="AM36" s="430" t="str">
        <f t="shared" ref="AM36" si="4">M36</f>
        <v>1. Ausencia de controles, registro y verificacion de Información por parte del área técnica y la Direccion de Contratación en la elaboración de documentación previa y en la suscripción del contrato.
2. Desconocimiento sobre los lineamientos en materia de gestión contractual.
3. Tráfico de influencias
4. Favorecimiento en la celebración de contratos a terceros.</v>
      </c>
      <c r="AN36" s="447"/>
      <c r="AO36" s="431"/>
    </row>
    <row r="37" spans="2:41" s="378" customFormat="1" ht="214.5" customHeight="1" x14ac:dyDescent="0.25">
      <c r="B37" s="380"/>
      <c r="C37" s="380"/>
      <c r="D37" s="381"/>
      <c r="E37" s="396"/>
      <c r="F37" s="406" t="s">
        <v>1538</v>
      </c>
      <c r="G37" s="407"/>
      <c r="H37" s="560" t="s">
        <v>1728</v>
      </c>
      <c r="I37" s="561"/>
      <c r="J37" s="407"/>
      <c r="K37" s="408" t="str">
        <f>IF(H37="","",VLOOKUP(H37,DATOS!$A$2:$B$17,2,0))</f>
        <v>Atraer, vincular y desarrollar al mejor talento humano garantizando la aplicación de las normas que rigen a los colaboradores para lograr el cumplimiento de los objetivos institucionales.</v>
      </c>
      <c r="L37" s="407"/>
      <c r="M37" s="449" t="s">
        <v>1978</v>
      </c>
      <c r="N37" s="407"/>
      <c r="O37" s="475" t="s">
        <v>1979</v>
      </c>
      <c r="P37" s="410"/>
      <c r="Q37" s="433"/>
      <c r="R37" s="434"/>
      <c r="S37" s="434"/>
      <c r="T37" s="435"/>
      <c r="U37" s="411"/>
      <c r="V37" s="411" t="s">
        <v>1652</v>
      </c>
      <c r="W37" s="412"/>
      <c r="X37" s="413" t="s">
        <v>1788</v>
      </c>
      <c r="Y37" s="412" t="s">
        <v>1789</v>
      </c>
      <c r="Z37" s="412"/>
      <c r="AA37" s="414">
        <v>6</v>
      </c>
      <c r="AB37" s="415" t="str">
        <f>IF(O37="","",IF(F37=DATOS!$BL$5,CONCATENATE(VLOOKUP(H37,DATOS!$A$2:$C$17,3,0),"-SGSST",AA37),IF(F37=DATOS!$BL$4,CONCATENATE(VLOOKUP(H37,DATOS!$A$2:$C$17,3,0),AA37,"+"),IF(F37=DATOS!$BL$3,CONCATENATE(VLOOKUP(H37,DATOS!$A$2:$C$17,3,0),AA37,"-AMB"),(CONCATENATE(VLOOKUP(H37,DATOS!$A$2:$C$17,3,0),AA37))))))</f>
        <v>TH6+</v>
      </c>
      <c r="AC37" s="416"/>
      <c r="AD37" s="449" t="s">
        <v>1980</v>
      </c>
      <c r="AE37" s="407"/>
      <c r="AF37" s="436" t="s">
        <v>1790</v>
      </c>
      <c r="AG37" s="429"/>
      <c r="AH37" s="436"/>
      <c r="AI37" s="429"/>
      <c r="AJ37" s="437"/>
      <c r="AK37" s="429"/>
      <c r="AL37" s="353" t="str">
        <f t="shared" ref="AL37" si="5">IF(ISBLANK(O37),"",O37)</f>
        <v>Sanciones disciplinarias, legales, o penales debido a promover, inducir actuaciones administrativas atendiendo intereses personales o de un tercero.</v>
      </c>
      <c r="AM37" s="450"/>
      <c r="AN37" s="359" t="s">
        <v>1981</v>
      </c>
      <c r="AO37" s="451"/>
    </row>
    <row r="38" spans="2:41" s="378" customFormat="1" ht="214.5" customHeight="1" x14ac:dyDescent="0.25">
      <c r="B38" s="380"/>
      <c r="C38" s="380"/>
      <c r="D38" s="381"/>
      <c r="E38" s="396"/>
      <c r="F38" s="406" t="s">
        <v>1538</v>
      </c>
      <c r="G38" s="407"/>
      <c r="H38" s="560" t="s">
        <v>278</v>
      </c>
      <c r="I38" s="561"/>
      <c r="J38" s="407"/>
      <c r="K38" s="408" t="str">
        <f>IF(H38="","",VLOOKUP(H38,DATOS!$A$2:$B$17,2,0))</f>
        <v>Liderar el manejo eficiente de los recursos financieros, el seguimiento y control del recaudo, presupuesto, tesorería y contabilidad.</v>
      </c>
      <c r="L38" s="407"/>
      <c r="M38" s="350" t="s">
        <v>2003</v>
      </c>
      <c r="N38" s="354"/>
      <c r="O38" s="452" t="s">
        <v>2004</v>
      </c>
      <c r="P38" s="410"/>
      <c r="Q38" s="433"/>
      <c r="R38" s="434"/>
      <c r="S38" s="434"/>
      <c r="T38" s="435"/>
      <c r="U38" s="411"/>
      <c r="V38" s="411" t="s">
        <v>1649</v>
      </c>
      <c r="W38" s="412"/>
      <c r="X38" s="413" t="s">
        <v>1788</v>
      </c>
      <c r="Y38" s="412" t="s">
        <v>1789</v>
      </c>
      <c r="Z38" s="412"/>
      <c r="AA38" s="414">
        <v>9</v>
      </c>
      <c r="AB38" s="415" t="str">
        <f>IF(O38="","",IF(F38=DATOS!$BL$5,CONCATENATE(VLOOKUP(H38,DATOS!$A$2:$C$17,3,0),"-SGSST",AA38),IF(F38=DATOS!$BL$4,CONCATENATE(VLOOKUP(H38,DATOS!$A$2:$C$17,3,0),AA38,"+"),IF(F38=DATOS!$BL$3,CONCATENATE(VLOOKUP(H38,DATOS!$A$2:$C$17,3,0),AA38,"-AMB"),(CONCATENATE(VLOOKUP(H38,DATOS!$A$2:$C$17,3,0),AA38))))))</f>
        <v>GF9+</v>
      </c>
      <c r="AC38" s="416"/>
      <c r="AD38" s="350" t="s">
        <v>2007</v>
      </c>
      <c r="AE38" s="354"/>
      <c r="AF38" s="360" t="s">
        <v>1790</v>
      </c>
      <c r="AG38" s="355"/>
      <c r="AH38" s="360" t="s">
        <v>1790</v>
      </c>
      <c r="AI38" s="355"/>
      <c r="AJ38" s="361"/>
      <c r="AK38" s="355"/>
      <c r="AL38" s="356" t="str">
        <f t="shared" ref="AL38:AL39" si="6">O38</f>
        <v>Investigaciones disciplinarias y fiscales por efectuar pagos sin cumplimiento de los requisitos a terceros.</v>
      </c>
      <c r="AM38" s="350"/>
      <c r="AN38" s="350" t="s">
        <v>2008</v>
      </c>
      <c r="AO38" s="349"/>
    </row>
    <row r="39" spans="2:41" s="378" customFormat="1" ht="214.5" customHeight="1" x14ac:dyDescent="0.25">
      <c r="B39" s="380"/>
      <c r="C39" s="380"/>
      <c r="D39" s="381"/>
      <c r="E39" s="396"/>
      <c r="F39" s="406" t="s">
        <v>1538</v>
      </c>
      <c r="G39" s="407"/>
      <c r="H39" s="560" t="s">
        <v>278</v>
      </c>
      <c r="I39" s="561"/>
      <c r="J39" s="407"/>
      <c r="K39" s="408" t="str">
        <f>IF(H39="","",VLOOKUP(H39,DATOS!$A$2:$B$17,2,0))</f>
        <v>Liderar el manejo eficiente de los recursos financieros, el seguimiento y control del recaudo, presupuesto, tesorería y contabilidad.</v>
      </c>
      <c r="L39" s="407"/>
      <c r="M39" s="349" t="s">
        <v>2005</v>
      </c>
      <c r="N39" s="351"/>
      <c r="O39" s="453" t="s">
        <v>2006</v>
      </c>
      <c r="P39" s="410"/>
      <c r="Q39" s="433"/>
      <c r="R39" s="434"/>
      <c r="S39" s="434"/>
      <c r="T39" s="435"/>
      <c r="U39" s="411"/>
      <c r="V39" s="411" t="s">
        <v>1649</v>
      </c>
      <c r="W39" s="412"/>
      <c r="X39" s="413" t="s">
        <v>1788</v>
      </c>
      <c r="Y39" s="412" t="s">
        <v>1789</v>
      </c>
      <c r="Z39" s="412"/>
      <c r="AA39" s="414">
        <v>10</v>
      </c>
      <c r="AB39" s="415" t="str">
        <f>IF(O39="","",IF(F39=DATOS!$BL$5,CONCATENATE(VLOOKUP(H39,DATOS!$A$2:$C$17,3,0),"-SGSST",AA39),IF(F39=DATOS!$BL$4,CONCATENATE(VLOOKUP(H39,DATOS!$A$2:$C$17,3,0),AA39,"+"),IF(F39=DATOS!$BL$3,CONCATENATE(VLOOKUP(H39,DATOS!$A$2:$C$17,3,0),AA39,"-AMB"),(CONCATENATE(VLOOKUP(H39,DATOS!$A$2:$C$17,3,0),AA39))))))</f>
        <v>GF10+</v>
      </c>
      <c r="AC39" s="416"/>
      <c r="AD39" s="349" t="s">
        <v>2009</v>
      </c>
      <c r="AE39" s="351"/>
      <c r="AF39" s="357" t="s">
        <v>2010</v>
      </c>
      <c r="AG39" s="352"/>
      <c r="AH39" s="357" t="s">
        <v>2010</v>
      </c>
      <c r="AI39" s="352"/>
      <c r="AJ39" s="358"/>
      <c r="AK39" s="352"/>
      <c r="AL39" s="353" t="str">
        <f t="shared" si="6"/>
        <v>Pérdida económica por inadecuada revisión de documentos generando irregularidades (no cobros o menor valor cobrado) en la Fiscalización y verificación del  aporte parafiscal 3% a favor del ICBF.</v>
      </c>
      <c r="AM39" s="359"/>
      <c r="AN39" s="362" t="s">
        <v>2011</v>
      </c>
      <c r="AO39" s="349"/>
    </row>
    <row r="40" spans="2:41" s="378" customFormat="1" ht="214.5" customHeight="1" x14ac:dyDescent="0.25">
      <c r="B40" s="380"/>
      <c r="C40" s="380"/>
      <c r="D40" s="381"/>
      <c r="E40" s="396"/>
      <c r="F40" s="406" t="s">
        <v>1538</v>
      </c>
      <c r="G40" s="407"/>
      <c r="H40" s="560" t="s">
        <v>45</v>
      </c>
      <c r="I40" s="561"/>
      <c r="J40" s="407"/>
      <c r="K40" s="408" t="str">
        <f>IF(H40="","",VLOOKUP(H40,DATOS!$A$2:$B$17,2,0))</f>
        <v>Orientar a la entidad en la definición, formulación, y evaluación de las políticas, planes, programas, lineamientos y proyectos para lograr el cumplimiento de la misión institucional y responsabilidades asignadas al Instituto.</v>
      </c>
      <c r="L40" s="407"/>
      <c r="M40" s="454" t="s">
        <v>2233</v>
      </c>
      <c r="N40" s="407"/>
      <c r="O40" s="444" t="s">
        <v>2204</v>
      </c>
      <c r="P40" s="410"/>
      <c r="Q40" s="433"/>
      <c r="R40" s="434"/>
      <c r="S40" s="434"/>
      <c r="T40" s="435"/>
      <c r="U40" s="411"/>
      <c r="V40" s="411" t="s">
        <v>1652</v>
      </c>
      <c r="W40" s="412"/>
      <c r="X40" s="413" t="s">
        <v>1788</v>
      </c>
      <c r="Y40" s="412" t="s">
        <v>1789</v>
      </c>
      <c r="Z40" s="412"/>
      <c r="AA40" s="414">
        <v>3</v>
      </c>
      <c r="AB40" s="415" t="str">
        <f>IF(O40="","",IF(F40=DATOS!$BL$5,CONCATENATE(VLOOKUP(H40,DATOS!$A$2:$C$17,3,0),"-SGSST",AA40),IF(F40=DATOS!$BL$4,CONCATENATE(VLOOKUP(H40,DATOS!$A$2:$C$17,3,0),AA40,"+"),IF(F40=DATOS!$BL$3,CONCATENATE(VLOOKUP(H40,DATOS!$A$2:$C$17,3,0),AA40,"-AMB"),(CONCATENATE(VLOOKUP(H40,DATOS!$A$2:$C$17,3,0),AA40))))))</f>
        <v>DE3+</v>
      </c>
      <c r="AC40" s="416"/>
      <c r="AD40" s="454" t="s">
        <v>2052</v>
      </c>
      <c r="AE40" s="407"/>
      <c r="AF40" s="455" t="s">
        <v>1790</v>
      </c>
      <c r="AG40" s="456"/>
      <c r="AH40" s="455" t="s">
        <v>1790</v>
      </c>
      <c r="AI40" s="456"/>
      <c r="AJ40" s="457" t="s">
        <v>1790</v>
      </c>
      <c r="AK40" s="429"/>
      <c r="AL40" s="353" t="str">
        <f t="shared" ref="AL40" si="7">O40</f>
        <v>Investigaciones disciplinarias, fiscales o penales por abuso del poder por parte de los directivos en beneficio de un tercero o particular.</v>
      </c>
      <c r="AM40" s="458" t="s">
        <v>2206</v>
      </c>
      <c r="AN40" s="442"/>
      <c r="AO40" s="442"/>
    </row>
    <row r="41" spans="2:41" s="378" customFormat="1" ht="214.5" customHeight="1" x14ac:dyDescent="0.25">
      <c r="B41" s="380"/>
      <c r="C41" s="380"/>
      <c r="D41" s="381"/>
      <c r="E41" s="396"/>
      <c r="F41" s="406" t="s">
        <v>1538</v>
      </c>
      <c r="G41" s="407"/>
      <c r="H41" s="560" t="s">
        <v>1734</v>
      </c>
      <c r="I41" s="561"/>
      <c r="J41" s="407"/>
      <c r="K41" s="408" t="str">
        <f>IF(H41="","",VLOOKUP(H41,DATOS!$A$2:$B$17,2,0))</f>
        <v>Liderar de manera articulada el diseño y desarrollo de planes, programas, proyectos y modalidades para la promoción de derechos y la prevención de vulneraciones en el marco de un enfoque integral para la población objetivo del ICBF</v>
      </c>
      <c r="L41" s="407"/>
      <c r="M41" s="454" t="s">
        <v>2072</v>
      </c>
      <c r="N41" s="407"/>
      <c r="O41" s="476" t="s">
        <v>2207</v>
      </c>
      <c r="P41" s="410"/>
      <c r="Q41" s="433"/>
      <c r="R41" s="434"/>
      <c r="S41" s="434"/>
      <c r="T41" s="435"/>
      <c r="U41" s="411"/>
      <c r="V41" s="411" t="s">
        <v>1652</v>
      </c>
      <c r="W41" s="412"/>
      <c r="X41" s="413" t="s">
        <v>1788</v>
      </c>
      <c r="Y41" s="412" t="s">
        <v>1789</v>
      </c>
      <c r="Z41" s="412"/>
      <c r="AA41" s="414">
        <v>3</v>
      </c>
      <c r="AB41" s="415" t="str">
        <f>IF(O41="","",IF(F41=DATOS!$BL$5,CONCATENATE(VLOOKUP(H41,DATOS!$A$2:$C$17,3,0),"-SGSST",AA41),IF(F41=DATOS!$BL$4,CONCATENATE(VLOOKUP(H41,DATOS!$A$2:$C$17,3,0),AA41,"+"),IF(F41=DATOS!$BL$3,CONCATENATE(VLOOKUP(H41,DATOS!$A$2:$C$17,3,0),AA41,"-AMB"),(CONCATENATE(VLOOKUP(H41,DATOS!$A$2:$C$17,3,0),AA41))))))</f>
        <v>PP3+</v>
      </c>
      <c r="AC41" s="416"/>
      <c r="AD41" s="454" t="s">
        <v>2073</v>
      </c>
      <c r="AE41" s="407"/>
      <c r="AF41" s="459"/>
      <c r="AG41" s="460"/>
      <c r="AH41" s="459" t="s">
        <v>1790</v>
      </c>
      <c r="AI41" s="460"/>
      <c r="AJ41" s="461" t="s">
        <v>1790</v>
      </c>
      <c r="AK41" s="429"/>
      <c r="AL41" s="353" t="str">
        <f t="shared" ref="AL41" si="8">O41</f>
        <v>Procesos discplinarios, fiscales y penales por uso indebido de los alimentos de alto valor.
NUT, PI, FAM, INF</v>
      </c>
      <c r="AM41" s="430" t="str">
        <f t="shared" ref="AM41:AM44" si="9">M41</f>
        <v>El control social  por parte de la comunidad beneficiaria, no se cumple en todo el territorio nacional 
En épocas electorales  se puede utilizar la Bienestarina  con fines políticos.</v>
      </c>
      <c r="AN41" s="462"/>
      <c r="AO41" s="463" t="s">
        <v>2074</v>
      </c>
    </row>
    <row r="42" spans="2:41" s="378" customFormat="1" ht="214.5" customHeight="1" x14ac:dyDescent="0.25">
      <c r="B42" s="380"/>
      <c r="C42" s="380"/>
      <c r="D42" s="381"/>
      <c r="E42" s="396"/>
      <c r="F42" s="406" t="s">
        <v>1538</v>
      </c>
      <c r="G42" s="407"/>
      <c r="H42" s="560" t="s">
        <v>1739</v>
      </c>
      <c r="I42" s="561"/>
      <c r="J42" s="407"/>
      <c r="K42" s="408" t="str">
        <f>IF(H42="","",VLOOKUP(H42,DATOS!$A$2:$B$17,2,0))</f>
        <v>Gestionar, administrar y controlar los recursos, bienes y servicios de apoyo para garantizar la misionalidad del Instituto Colombiano de Bienestar familiar.</v>
      </c>
      <c r="L42" s="407"/>
      <c r="M42" s="449" t="s">
        <v>2129</v>
      </c>
      <c r="N42" s="407"/>
      <c r="O42" s="440" t="s">
        <v>2130</v>
      </c>
      <c r="P42" s="410"/>
      <c r="Q42" s="433"/>
      <c r="R42" s="434"/>
      <c r="S42" s="434"/>
      <c r="T42" s="435"/>
      <c r="U42" s="411"/>
      <c r="V42" s="411" t="s">
        <v>1652</v>
      </c>
      <c r="W42" s="412"/>
      <c r="X42" s="413" t="s">
        <v>1788</v>
      </c>
      <c r="Y42" s="412" t="s">
        <v>1789</v>
      </c>
      <c r="Z42" s="412"/>
      <c r="AA42" s="414">
        <v>5</v>
      </c>
      <c r="AB42" s="415" t="str">
        <f>IF(O42="","",IF(F42=DATOS!$BL$5,CONCATENATE(VLOOKUP(H42,DATOS!$A$2:$C$17,3,0),"-SGSST",AA42),IF(F42=DATOS!$BL$4,CONCATENATE(VLOOKUP(H42,DATOS!$A$2:$C$17,3,0),AA42,"+"),IF(F42=DATOS!$BL$3,CONCATENATE(VLOOKUP(H42,DATOS!$A$2:$C$17,3,0),AA42,"-AMB"),(CONCATENATE(VLOOKUP(H42,DATOS!$A$2:$C$17,3,0),AA42))))))</f>
        <v>SA5+</v>
      </c>
      <c r="AC42" s="416"/>
      <c r="AD42" s="449" t="s">
        <v>2131</v>
      </c>
      <c r="AE42" s="407"/>
      <c r="AF42" s="436" t="s">
        <v>2010</v>
      </c>
      <c r="AG42" s="429"/>
      <c r="AH42" s="436" t="s">
        <v>2010</v>
      </c>
      <c r="AI42" s="429"/>
      <c r="AJ42" s="437"/>
      <c r="AK42" s="429"/>
      <c r="AL42" s="353" t="str">
        <f t="shared" ref="AL42:AL44" si="10">O42</f>
        <v>Posibilidad de manipulación o sustracción de información en los archivos centrales con fines particulares.</v>
      </c>
      <c r="AM42" s="430" t="str">
        <f t="shared" si="9"/>
        <v>* Falta de personal calificado para el manejo de los archivos.
* Falta de etica por parte de los colaboradores de la entidad.
*Posible tráfico de influencias para la manipulación de información.</v>
      </c>
      <c r="AN42" s="451"/>
      <c r="AO42" s="451"/>
    </row>
    <row r="43" spans="2:41" s="378" customFormat="1" ht="214.5" customHeight="1" x14ac:dyDescent="0.25">
      <c r="B43" s="380"/>
      <c r="C43" s="380"/>
      <c r="D43" s="381"/>
      <c r="E43" s="396"/>
      <c r="F43" s="406" t="s">
        <v>1538</v>
      </c>
      <c r="G43" s="407"/>
      <c r="H43" s="560" t="s">
        <v>1731</v>
      </c>
      <c r="I43" s="561"/>
      <c r="J43" s="407"/>
      <c r="K43" s="408" t="str">
        <f>IF(H43="","",VLOOKUP(H43,DATOS!$A$2:$B$17,2,0))</f>
        <v>Realizar inspeccion vigilancia y control de la prestacion de servicio publico de bienestar familiar para determinar las condiciones de cumplimiento de la normatividad vigente de acuerdo a la modalidad de servicio prestado</v>
      </c>
      <c r="L43" s="407"/>
      <c r="M43" s="454" t="s">
        <v>2149</v>
      </c>
      <c r="N43" s="407"/>
      <c r="O43" s="440" t="s">
        <v>2214</v>
      </c>
      <c r="P43" s="410"/>
      <c r="Q43" s="433"/>
      <c r="R43" s="434"/>
      <c r="S43" s="434"/>
      <c r="T43" s="435"/>
      <c r="U43" s="411"/>
      <c r="V43" s="411" t="s">
        <v>1652</v>
      </c>
      <c r="W43" s="412"/>
      <c r="X43" s="413" t="s">
        <v>1788</v>
      </c>
      <c r="Y43" s="412" t="s">
        <v>1789</v>
      </c>
      <c r="Z43" s="412"/>
      <c r="AA43" s="414">
        <v>1</v>
      </c>
      <c r="AB43" s="415" t="str">
        <f>IF(O43="","",IF(F43=DATOS!$BL$5,CONCATENATE(VLOOKUP(H43,DATOS!$A$2:$C$17,3,0),"-SGSST",AA43),IF(F43=DATOS!$BL$4,CONCATENATE(VLOOKUP(H43,DATOS!$A$2:$C$17,3,0),AA43,"+"),IF(F43=DATOS!$BL$3,CONCATENATE(VLOOKUP(H43,DATOS!$A$2:$C$17,3,0),AA43,"-AMB"),(CONCATENATE(VLOOKUP(H43,DATOS!$A$2:$C$17,3,0),AA43))))))</f>
        <v>IV1+</v>
      </c>
      <c r="AC43" s="416"/>
      <c r="AD43" s="539" t="s">
        <v>2215</v>
      </c>
      <c r="AE43" s="407"/>
      <c r="AF43" s="436" t="s">
        <v>1790</v>
      </c>
      <c r="AG43" s="429"/>
      <c r="AH43" s="436" t="s">
        <v>1790</v>
      </c>
      <c r="AI43" s="429"/>
      <c r="AJ43" s="437"/>
      <c r="AK43" s="429"/>
      <c r="AL43" s="353" t="str">
        <f t="shared" si="10"/>
        <v>Afectación del servicio público  del bienestar familiar por otorgamiento de licencias de funcionamiento sin el cumplimiento del procedimiento y del  rigor técnico, administrativo, financiero y legal requeridos en beneficio de los funcionarios, contratistas y/o particulares.</v>
      </c>
      <c r="AM43" s="430" t="str">
        <f t="shared" si="9"/>
        <v>Los profesionales del proceso de IVC no verifican estrictamente lo definido, tanto en las normas, procedimientos, instrumentos y formatos correspondientes y vigentes.
Interpretación diferente del alcance de los requisitos de los trámites por parte de los profesionales del proceso. 
Desactualización del registro de instituciones con licencias de funcionamiento que prestan servicios de protección integral. 
Inoportunidad en la solicitud de renovación de licencias de funcionamiento por parte del operador. 
Debilidad en el seguimiento por parte de la Regional en las actividades relacionadas con renovación de licencias de funcionamiento.</v>
      </c>
      <c r="AN43" s="464"/>
      <c r="AO43" s="464"/>
    </row>
    <row r="44" spans="2:41" s="378" customFormat="1" ht="214.5" customHeight="1" x14ac:dyDescent="0.25">
      <c r="B44" s="380"/>
      <c r="C44" s="380"/>
      <c r="D44" s="381"/>
      <c r="E44" s="396"/>
      <c r="F44" s="406" t="s">
        <v>1538</v>
      </c>
      <c r="G44" s="407"/>
      <c r="H44" s="560" t="s">
        <v>1718</v>
      </c>
      <c r="I44" s="561"/>
      <c r="J44" s="407"/>
      <c r="K44" s="408" t="str">
        <f>IF(H44="","",VLOOKUP(H44,DATOS!$A$2:$B$17,2,0))</f>
        <v>Diseñar, recolectar, sistematizar y analizar los datos y la información generada por los procesos del ICBF en el desarrollo de sus actividades, con el fin de realizar seguimiento a la gestión institucional, y contribuir a la toma de decisiones basada en evidencias y a la mejora continua de la entidad.</v>
      </c>
      <c r="L44" s="407"/>
      <c r="M44" s="417" t="s">
        <v>2187</v>
      </c>
      <c r="N44" s="407"/>
      <c r="O44" s="465" t="s">
        <v>2188</v>
      </c>
      <c r="P44" s="410"/>
      <c r="Q44" s="433"/>
      <c r="R44" s="434"/>
      <c r="S44" s="434"/>
      <c r="T44" s="435"/>
      <c r="U44" s="411"/>
      <c r="V44" s="411" t="s">
        <v>1652</v>
      </c>
      <c r="W44" s="412"/>
      <c r="X44" s="413" t="s">
        <v>1788</v>
      </c>
      <c r="Y44" s="412" t="s">
        <v>1789</v>
      </c>
      <c r="Z44" s="412"/>
      <c r="AA44" s="414">
        <v>2</v>
      </c>
      <c r="AB44" s="415" t="str">
        <f>IF(O44="","",IF(F44=DATOS!$BL$5,CONCATENATE(VLOOKUP(H44,DATOS!$A$2:$C$17,3,0),"-SGSST",AA44),IF(F44=DATOS!$BL$4,CONCATENATE(VLOOKUP(H44,DATOS!$A$2:$C$17,3,0),AA44,"+"),IF(F44=DATOS!$BL$3,CONCATENATE(VLOOKUP(H44,DATOS!$A$2:$C$17,3,0),AA44,"-AMB"),(CONCATENATE(VLOOKUP(H44,DATOS!$A$2:$C$17,3,0),AA44))))))</f>
        <v>MS2+</v>
      </c>
      <c r="AC44" s="416"/>
      <c r="AD44" s="439" t="s">
        <v>2189</v>
      </c>
      <c r="AE44" s="407"/>
      <c r="AF44" s="436" t="s">
        <v>1790</v>
      </c>
      <c r="AG44" s="429"/>
      <c r="AH44" s="436"/>
      <c r="AI44" s="429"/>
      <c r="AJ44" s="437"/>
      <c r="AK44" s="429"/>
      <c r="AL44" s="353" t="str">
        <f t="shared" si="10"/>
        <v xml:space="preserve">Alteración en SIMEI de los datos reportados de la gestión institucional del ICBF. </v>
      </c>
      <c r="AM44" s="430" t="str">
        <f t="shared" si="9"/>
        <v>No aplicación de las medidas de seguridad establecidas.
Vulnerabilidad Informática en asignación de permisos
Debilidad en la apropiación de conpcetos del proceso.</v>
      </c>
      <c r="AN44" s="464"/>
      <c r="AO44" s="464"/>
    </row>
    <row r="45" spans="2:41" s="378" customFormat="1" ht="214.5" customHeight="1" x14ac:dyDescent="0.25">
      <c r="B45" s="380"/>
      <c r="C45" s="380"/>
      <c r="D45" s="381"/>
      <c r="E45" s="396"/>
      <c r="F45" s="406"/>
      <c r="G45" s="407"/>
      <c r="H45" s="466"/>
      <c r="I45" s="467"/>
      <c r="J45" s="407"/>
      <c r="K45" s="408"/>
      <c r="L45" s="407"/>
      <c r="M45" s="454"/>
      <c r="N45" s="407"/>
      <c r="O45" s="440"/>
      <c r="P45" s="410"/>
      <c r="Q45" s="433"/>
      <c r="R45" s="434"/>
      <c r="S45" s="434"/>
      <c r="T45" s="435"/>
      <c r="U45" s="411"/>
      <c r="V45" s="411"/>
      <c r="W45" s="412"/>
      <c r="X45" s="413"/>
      <c r="Y45" s="412"/>
      <c r="Z45" s="412"/>
      <c r="AA45" s="414"/>
      <c r="AB45" s="415"/>
      <c r="AC45" s="416"/>
      <c r="AD45" s="449"/>
      <c r="AE45" s="407"/>
      <c r="AF45" s="436"/>
      <c r="AG45" s="429"/>
      <c r="AH45" s="436"/>
      <c r="AI45" s="429"/>
      <c r="AJ45" s="437"/>
      <c r="AK45" s="429"/>
      <c r="AL45" s="353"/>
      <c r="AM45" s="430"/>
      <c r="AN45" s="464"/>
      <c r="AO45" s="464"/>
    </row>
    <row r="46" spans="2:41" s="378" customFormat="1" ht="214.5" customHeight="1" x14ac:dyDescent="0.25">
      <c r="B46" s="380"/>
      <c r="C46" s="380"/>
      <c r="D46" s="381"/>
      <c r="E46" s="396"/>
      <c r="F46" s="406"/>
      <c r="G46" s="407"/>
      <c r="H46" s="466"/>
      <c r="I46" s="467"/>
      <c r="J46" s="407"/>
      <c r="K46" s="408"/>
      <c r="L46" s="407"/>
      <c r="M46" s="454"/>
      <c r="N46" s="407"/>
      <c r="O46" s="440"/>
      <c r="P46" s="410"/>
      <c r="Q46" s="433"/>
      <c r="R46" s="434"/>
      <c r="S46" s="434"/>
      <c r="T46" s="435"/>
      <c r="U46" s="411"/>
      <c r="V46" s="411"/>
      <c r="W46" s="412"/>
      <c r="X46" s="413"/>
      <c r="Y46" s="412"/>
      <c r="Z46" s="412"/>
      <c r="AA46" s="414"/>
      <c r="AB46" s="415"/>
      <c r="AC46" s="416"/>
      <c r="AD46" s="449"/>
      <c r="AE46" s="407"/>
      <c r="AF46" s="436"/>
      <c r="AG46" s="429"/>
      <c r="AH46" s="436"/>
      <c r="AI46" s="429"/>
      <c r="AJ46" s="437"/>
      <c r="AK46" s="429"/>
      <c r="AL46" s="353"/>
      <c r="AM46" s="430"/>
      <c r="AN46" s="464"/>
      <c r="AO46" s="464"/>
    </row>
    <row r="47" spans="2:41" s="378" customFormat="1" ht="214.5" customHeight="1" x14ac:dyDescent="0.25">
      <c r="B47" s="380"/>
      <c r="C47" s="380"/>
      <c r="D47" s="381"/>
      <c r="E47" s="396"/>
      <c r="F47" s="406"/>
      <c r="G47" s="407"/>
      <c r="H47" s="466"/>
      <c r="I47" s="467"/>
      <c r="J47" s="407"/>
      <c r="K47" s="408"/>
      <c r="L47" s="407"/>
      <c r="M47" s="454"/>
      <c r="N47" s="407"/>
      <c r="O47" s="440"/>
      <c r="P47" s="410"/>
      <c r="Q47" s="433"/>
      <c r="R47" s="434"/>
      <c r="S47" s="434"/>
      <c r="T47" s="435"/>
      <c r="U47" s="411"/>
      <c r="V47" s="411"/>
      <c r="W47" s="412"/>
      <c r="X47" s="413"/>
      <c r="Y47" s="412"/>
      <c r="Z47" s="412"/>
      <c r="AA47" s="414"/>
      <c r="AB47" s="415"/>
      <c r="AC47" s="416"/>
      <c r="AD47" s="449"/>
      <c r="AE47" s="407"/>
      <c r="AF47" s="436"/>
      <c r="AG47" s="429"/>
      <c r="AH47" s="436"/>
      <c r="AI47" s="429"/>
      <c r="AJ47" s="437"/>
      <c r="AK47" s="429"/>
      <c r="AL47" s="353"/>
      <c r="AM47" s="430"/>
      <c r="AN47" s="464"/>
      <c r="AO47" s="464"/>
    </row>
    <row r="48" spans="2:41" s="378" customFormat="1" ht="214.5" customHeight="1" x14ac:dyDescent="0.25">
      <c r="B48" s="380"/>
      <c r="C48" s="380"/>
      <c r="D48" s="381"/>
      <c r="E48" s="396"/>
      <c r="F48" s="406"/>
      <c r="G48" s="407"/>
      <c r="H48" s="466"/>
      <c r="I48" s="467"/>
      <c r="J48" s="407"/>
      <c r="K48" s="408"/>
      <c r="L48" s="407"/>
      <c r="M48" s="454"/>
      <c r="N48" s="407"/>
      <c r="O48" s="440"/>
      <c r="P48" s="410"/>
      <c r="Q48" s="433"/>
      <c r="R48" s="434"/>
      <c r="S48" s="434"/>
      <c r="T48" s="435"/>
      <c r="U48" s="411"/>
      <c r="V48" s="411"/>
      <c r="W48" s="412"/>
      <c r="X48" s="413"/>
      <c r="Y48" s="412"/>
      <c r="Z48" s="412"/>
      <c r="AA48" s="414"/>
      <c r="AB48" s="415"/>
      <c r="AC48" s="416"/>
      <c r="AD48" s="449"/>
      <c r="AE48" s="407"/>
      <c r="AF48" s="436"/>
      <c r="AG48" s="429"/>
      <c r="AH48" s="436"/>
      <c r="AI48" s="429"/>
      <c r="AJ48" s="437"/>
      <c r="AK48" s="429"/>
      <c r="AL48" s="353"/>
      <c r="AM48" s="430"/>
      <c r="AN48" s="464"/>
      <c r="AO48" s="464"/>
    </row>
    <row r="49" spans="2:41" s="378" customFormat="1" ht="214.5" customHeight="1" x14ac:dyDescent="0.25">
      <c r="B49" s="380"/>
      <c r="C49" s="380"/>
      <c r="D49" s="381"/>
      <c r="E49" s="396"/>
      <c r="F49" s="406"/>
      <c r="G49" s="407"/>
      <c r="H49" s="466"/>
      <c r="I49" s="467"/>
      <c r="J49" s="407"/>
      <c r="K49" s="408"/>
      <c r="L49" s="407"/>
      <c r="M49" s="454"/>
      <c r="N49" s="407"/>
      <c r="O49" s="440"/>
      <c r="P49" s="410"/>
      <c r="Q49" s="433"/>
      <c r="R49" s="434"/>
      <c r="S49" s="434"/>
      <c r="T49" s="435"/>
      <c r="U49" s="411"/>
      <c r="V49" s="411"/>
      <c r="W49" s="412"/>
      <c r="X49" s="413"/>
      <c r="Y49" s="412"/>
      <c r="Z49" s="412"/>
      <c r="AA49" s="414"/>
      <c r="AB49" s="415"/>
      <c r="AC49" s="416"/>
      <c r="AD49" s="449"/>
      <c r="AE49" s="407"/>
      <c r="AF49" s="436"/>
      <c r="AG49" s="429"/>
      <c r="AH49" s="436"/>
      <c r="AI49" s="429"/>
      <c r="AJ49" s="437"/>
      <c r="AK49" s="429"/>
      <c r="AL49" s="353"/>
      <c r="AM49" s="430"/>
      <c r="AN49" s="464"/>
      <c r="AO49" s="464"/>
    </row>
    <row r="50" spans="2:41" s="378" customFormat="1" ht="214.5" customHeight="1" x14ac:dyDescent="0.25">
      <c r="B50" s="380"/>
      <c r="C50" s="380"/>
      <c r="D50" s="381"/>
      <c r="E50" s="396"/>
      <c r="F50" s="406"/>
      <c r="G50" s="407"/>
      <c r="H50" s="466"/>
      <c r="I50" s="467"/>
      <c r="J50" s="407"/>
      <c r="K50" s="408"/>
      <c r="L50" s="407"/>
      <c r="M50" s="454"/>
      <c r="N50" s="407"/>
      <c r="O50" s="440"/>
      <c r="P50" s="410"/>
      <c r="Q50" s="433"/>
      <c r="R50" s="434"/>
      <c r="S50" s="434"/>
      <c r="T50" s="435"/>
      <c r="U50" s="411"/>
      <c r="V50" s="411"/>
      <c r="W50" s="412"/>
      <c r="X50" s="413"/>
      <c r="Y50" s="412"/>
      <c r="Z50" s="412"/>
      <c r="AA50" s="414"/>
      <c r="AB50" s="415"/>
      <c r="AC50" s="416"/>
      <c r="AD50" s="449"/>
      <c r="AE50" s="407"/>
      <c r="AF50" s="436"/>
      <c r="AG50" s="429"/>
      <c r="AH50" s="436"/>
      <c r="AI50" s="429"/>
      <c r="AJ50" s="437"/>
      <c r="AK50" s="429"/>
      <c r="AL50" s="353"/>
      <c r="AM50" s="430"/>
      <c r="AN50" s="464"/>
      <c r="AO50" s="464"/>
    </row>
    <row r="51" spans="2:41" s="378" customFormat="1" ht="214.5" customHeight="1" x14ac:dyDescent="0.25">
      <c r="B51" s="380"/>
      <c r="C51" s="380"/>
      <c r="D51" s="381"/>
      <c r="E51" s="396"/>
      <c r="F51" s="406"/>
      <c r="G51" s="407"/>
      <c r="H51" s="466"/>
      <c r="I51" s="467"/>
      <c r="J51" s="407"/>
      <c r="K51" s="408"/>
      <c r="L51" s="407"/>
      <c r="M51" s="454"/>
      <c r="N51" s="407"/>
      <c r="O51" s="440"/>
      <c r="P51" s="410"/>
      <c r="Q51" s="433"/>
      <c r="R51" s="434"/>
      <c r="S51" s="434"/>
      <c r="T51" s="435"/>
      <c r="U51" s="411"/>
      <c r="V51" s="411"/>
      <c r="W51" s="412"/>
      <c r="X51" s="413"/>
      <c r="Y51" s="412"/>
      <c r="Z51" s="412"/>
      <c r="AA51" s="414"/>
      <c r="AB51" s="415"/>
      <c r="AC51" s="416"/>
      <c r="AD51" s="449"/>
      <c r="AE51" s="407"/>
      <c r="AF51" s="436"/>
      <c r="AG51" s="429"/>
      <c r="AH51" s="436"/>
      <c r="AI51" s="429"/>
      <c r="AJ51" s="437"/>
      <c r="AK51" s="429"/>
      <c r="AL51" s="353"/>
      <c r="AM51" s="430"/>
      <c r="AN51" s="464"/>
      <c r="AO51" s="464"/>
    </row>
    <row r="52" spans="2:41" s="378" customFormat="1" ht="214.5" customHeight="1" x14ac:dyDescent="0.25">
      <c r="B52" s="380"/>
      <c r="C52" s="380"/>
      <c r="D52" s="381"/>
      <c r="E52" s="396"/>
      <c r="F52" s="406"/>
      <c r="G52" s="407"/>
      <c r="H52" s="466"/>
      <c r="I52" s="467"/>
      <c r="J52" s="407"/>
      <c r="K52" s="408"/>
      <c r="L52" s="407"/>
      <c r="M52" s="454"/>
      <c r="N52" s="407"/>
      <c r="O52" s="440"/>
      <c r="P52" s="410"/>
      <c r="Q52" s="433"/>
      <c r="R52" s="434"/>
      <c r="S52" s="434"/>
      <c r="T52" s="435"/>
      <c r="U52" s="411"/>
      <c r="V52" s="411"/>
      <c r="W52" s="412"/>
      <c r="X52" s="413"/>
      <c r="Y52" s="412"/>
      <c r="Z52" s="412"/>
      <c r="AA52" s="414"/>
      <c r="AB52" s="415"/>
      <c r="AC52" s="416"/>
      <c r="AD52" s="449"/>
      <c r="AE52" s="407"/>
      <c r="AF52" s="436"/>
      <c r="AG52" s="429"/>
      <c r="AH52" s="436"/>
      <c r="AI52" s="429"/>
      <c r="AJ52" s="437"/>
      <c r="AK52" s="429"/>
      <c r="AL52" s="353"/>
      <c r="AM52" s="430"/>
      <c r="AN52" s="464"/>
      <c r="AO52" s="464"/>
    </row>
    <row r="53" spans="2:41" s="378" customFormat="1" ht="214.5" customHeight="1" x14ac:dyDescent="0.25">
      <c r="B53" s="380"/>
      <c r="C53" s="380"/>
      <c r="D53" s="381"/>
      <c r="E53" s="396"/>
      <c r="F53" s="406"/>
      <c r="G53" s="407"/>
      <c r="H53" s="466"/>
      <c r="I53" s="467"/>
      <c r="J53" s="407"/>
      <c r="K53" s="408"/>
      <c r="L53" s="407"/>
      <c r="M53" s="454"/>
      <c r="N53" s="407"/>
      <c r="O53" s="440"/>
      <c r="P53" s="410"/>
      <c r="Q53" s="433"/>
      <c r="R53" s="434"/>
      <c r="S53" s="434"/>
      <c r="T53" s="435"/>
      <c r="U53" s="411"/>
      <c r="V53" s="411"/>
      <c r="W53" s="412"/>
      <c r="X53" s="413"/>
      <c r="Y53" s="412"/>
      <c r="Z53" s="412"/>
      <c r="AA53" s="414"/>
      <c r="AB53" s="415"/>
      <c r="AC53" s="416"/>
      <c r="AD53" s="449"/>
      <c r="AE53" s="407"/>
      <c r="AF53" s="436"/>
      <c r="AG53" s="429"/>
      <c r="AH53" s="436"/>
      <c r="AI53" s="429"/>
      <c r="AJ53" s="437"/>
      <c r="AK53" s="429"/>
      <c r="AL53" s="353"/>
      <c r="AM53" s="430"/>
      <c r="AN53" s="464"/>
      <c r="AO53" s="464"/>
    </row>
    <row r="54" spans="2:41" s="378" customFormat="1" ht="214.5" customHeight="1" x14ac:dyDescent="0.25">
      <c r="B54" s="380"/>
      <c r="C54" s="380"/>
      <c r="D54" s="381"/>
      <c r="E54" s="396"/>
      <c r="F54" s="406"/>
      <c r="G54" s="407"/>
      <c r="H54" s="466"/>
      <c r="I54" s="467"/>
      <c r="J54" s="407"/>
      <c r="K54" s="408"/>
      <c r="L54" s="407"/>
      <c r="M54" s="454"/>
      <c r="N54" s="407"/>
      <c r="O54" s="440"/>
      <c r="P54" s="410"/>
      <c r="Q54" s="433"/>
      <c r="R54" s="434"/>
      <c r="S54" s="434"/>
      <c r="T54" s="435"/>
      <c r="U54" s="411"/>
      <c r="V54" s="411"/>
      <c r="W54" s="412"/>
      <c r="X54" s="413"/>
      <c r="Y54" s="412"/>
      <c r="Z54" s="412"/>
      <c r="AA54" s="414"/>
      <c r="AB54" s="415"/>
      <c r="AC54" s="416"/>
      <c r="AD54" s="449"/>
      <c r="AE54" s="407"/>
      <c r="AF54" s="436"/>
      <c r="AG54" s="429"/>
      <c r="AH54" s="436"/>
      <c r="AI54" s="429"/>
      <c r="AJ54" s="437"/>
      <c r="AK54" s="429"/>
      <c r="AL54" s="353"/>
      <c r="AM54" s="430"/>
      <c r="AN54" s="464"/>
      <c r="AO54" s="464"/>
    </row>
    <row r="55" spans="2:41" s="378" customFormat="1" ht="214.5" customHeight="1" x14ac:dyDescent="0.25">
      <c r="B55" s="380"/>
      <c r="C55" s="380"/>
      <c r="D55" s="381"/>
      <c r="E55" s="396"/>
      <c r="F55" s="406"/>
      <c r="G55" s="407"/>
      <c r="H55" s="466"/>
      <c r="I55" s="467"/>
      <c r="J55" s="407"/>
      <c r="K55" s="408"/>
      <c r="L55" s="407"/>
      <c r="M55" s="454"/>
      <c r="N55" s="407"/>
      <c r="O55" s="440"/>
      <c r="P55" s="410"/>
      <c r="Q55" s="433"/>
      <c r="R55" s="434"/>
      <c r="S55" s="434"/>
      <c r="T55" s="435"/>
      <c r="U55" s="411"/>
      <c r="V55" s="411"/>
      <c r="W55" s="412"/>
      <c r="X55" s="413"/>
      <c r="Y55" s="412"/>
      <c r="Z55" s="412"/>
      <c r="AA55" s="414"/>
      <c r="AB55" s="415"/>
      <c r="AC55" s="416"/>
      <c r="AD55" s="449"/>
      <c r="AE55" s="407"/>
      <c r="AF55" s="436"/>
      <c r="AG55" s="429"/>
      <c r="AH55" s="436"/>
      <c r="AI55" s="429"/>
      <c r="AJ55" s="437"/>
      <c r="AK55" s="429"/>
      <c r="AL55" s="353"/>
      <c r="AM55" s="430"/>
      <c r="AN55" s="464"/>
      <c r="AO55" s="464"/>
    </row>
    <row r="56" spans="2:41" s="378" customFormat="1" ht="214.5" customHeight="1" x14ac:dyDescent="0.25">
      <c r="B56" s="380"/>
      <c r="C56" s="380"/>
      <c r="D56" s="381"/>
      <c r="E56" s="396"/>
      <c r="F56" s="406"/>
      <c r="G56" s="407"/>
      <c r="H56" s="466"/>
      <c r="I56" s="467"/>
      <c r="J56" s="407"/>
      <c r="K56" s="408"/>
      <c r="L56" s="407"/>
      <c r="M56" s="454"/>
      <c r="N56" s="407"/>
      <c r="O56" s="440"/>
      <c r="P56" s="410"/>
      <c r="Q56" s="433"/>
      <c r="R56" s="434"/>
      <c r="S56" s="434"/>
      <c r="T56" s="435"/>
      <c r="U56" s="411"/>
      <c r="V56" s="411"/>
      <c r="W56" s="412"/>
      <c r="X56" s="413"/>
      <c r="Y56" s="412"/>
      <c r="Z56" s="412"/>
      <c r="AA56" s="414"/>
      <c r="AB56" s="415"/>
      <c r="AC56" s="416"/>
      <c r="AD56" s="449"/>
      <c r="AE56" s="407"/>
      <c r="AF56" s="436"/>
      <c r="AG56" s="429"/>
      <c r="AH56" s="436"/>
      <c r="AI56" s="429"/>
      <c r="AJ56" s="437"/>
      <c r="AK56" s="429"/>
      <c r="AL56" s="353"/>
      <c r="AM56" s="430"/>
      <c r="AN56" s="464"/>
      <c r="AO56" s="464"/>
    </row>
    <row r="57" spans="2:41" s="378" customFormat="1" ht="214.5" customHeight="1" x14ac:dyDescent="0.25">
      <c r="B57" s="380"/>
      <c r="C57" s="380"/>
      <c r="D57" s="381"/>
      <c r="E57" s="396"/>
      <c r="F57" s="406"/>
      <c r="G57" s="407"/>
      <c r="H57" s="466"/>
      <c r="I57" s="467"/>
      <c r="J57" s="407"/>
      <c r="K57" s="408"/>
      <c r="L57" s="407"/>
      <c r="M57" s="454"/>
      <c r="N57" s="407"/>
      <c r="O57" s="440"/>
      <c r="P57" s="410"/>
      <c r="Q57" s="433"/>
      <c r="R57" s="434"/>
      <c r="S57" s="434"/>
      <c r="T57" s="435"/>
      <c r="U57" s="411"/>
      <c r="V57" s="411"/>
      <c r="W57" s="412"/>
      <c r="X57" s="413"/>
      <c r="Y57" s="412"/>
      <c r="Z57" s="412"/>
      <c r="AA57" s="414"/>
      <c r="AB57" s="415"/>
      <c r="AC57" s="416"/>
      <c r="AD57" s="449"/>
      <c r="AE57" s="407"/>
      <c r="AF57" s="436"/>
      <c r="AG57" s="429"/>
      <c r="AH57" s="436"/>
      <c r="AI57" s="429"/>
      <c r="AJ57" s="437"/>
      <c r="AK57" s="429"/>
      <c r="AL57" s="353"/>
      <c r="AM57" s="430"/>
      <c r="AN57" s="464"/>
      <c r="AO57" s="464"/>
    </row>
    <row r="58" spans="2:41" s="378" customFormat="1" ht="214.5" customHeight="1" x14ac:dyDescent="0.25">
      <c r="B58" s="380"/>
      <c r="C58" s="380"/>
      <c r="D58" s="381"/>
      <c r="E58" s="396"/>
      <c r="F58" s="406"/>
      <c r="G58" s="407"/>
      <c r="H58" s="466"/>
      <c r="I58" s="467"/>
      <c r="J58" s="407"/>
      <c r="K58" s="408"/>
      <c r="L58" s="407"/>
      <c r="M58" s="454"/>
      <c r="N58" s="407"/>
      <c r="O58" s="440"/>
      <c r="P58" s="410"/>
      <c r="Q58" s="433"/>
      <c r="R58" s="434"/>
      <c r="S58" s="434"/>
      <c r="T58" s="435"/>
      <c r="U58" s="411"/>
      <c r="V58" s="411"/>
      <c r="W58" s="412"/>
      <c r="X58" s="413"/>
      <c r="Y58" s="412"/>
      <c r="Z58" s="412"/>
      <c r="AA58" s="414"/>
      <c r="AB58" s="415"/>
      <c r="AC58" s="416"/>
      <c r="AD58" s="449"/>
      <c r="AE58" s="407"/>
      <c r="AF58" s="436"/>
      <c r="AG58" s="429"/>
      <c r="AH58" s="436"/>
      <c r="AI58" s="429"/>
      <c r="AJ58" s="437"/>
      <c r="AK58" s="429"/>
      <c r="AL58" s="353"/>
      <c r="AM58" s="430"/>
      <c r="AN58" s="464"/>
      <c r="AO58" s="464"/>
    </row>
    <row r="59" spans="2:41" s="378" customFormat="1" ht="214.5" customHeight="1" x14ac:dyDescent="0.25">
      <c r="B59" s="380"/>
      <c r="C59" s="380"/>
      <c r="D59" s="381"/>
      <c r="E59" s="396"/>
      <c r="F59" s="406"/>
      <c r="G59" s="407"/>
      <c r="H59" s="466"/>
      <c r="I59" s="467"/>
      <c r="J59" s="407"/>
      <c r="K59" s="408"/>
      <c r="L59" s="407"/>
      <c r="M59" s="454"/>
      <c r="N59" s="407"/>
      <c r="O59" s="440"/>
      <c r="P59" s="410"/>
      <c r="Q59" s="433"/>
      <c r="R59" s="434"/>
      <c r="S59" s="434"/>
      <c r="T59" s="435"/>
      <c r="U59" s="411"/>
      <c r="V59" s="411"/>
      <c r="W59" s="412"/>
      <c r="X59" s="413"/>
      <c r="Y59" s="412"/>
      <c r="Z59" s="412"/>
      <c r="AA59" s="414"/>
      <c r="AB59" s="415"/>
      <c r="AC59" s="416"/>
      <c r="AD59" s="449"/>
      <c r="AE59" s="407"/>
      <c r="AF59" s="436"/>
      <c r="AG59" s="429"/>
      <c r="AH59" s="436"/>
      <c r="AI59" s="429"/>
      <c r="AJ59" s="437"/>
      <c r="AK59" s="429"/>
      <c r="AL59" s="353"/>
      <c r="AM59" s="430"/>
      <c r="AN59" s="464"/>
      <c r="AO59" s="464"/>
    </row>
    <row r="60" spans="2:41" s="378" customFormat="1" ht="214.5" customHeight="1" x14ac:dyDescent="0.25">
      <c r="B60" s="380"/>
      <c r="C60" s="380"/>
      <c r="D60" s="381"/>
      <c r="E60" s="396"/>
      <c r="F60" s="406"/>
      <c r="G60" s="407"/>
      <c r="H60" s="466"/>
      <c r="I60" s="467"/>
      <c r="J60" s="407"/>
      <c r="K60" s="408"/>
      <c r="L60" s="407"/>
      <c r="M60" s="454"/>
      <c r="N60" s="407"/>
      <c r="O60" s="440"/>
      <c r="P60" s="410"/>
      <c r="Q60" s="433"/>
      <c r="R60" s="434"/>
      <c r="S60" s="434"/>
      <c r="T60" s="435"/>
      <c r="U60" s="411"/>
      <c r="V60" s="411"/>
      <c r="W60" s="412"/>
      <c r="X60" s="413"/>
      <c r="Y60" s="412"/>
      <c r="Z60" s="412"/>
      <c r="AA60" s="414"/>
      <c r="AB60" s="415"/>
      <c r="AC60" s="416"/>
      <c r="AD60" s="449"/>
      <c r="AE60" s="407"/>
      <c r="AF60" s="436"/>
      <c r="AG60" s="429"/>
      <c r="AH60" s="436"/>
      <c r="AI60" s="429"/>
      <c r="AJ60" s="437"/>
      <c r="AK60" s="429"/>
      <c r="AL60" s="353"/>
      <c r="AM60" s="430"/>
      <c r="AN60" s="464"/>
      <c r="AO60" s="464"/>
    </row>
    <row r="61" spans="2:41" s="378" customFormat="1" ht="214.5" customHeight="1" x14ac:dyDescent="0.25">
      <c r="B61" s="380"/>
      <c r="C61" s="380"/>
      <c r="D61" s="381"/>
      <c r="E61" s="396"/>
      <c r="F61" s="406"/>
      <c r="G61" s="407"/>
      <c r="H61" s="466"/>
      <c r="I61" s="467"/>
      <c r="J61" s="407"/>
      <c r="K61" s="408"/>
      <c r="L61" s="407"/>
      <c r="M61" s="454"/>
      <c r="N61" s="407"/>
      <c r="O61" s="440"/>
      <c r="P61" s="410"/>
      <c r="Q61" s="433"/>
      <c r="R61" s="434"/>
      <c r="S61" s="434"/>
      <c r="T61" s="435"/>
      <c r="U61" s="411"/>
      <c r="V61" s="411"/>
      <c r="W61" s="412"/>
      <c r="X61" s="413"/>
      <c r="Y61" s="412"/>
      <c r="Z61" s="412"/>
      <c r="AA61" s="414"/>
      <c r="AB61" s="415"/>
      <c r="AC61" s="416"/>
      <c r="AD61" s="449"/>
      <c r="AE61" s="407"/>
      <c r="AF61" s="436"/>
      <c r="AG61" s="429"/>
      <c r="AH61" s="436"/>
      <c r="AI61" s="429"/>
      <c r="AJ61" s="437"/>
      <c r="AK61" s="429"/>
      <c r="AL61" s="353"/>
      <c r="AM61" s="430"/>
      <c r="AN61" s="464"/>
      <c r="AO61" s="464"/>
    </row>
    <row r="62" spans="2:41" s="378" customFormat="1" ht="214.5" customHeight="1" x14ac:dyDescent="0.25">
      <c r="B62" s="380"/>
      <c r="C62" s="380"/>
      <c r="D62" s="381"/>
      <c r="E62" s="396"/>
      <c r="F62" s="406"/>
      <c r="G62" s="407"/>
      <c r="H62" s="466"/>
      <c r="I62" s="467"/>
      <c r="J62" s="407"/>
      <c r="K62" s="408"/>
      <c r="L62" s="407"/>
      <c r="M62" s="454"/>
      <c r="N62" s="407"/>
      <c r="O62" s="440"/>
      <c r="P62" s="410"/>
      <c r="Q62" s="433"/>
      <c r="R62" s="434"/>
      <c r="S62" s="434"/>
      <c r="T62" s="435"/>
      <c r="U62" s="411"/>
      <c r="V62" s="411"/>
      <c r="W62" s="412"/>
      <c r="X62" s="413"/>
      <c r="Y62" s="412"/>
      <c r="Z62" s="412"/>
      <c r="AA62" s="414"/>
      <c r="AB62" s="415"/>
      <c r="AC62" s="416"/>
      <c r="AD62" s="449"/>
      <c r="AE62" s="407"/>
      <c r="AF62" s="436"/>
      <c r="AG62" s="429"/>
      <c r="AH62" s="436"/>
      <c r="AI62" s="429"/>
      <c r="AJ62" s="437"/>
      <c r="AK62" s="429"/>
      <c r="AL62" s="353"/>
      <c r="AM62" s="430"/>
      <c r="AN62" s="464"/>
      <c r="AO62" s="464"/>
    </row>
    <row r="63" spans="2:41" s="378" customFormat="1" ht="214.5" customHeight="1" x14ac:dyDescent="0.25">
      <c r="B63" s="380"/>
      <c r="C63" s="380"/>
      <c r="D63" s="381"/>
      <c r="E63" s="396"/>
      <c r="F63" s="406"/>
      <c r="G63" s="407"/>
      <c r="H63" s="466"/>
      <c r="I63" s="467"/>
      <c r="J63" s="407"/>
      <c r="K63" s="408"/>
      <c r="L63" s="407"/>
      <c r="M63" s="454"/>
      <c r="N63" s="407"/>
      <c r="O63" s="440"/>
      <c r="P63" s="410"/>
      <c r="Q63" s="433"/>
      <c r="R63" s="434"/>
      <c r="S63" s="434"/>
      <c r="T63" s="435"/>
      <c r="U63" s="411"/>
      <c r="V63" s="411"/>
      <c r="W63" s="412"/>
      <c r="X63" s="413"/>
      <c r="Y63" s="412"/>
      <c r="Z63" s="412"/>
      <c r="AA63" s="414"/>
      <c r="AB63" s="415"/>
      <c r="AC63" s="416"/>
      <c r="AD63" s="449"/>
      <c r="AE63" s="407"/>
      <c r="AF63" s="436"/>
      <c r="AG63" s="429"/>
      <c r="AH63" s="436"/>
      <c r="AI63" s="429"/>
      <c r="AJ63" s="437"/>
      <c r="AK63" s="429"/>
      <c r="AL63" s="353"/>
      <c r="AM63" s="430"/>
      <c r="AN63" s="464"/>
      <c r="AO63" s="464"/>
    </row>
    <row r="64" spans="2:41" s="378" customFormat="1" ht="214.5" customHeight="1" x14ac:dyDescent="0.25">
      <c r="B64" s="380"/>
      <c r="C64" s="380"/>
      <c r="D64" s="381"/>
      <c r="E64" s="396"/>
      <c r="F64" s="406"/>
      <c r="G64" s="407"/>
      <c r="H64" s="466"/>
      <c r="I64" s="467"/>
      <c r="J64" s="407"/>
      <c r="K64" s="408"/>
      <c r="L64" s="407"/>
      <c r="M64" s="454"/>
      <c r="N64" s="407"/>
      <c r="O64" s="440"/>
      <c r="P64" s="410"/>
      <c r="Q64" s="433"/>
      <c r="R64" s="434"/>
      <c r="S64" s="434"/>
      <c r="T64" s="435"/>
      <c r="U64" s="411"/>
      <c r="V64" s="411"/>
      <c r="W64" s="412"/>
      <c r="X64" s="413"/>
      <c r="Y64" s="412"/>
      <c r="Z64" s="412"/>
      <c r="AA64" s="414"/>
      <c r="AB64" s="415"/>
      <c r="AC64" s="416"/>
      <c r="AD64" s="449"/>
      <c r="AE64" s="407"/>
      <c r="AF64" s="436"/>
      <c r="AG64" s="429"/>
      <c r="AH64" s="436"/>
      <c r="AI64" s="429"/>
      <c r="AJ64" s="437"/>
      <c r="AK64" s="429"/>
      <c r="AL64" s="353"/>
      <c r="AM64" s="430"/>
      <c r="AN64" s="464"/>
      <c r="AO64" s="464"/>
    </row>
    <row r="65" spans="2:41" s="378" customFormat="1" ht="214.5" customHeight="1" x14ac:dyDescent="0.25">
      <c r="B65" s="380"/>
      <c r="C65" s="380"/>
      <c r="D65" s="381"/>
      <c r="E65" s="396"/>
      <c r="F65" s="406"/>
      <c r="G65" s="407"/>
      <c r="H65" s="466"/>
      <c r="I65" s="467"/>
      <c r="J65" s="407"/>
      <c r="K65" s="408"/>
      <c r="L65" s="407"/>
      <c r="M65" s="454"/>
      <c r="N65" s="407"/>
      <c r="O65" s="440"/>
      <c r="P65" s="410"/>
      <c r="Q65" s="433"/>
      <c r="R65" s="434"/>
      <c r="S65" s="434"/>
      <c r="T65" s="435"/>
      <c r="U65" s="411"/>
      <c r="V65" s="411"/>
      <c r="W65" s="412"/>
      <c r="X65" s="413"/>
      <c r="Y65" s="412"/>
      <c r="Z65" s="412"/>
      <c r="AA65" s="414"/>
      <c r="AB65" s="415"/>
      <c r="AC65" s="416"/>
      <c r="AD65" s="449"/>
      <c r="AE65" s="407"/>
      <c r="AF65" s="436"/>
      <c r="AG65" s="429"/>
      <c r="AH65" s="436"/>
      <c r="AI65" s="429"/>
      <c r="AJ65" s="437"/>
      <c r="AK65" s="429"/>
      <c r="AL65" s="353"/>
      <c r="AM65" s="430"/>
      <c r="AN65" s="464"/>
      <c r="AO65" s="464"/>
    </row>
    <row r="66" spans="2:41" s="378" customFormat="1" ht="214.5" customHeight="1" x14ac:dyDescent="0.25">
      <c r="B66" s="380"/>
      <c r="C66" s="380"/>
      <c r="D66" s="381"/>
      <c r="E66" s="396"/>
      <c r="F66" s="406"/>
      <c r="G66" s="407"/>
      <c r="H66" s="466"/>
      <c r="I66" s="467"/>
      <c r="J66" s="407"/>
      <c r="K66" s="408"/>
      <c r="L66" s="407"/>
      <c r="M66" s="454"/>
      <c r="N66" s="407"/>
      <c r="O66" s="440"/>
      <c r="P66" s="410"/>
      <c r="Q66" s="433"/>
      <c r="R66" s="434"/>
      <c r="S66" s="434"/>
      <c r="T66" s="435"/>
      <c r="U66" s="411"/>
      <c r="V66" s="411"/>
      <c r="W66" s="412"/>
      <c r="X66" s="413"/>
      <c r="Y66" s="412"/>
      <c r="Z66" s="412"/>
      <c r="AA66" s="414"/>
      <c r="AB66" s="415"/>
      <c r="AC66" s="416"/>
      <c r="AD66" s="449"/>
      <c r="AE66" s="407"/>
      <c r="AF66" s="436"/>
      <c r="AG66" s="429"/>
      <c r="AH66" s="436"/>
      <c r="AI66" s="429"/>
      <c r="AJ66" s="437"/>
      <c r="AK66" s="429"/>
      <c r="AL66" s="353"/>
      <c r="AM66" s="430"/>
      <c r="AN66" s="464"/>
      <c r="AO66" s="464"/>
    </row>
    <row r="67" spans="2:41" s="378" customFormat="1" ht="214.5" customHeight="1" x14ac:dyDescent="0.25">
      <c r="B67" s="380"/>
      <c r="C67" s="380"/>
      <c r="D67" s="381"/>
      <c r="E67" s="396"/>
      <c r="F67" s="406"/>
      <c r="G67" s="407"/>
      <c r="H67" s="466"/>
      <c r="I67" s="467"/>
      <c r="J67" s="407"/>
      <c r="K67" s="408"/>
      <c r="L67" s="407"/>
      <c r="M67" s="454"/>
      <c r="N67" s="407"/>
      <c r="O67" s="440"/>
      <c r="P67" s="410"/>
      <c r="Q67" s="433"/>
      <c r="R67" s="434"/>
      <c r="S67" s="434"/>
      <c r="T67" s="435"/>
      <c r="U67" s="411"/>
      <c r="V67" s="411"/>
      <c r="W67" s="412"/>
      <c r="X67" s="413"/>
      <c r="Y67" s="412"/>
      <c r="Z67" s="412"/>
      <c r="AA67" s="414"/>
      <c r="AB67" s="415"/>
      <c r="AC67" s="416"/>
      <c r="AD67" s="449"/>
      <c r="AE67" s="407"/>
      <c r="AF67" s="436"/>
      <c r="AG67" s="429"/>
      <c r="AH67" s="436"/>
      <c r="AI67" s="429"/>
      <c r="AJ67" s="437"/>
      <c r="AK67" s="429"/>
      <c r="AL67" s="353"/>
      <c r="AM67" s="430"/>
      <c r="AN67" s="464"/>
      <c r="AO67" s="464"/>
    </row>
    <row r="68" spans="2:41" s="378" customFormat="1" ht="214.5" customHeight="1" x14ac:dyDescent="0.25">
      <c r="B68" s="380"/>
      <c r="C68" s="380"/>
      <c r="D68" s="381"/>
      <c r="E68" s="396"/>
      <c r="F68" s="406"/>
      <c r="G68" s="407"/>
      <c r="H68" s="466"/>
      <c r="I68" s="467"/>
      <c r="J68" s="407"/>
      <c r="K68" s="408"/>
      <c r="L68" s="407"/>
      <c r="M68" s="454"/>
      <c r="N68" s="407"/>
      <c r="O68" s="440"/>
      <c r="P68" s="410"/>
      <c r="Q68" s="433"/>
      <c r="R68" s="434"/>
      <c r="S68" s="434"/>
      <c r="T68" s="435"/>
      <c r="U68" s="411"/>
      <c r="V68" s="411"/>
      <c r="W68" s="412"/>
      <c r="X68" s="413"/>
      <c r="Y68" s="412"/>
      <c r="Z68" s="412"/>
      <c r="AA68" s="414"/>
      <c r="AB68" s="415"/>
      <c r="AC68" s="416"/>
      <c r="AD68" s="449"/>
      <c r="AE68" s="407"/>
      <c r="AF68" s="436"/>
      <c r="AG68" s="429"/>
      <c r="AH68" s="436"/>
      <c r="AI68" s="429"/>
      <c r="AJ68" s="437"/>
      <c r="AK68" s="429"/>
      <c r="AL68" s="353"/>
      <c r="AM68" s="430"/>
      <c r="AN68" s="464"/>
      <c r="AO68" s="464"/>
    </row>
    <row r="69" spans="2:41" s="378" customFormat="1" ht="214.5" customHeight="1" x14ac:dyDescent="0.25">
      <c r="B69" s="380"/>
      <c r="C69" s="380"/>
      <c r="D69" s="381"/>
      <c r="E69" s="396"/>
      <c r="F69" s="406"/>
      <c r="G69" s="407"/>
      <c r="H69" s="466"/>
      <c r="I69" s="467"/>
      <c r="J69" s="407"/>
      <c r="K69" s="408"/>
      <c r="L69" s="407"/>
      <c r="M69" s="454"/>
      <c r="N69" s="407"/>
      <c r="O69" s="440"/>
      <c r="P69" s="410"/>
      <c r="Q69" s="433"/>
      <c r="R69" s="434"/>
      <c r="S69" s="434"/>
      <c r="T69" s="435"/>
      <c r="U69" s="411"/>
      <c r="V69" s="411"/>
      <c r="W69" s="412"/>
      <c r="X69" s="413"/>
      <c r="Y69" s="412"/>
      <c r="Z69" s="412"/>
      <c r="AA69" s="414"/>
      <c r="AB69" s="415"/>
      <c r="AC69" s="416"/>
      <c r="AD69" s="449"/>
      <c r="AE69" s="407"/>
      <c r="AF69" s="436"/>
      <c r="AG69" s="429"/>
      <c r="AH69" s="436"/>
      <c r="AI69" s="429"/>
      <c r="AJ69" s="437"/>
      <c r="AK69" s="429"/>
      <c r="AL69" s="353"/>
      <c r="AM69" s="430"/>
      <c r="AN69" s="464"/>
      <c r="AO69" s="464"/>
    </row>
    <row r="70" spans="2:41" s="378" customFormat="1" ht="214.5" customHeight="1" x14ac:dyDescent="0.25">
      <c r="B70" s="380"/>
      <c r="C70" s="380"/>
      <c r="D70" s="381"/>
      <c r="E70" s="396"/>
      <c r="F70" s="406"/>
      <c r="G70" s="407"/>
      <c r="H70" s="466"/>
      <c r="I70" s="467"/>
      <c r="J70" s="407"/>
      <c r="K70" s="408"/>
      <c r="L70" s="407"/>
      <c r="M70" s="454"/>
      <c r="N70" s="407"/>
      <c r="O70" s="440"/>
      <c r="P70" s="410"/>
      <c r="Q70" s="433"/>
      <c r="R70" s="434"/>
      <c r="S70" s="434"/>
      <c r="T70" s="435"/>
      <c r="U70" s="411"/>
      <c r="V70" s="411"/>
      <c r="W70" s="412"/>
      <c r="X70" s="413"/>
      <c r="Y70" s="412"/>
      <c r="Z70" s="412"/>
      <c r="AA70" s="414"/>
      <c r="AB70" s="415"/>
      <c r="AC70" s="416"/>
      <c r="AD70" s="449"/>
      <c r="AE70" s="407"/>
      <c r="AF70" s="436"/>
      <c r="AG70" s="429"/>
      <c r="AH70" s="436"/>
      <c r="AI70" s="429"/>
      <c r="AJ70" s="437"/>
      <c r="AK70" s="429"/>
      <c r="AL70" s="353"/>
      <c r="AM70" s="430"/>
      <c r="AN70" s="464"/>
      <c r="AO70" s="464"/>
    </row>
    <row r="71" spans="2:41" s="378" customFormat="1" ht="214.5" customHeight="1" x14ac:dyDescent="0.25">
      <c r="B71" s="380"/>
      <c r="C71" s="380"/>
      <c r="D71" s="381"/>
      <c r="E71" s="396"/>
      <c r="F71" s="406"/>
      <c r="G71" s="407"/>
      <c r="H71" s="466"/>
      <c r="I71" s="467"/>
      <c r="J71" s="407"/>
      <c r="K71" s="408"/>
      <c r="L71" s="407"/>
      <c r="M71" s="454"/>
      <c r="N71" s="407"/>
      <c r="O71" s="440"/>
      <c r="P71" s="410"/>
      <c r="Q71" s="433"/>
      <c r="R71" s="434"/>
      <c r="S71" s="434"/>
      <c r="T71" s="435"/>
      <c r="U71" s="411"/>
      <c r="V71" s="411"/>
      <c r="W71" s="412"/>
      <c r="X71" s="413"/>
      <c r="Y71" s="412"/>
      <c r="Z71" s="412"/>
      <c r="AA71" s="414"/>
      <c r="AB71" s="415"/>
      <c r="AC71" s="416"/>
      <c r="AD71" s="449"/>
      <c r="AE71" s="407"/>
      <c r="AF71" s="436"/>
      <c r="AG71" s="429"/>
      <c r="AH71" s="436"/>
      <c r="AI71" s="429"/>
      <c r="AJ71" s="437"/>
      <c r="AK71" s="429"/>
      <c r="AL71" s="353"/>
      <c r="AM71" s="430"/>
      <c r="AN71" s="464"/>
      <c r="AO71" s="464"/>
    </row>
    <row r="72" spans="2:41" s="378" customFormat="1" ht="214.5" customHeight="1" x14ac:dyDescent="0.25">
      <c r="B72" s="380"/>
      <c r="C72" s="380"/>
      <c r="D72" s="381"/>
      <c r="E72" s="396"/>
      <c r="F72" s="406"/>
      <c r="G72" s="407"/>
      <c r="H72" s="466"/>
      <c r="I72" s="467"/>
      <c r="J72" s="407"/>
      <c r="K72" s="408"/>
      <c r="L72" s="407"/>
      <c r="M72" s="454"/>
      <c r="N72" s="407"/>
      <c r="O72" s="440"/>
      <c r="P72" s="410"/>
      <c r="Q72" s="433"/>
      <c r="R72" s="434"/>
      <c r="S72" s="434"/>
      <c r="T72" s="435"/>
      <c r="U72" s="411"/>
      <c r="V72" s="411"/>
      <c r="W72" s="412"/>
      <c r="X72" s="413"/>
      <c r="Y72" s="412"/>
      <c r="Z72" s="412"/>
      <c r="AA72" s="414"/>
      <c r="AB72" s="415"/>
      <c r="AC72" s="416"/>
      <c r="AD72" s="449"/>
      <c r="AE72" s="407"/>
      <c r="AF72" s="436"/>
      <c r="AG72" s="429"/>
      <c r="AH72" s="436"/>
      <c r="AI72" s="429"/>
      <c r="AJ72" s="437"/>
      <c r="AK72" s="429"/>
      <c r="AL72" s="353"/>
      <c r="AM72" s="430"/>
      <c r="AN72" s="464"/>
      <c r="AO72" s="464"/>
    </row>
    <row r="73" spans="2:41" s="378" customFormat="1" ht="214.5" customHeight="1" x14ac:dyDescent="0.25">
      <c r="B73" s="380"/>
      <c r="C73" s="380"/>
      <c r="D73" s="381"/>
      <c r="E73" s="396"/>
      <c r="F73" s="406"/>
      <c r="G73" s="407"/>
      <c r="H73" s="466"/>
      <c r="I73" s="467"/>
      <c r="J73" s="407"/>
      <c r="K73" s="408"/>
      <c r="L73" s="407"/>
      <c r="M73" s="454"/>
      <c r="N73" s="407"/>
      <c r="O73" s="440"/>
      <c r="P73" s="410"/>
      <c r="Q73" s="433"/>
      <c r="R73" s="434"/>
      <c r="S73" s="434"/>
      <c r="T73" s="435"/>
      <c r="U73" s="411"/>
      <c r="V73" s="411"/>
      <c r="W73" s="412"/>
      <c r="X73" s="413"/>
      <c r="Y73" s="412"/>
      <c r="Z73" s="412"/>
      <c r="AA73" s="414"/>
      <c r="AB73" s="415"/>
      <c r="AC73" s="416"/>
      <c r="AD73" s="449"/>
      <c r="AE73" s="407"/>
      <c r="AF73" s="436"/>
      <c r="AG73" s="429"/>
      <c r="AH73" s="436"/>
      <c r="AI73" s="429"/>
      <c r="AJ73" s="437"/>
      <c r="AK73" s="429"/>
      <c r="AL73" s="353"/>
      <c r="AM73" s="430"/>
      <c r="AN73" s="464"/>
      <c r="AO73" s="464"/>
    </row>
    <row r="74" spans="2:41" s="378" customFormat="1" ht="214.5" customHeight="1" x14ac:dyDescent="0.25">
      <c r="B74" s="380"/>
      <c r="C74" s="380"/>
      <c r="D74" s="381"/>
      <c r="E74" s="396"/>
      <c r="F74" s="406"/>
      <c r="G74" s="407"/>
      <c r="H74" s="466"/>
      <c r="I74" s="467"/>
      <c r="J74" s="407"/>
      <c r="K74" s="408"/>
      <c r="L74" s="407"/>
      <c r="M74" s="454"/>
      <c r="N74" s="407"/>
      <c r="O74" s="440"/>
      <c r="P74" s="410"/>
      <c r="Q74" s="433"/>
      <c r="R74" s="434"/>
      <c r="S74" s="434"/>
      <c r="T74" s="435"/>
      <c r="U74" s="411"/>
      <c r="V74" s="411"/>
      <c r="W74" s="412"/>
      <c r="X74" s="413"/>
      <c r="Y74" s="412"/>
      <c r="Z74" s="412"/>
      <c r="AA74" s="414"/>
      <c r="AB74" s="415"/>
      <c r="AC74" s="416"/>
      <c r="AD74" s="449"/>
      <c r="AE74" s="407"/>
      <c r="AF74" s="436"/>
      <c r="AG74" s="429"/>
      <c r="AH74" s="436"/>
      <c r="AI74" s="429"/>
      <c r="AJ74" s="437"/>
      <c r="AK74" s="429"/>
      <c r="AL74" s="353"/>
      <c r="AM74" s="430"/>
      <c r="AN74" s="464"/>
      <c r="AO74" s="464"/>
    </row>
    <row r="75" spans="2:41" s="378" customFormat="1" ht="214.5" customHeight="1" x14ac:dyDescent="0.25">
      <c r="B75" s="380"/>
      <c r="C75" s="380"/>
      <c r="D75" s="381"/>
      <c r="E75" s="396"/>
      <c r="F75" s="406"/>
      <c r="G75" s="407"/>
      <c r="H75" s="466"/>
      <c r="I75" s="467"/>
      <c r="J75" s="407"/>
      <c r="K75" s="408"/>
      <c r="L75" s="407"/>
      <c r="M75" s="454"/>
      <c r="N75" s="407"/>
      <c r="O75" s="440"/>
      <c r="P75" s="410"/>
      <c r="Q75" s="433"/>
      <c r="R75" s="434"/>
      <c r="S75" s="434"/>
      <c r="T75" s="435"/>
      <c r="U75" s="411"/>
      <c r="V75" s="411"/>
      <c r="W75" s="412"/>
      <c r="X75" s="413"/>
      <c r="Y75" s="412"/>
      <c r="Z75" s="412"/>
      <c r="AA75" s="414"/>
      <c r="AB75" s="415"/>
      <c r="AC75" s="416"/>
      <c r="AD75" s="449"/>
      <c r="AE75" s="407"/>
      <c r="AF75" s="436"/>
      <c r="AG75" s="429"/>
      <c r="AH75" s="436"/>
      <c r="AI75" s="429"/>
      <c r="AJ75" s="437"/>
      <c r="AK75" s="429"/>
      <c r="AL75" s="353"/>
      <c r="AM75" s="430"/>
      <c r="AN75" s="464"/>
      <c r="AO75" s="464"/>
    </row>
    <row r="76" spans="2:41" s="378" customFormat="1" ht="214.5" customHeight="1" x14ac:dyDescent="0.25">
      <c r="B76" s="380"/>
      <c r="C76" s="380"/>
      <c r="D76" s="381"/>
      <c r="E76" s="396"/>
      <c r="F76" s="406"/>
      <c r="G76" s="407"/>
      <c r="H76" s="466"/>
      <c r="I76" s="467"/>
      <c r="J76" s="407"/>
      <c r="K76" s="408"/>
      <c r="L76" s="407"/>
      <c r="M76" s="454"/>
      <c r="N76" s="407"/>
      <c r="O76" s="440"/>
      <c r="P76" s="410"/>
      <c r="Q76" s="433"/>
      <c r="R76" s="434"/>
      <c r="S76" s="434"/>
      <c r="T76" s="435"/>
      <c r="U76" s="411"/>
      <c r="V76" s="411"/>
      <c r="W76" s="412"/>
      <c r="X76" s="413"/>
      <c r="Y76" s="412"/>
      <c r="Z76" s="412"/>
      <c r="AA76" s="414"/>
      <c r="AB76" s="415"/>
      <c r="AC76" s="416"/>
      <c r="AD76" s="449"/>
      <c r="AE76" s="407"/>
      <c r="AF76" s="436"/>
      <c r="AG76" s="429"/>
      <c r="AH76" s="436"/>
      <c r="AI76" s="429"/>
      <c r="AJ76" s="437"/>
      <c r="AK76" s="429"/>
      <c r="AL76" s="353"/>
      <c r="AM76" s="430"/>
      <c r="AN76" s="464"/>
      <c r="AO76" s="464"/>
    </row>
    <row r="77" spans="2:41" s="378" customFormat="1" ht="214.5" customHeight="1" x14ac:dyDescent="0.25">
      <c r="B77" s="380"/>
      <c r="C77" s="380"/>
      <c r="D77" s="381"/>
      <c r="E77" s="396"/>
      <c r="F77" s="406"/>
      <c r="G77" s="407"/>
      <c r="H77" s="560"/>
      <c r="I77" s="561"/>
      <c r="J77" s="407"/>
      <c r="K77" s="408"/>
      <c r="L77" s="407"/>
      <c r="M77" s="468"/>
      <c r="N77" s="407"/>
      <c r="O77" s="425"/>
      <c r="P77" s="410"/>
      <c r="Q77" s="433"/>
      <c r="R77" s="434"/>
      <c r="S77" s="434"/>
      <c r="T77" s="435"/>
      <c r="U77" s="411"/>
      <c r="V77" s="411"/>
      <c r="W77" s="412"/>
      <c r="X77" s="413"/>
      <c r="Y77" s="412" t="s">
        <v>1813</v>
      </c>
      <c r="Z77" s="412"/>
      <c r="AA77" s="414">
        <v>1</v>
      </c>
      <c r="AB77" s="415" t="str">
        <f>IF(O77="","",IF(F77=DATOS!$BL$5,CONCATENATE(VLOOKUP(H77,DATOS!$A$2:$C$17,3,0),"-SGSST",AA77),IF(F77=DATOS!$BL$4,CONCATENATE(VLOOKUP(H77,DATOS!$A$2:$C$17,3,0),AA77,"+"),IF(F77=DATOS!$BL$3,CONCATENATE(VLOOKUP(H77,DATOS!$A$2:$C$17,3,0),AA77,"-AMB"),(CONCATENATE(VLOOKUP(H77,DATOS!$A$2:$C$17,3,0),AA77))))))</f>
        <v/>
      </c>
      <c r="AC77" s="416"/>
      <c r="AD77" s="449"/>
      <c r="AE77" s="407"/>
      <c r="AF77" s="436"/>
      <c r="AG77" s="429"/>
      <c r="AH77" s="436"/>
      <c r="AI77" s="429"/>
      <c r="AJ77" s="437"/>
      <c r="AK77" s="429"/>
      <c r="AL77" s="353"/>
      <c r="AM77" s="430"/>
      <c r="AN77" s="449"/>
      <c r="AO77" s="449"/>
    </row>
    <row r="78" spans="2:41" s="378" customFormat="1" ht="214.5" customHeight="1" x14ac:dyDescent="0.25">
      <c r="B78" s="380"/>
      <c r="C78" s="380"/>
      <c r="D78" s="381"/>
      <c r="E78" s="396"/>
      <c r="F78" s="406"/>
      <c r="G78" s="407"/>
      <c r="H78" s="560"/>
      <c r="I78" s="561"/>
      <c r="J78" s="407"/>
      <c r="K78" s="408"/>
      <c r="L78" s="407"/>
      <c r="M78" s="469"/>
      <c r="N78" s="407"/>
      <c r="O78" s="468"/>
      <c r="P78" s="410"/>
      <c r="Q78" s="433"/>
      <c r="R78" s="434"/>
      <c r="S78" s="434"/>
      <c r="T78" s="435"/>
      <c r="U78" s="411"/>
      <c r="V78" s="411"/>
      <c r="W78" s="412"/>
      <c r="X78" s="413"/>
      <c r="Y78" s="412"/>
      <c r="Z78" s="412"/>
      <c r="AA78" s="414">
        <v>2</v>
      </c>
      <c r="AB78" s="415" t="str">
        <f>IF(O78="","",IF(F78=DATOS!$BL$5,CONCATENATE(VLOOKUP(H78,DATOS!$A$2:$C$17,3,0),"-SGSST",AA78),IF(F78=DATOS!$BL$4,CONCATENATE(VLOOKUP(H78,DATOS!$A$2:$C$17,3,0),AA78,"+"),IF(F78=DATOS!$BL$3,CONCATENATE(VLOOKUP(H78,DATOS!$A$2:$C$17,3,0),AA78,"-AMB"),(CONCATENATE(VLOOKUP(H78,DATOS!$A$2:$C$17,3,0),AA78))))))</f>
        <v/>
      </c>
      <c r="AC78" s="416"/>
      <c r="AD78" s="449"/>
      <c r="AE78" s="407"/>
      <c r="AF78" s="436"/>
      <c r="AG78" s="429"/>
      <c r="AH78" s="436"/>
      <c r="AI78" s="429"/>
      <c r="AJ78" s="437"/>
      <c r="AK78" s="429"/>
      <c r="AL78" s="353"/>
      <c r="AM78" s="430"/>
      <c r="AN78" s="449"/>
      <c r="AO78" s="449"/>
    </row>
    <row r="79" spans="2:41" s="378" customFormat="1" ht="214.5" customHeight="1" x14ac:dyDescent="0.25">
      <c r="B79" s="380"/>
      <c r="C79" s="380"/>
      <c r="D79" s="381"/>
      <c r="E79" s="396"/>
      <c r="F79" s="406"/>
      <c r="G79" s="407"/>
      <c r="H79" s="560"/>
      <c r="I79" s="561"/>
      <c r="J79" s="407"/>
      <c r="K79" s="408"/>
      <c r="L79" s="407"/>
      <c r="M79" s="449"/>
      <c r="N79" s="407"/>
      <c r="O79" s="470"/>
      <c r="P79" s="410"/>
      <c r="Q79" s="433"/>
      <c r="R79" s="434"/>
      <c r="S79" s="434"/>
      <c r="T79" s="435"/>
      <c r="U79" s="411"/>
      <c r="V79" s="411"/>
      <c r="W79" s="412"/>
      <c r="X79" s="413"/>
      <c r="Y79" s="412"/>
      <c r="Z79" s="412"/>
      <c r="AA79" s="414">
        <v>19</v>
      </c>
      <c r="AB79" s="415" t="str">
        <f>IF(O79="","",IF(F79=DATOS!$BL$5,CONCATENATE(VLOOKUP(H79,DATOS!$A$2:$C$17,3,0),"-SGSST",AA79),IF(F79=DATOS!$BL$4,CONCATENATE(VLOOKUP(H79,DATOS!$A$2:$C$17,3,0),AA79,"+"),IF(F79=DATOS!$BL$3,CONCATENATE(VLOOKUP(H79,DATOS!$A$2:$C$17,3,0),AA79,"-AMB"),(CONCATENATE(VLOOKUP(H79,DATOS!$A$2:$C$17,3,0),AA79))))))</f>
        <v/>
      </c>
      <c r="AC79" s="416"/>
      <c r="AD79" s="449"/>
      <c r="AE79" s="407"/>
      <c r="AF79" s="436"/>
      <c r="AG79" s="429"/>
      <c r="AH79" s="436"/>
      <c r="AI79" s="429"/>
      <c r="AJ79" s="437"/>
      <c r="AK79" s="429"/>
      <c r="AL79" s="353"/>
      <c r="AM79" s="430"/>
      <c r="AN79" s="449"/>
      <c r="AO79" s="449"/>
    </row>
    <row r="80" spans="2:41" s="378" customFormat="1" ht="214.5" customHeight="1" x14ac:dyDescent="0.25">
      <c r="B80" s="380"/>
      <c r="C80" s="380"/>
      <c r="D80" s="381"/>
      <c r="E80" s="396"/>
      <c r="F80" s="406"/>
      <c r="G80" s="407"/>
      <c r="H80" s="560"/>
      <c r="I80" s="561"/>
      <c r="J80" s="407"/>
      <c r="K80" s="408"/>
      <c r="L80" s="407"/>
      <c r="M80" s="449"/>
      <c r="N80" s="407"/>
      <c r="O80" s="470"/>
      <c r="P80" s="410"/>
      <c r="Q80" s="433"/>
      <c r="R80" s="434"/>
      <c r="S80" s="434"/>
      <c r="T80" s="435"/>
      <c r="U80" s="411"/>
      <c r="V80" s="411"/>
      <c r="W80" s="412"/>
      <c r="X80" s="413"/>
      <c r="Y80" s="412"/>
      <c r="Z80" s="412"/>
      <c r="AA80" s="414">
        <v>20</v>
      </c>
      <c r="AB80" s="415" t="str">
        <f>IF(O80="","",IF(F80=DATOS!$BL$5,CONCATENATE(VLOOKUP(H80,DATOS!$A$2:$C$17,3,0),"-SGSST",AA80),IF(F80=DATOS!$BL$4,CONCATENATE(VLOOKUP(H80,DATOS!$A$2:$C$17,3,0),AA80,"+"),IF(F80=DATOS!$BL$3,CONCATENATE(VLOOKUP(H80,DATOS!$A$2:$C$17,3,0),AA80,"-AMB"),(CONCATENATE(VLOOKUP(H80,DATOS!$A$2:$C$17,3,0),AA80))))))</f>
        <v/>
      </c>
      <c r="AC80" s="416"/>
      <c r="AD80" s="449"/>
      <c r="AE80" s="407"/>
      <c r="AF80" s="436"/>
      <c r="AG80" s="429"/>
      <c r="AH80" s="436"/>
      <c r="AI80" s="429"/>
      <c r="AJ80" s="437"/>
      <c r="AK80" s="429"/>
      <c r="AL80" s="353"/>
      <c r="AM80" s="430"/>
      <c r="AN80" s="449"/>
      <c r="AO80" s="449"/>
    </row>
    <row r="81" spans="2:41" s="378" customFormat="1" ht="214.5" customHeight="1" x14ac:dyDescent="0.25">
      <c r="B81" s="380"/>
      <c r="C81" s="380"/>
      <c r="D81" s="381"/>
      <c r="E81" s="396"/>
      <c r="F81" s="406"/>
      <c r="G81" s="407"/>
      <c r="H81" s="560"/>
      <c r="I81" s="561"/>
      <c r="J81" s="407"/>
      <c r="K81" s="408"/>
      <c r="L81" s="407"/>
      <c r="M81" s="449"/>
      <c r="N81" s="407"/>
      <c r="O81" s="470"/>
      <c r="P81" s="410"/>
      <c r="Q81" s="433"/>
      <c r="R81" s="434"/>
      <c r="S81" s="434"/>
      <c r="T81" s="435"/>
      <c r="U81" s="411"/>
      <c r="V81" s="411"/>
      <c r="W81" s="412"/>
      <c r="X81" s="413"/>
      <c r="Y81" s="412"/>
      <c r="Z81" s="412"/>
      <c r="AA81" s="414"/>
      <c r="AB81" s="415"/>
      <c r="AC81" s="416"/>
      <c r="AD81" s="449"/>
      <c r="AE81" s="407"/>
      <c r="AF81" s="436"/>
      <c r="AG81" s="429"/>
      <c r="AH81" s="436"/>
      <c r="AI81" s="429"/>
      <c r="AJ81" s="437"/>
      <c r="AK81" s="429"/>
      <c r="AL81" s="353"/>
      <c r="AM81" s="430"/>
      <c r="AN81" s="449"/>
      <c r="AO81" s="449"/>
    </row>
    <row r="82" spans="2:41" s="378" customFormat="1" ht="214.5" customHeight="1" x14ac:dyDescent="0.25">
      <c r="B82" s="380"/>
      <c r="C82" s="380"/>
      <c r="D82" s="381"/>
      <c r="E82" s="396"/>
      <c r="F82" s="406"/>
      <c r="G82" s="407"/>
      <c r="H82" s="560"/>
      <c r="I82" s="561"/>
      <c r="J82" s="407"/>
      <c r="K82" s="408"/>
      <c r="L82" s="407"/>
      <c r="M82" s="449"/>
      <c r="N82" s="407"/>
      <c r="O82" s="470"/>
      <c r="P82" s="410"/>
      <c r="Q82" s="433"/>
      <c r="R82" s="434"/>
      <c r="S82" s="434"/>
      <c r="T82" s="435"/>
      <c r="U82" s="411"/>
      <c r="V82" s="411"/>
      <c r="W82" s="412"/>
      <c r="X82" s="413"/>
      <c r="Y82" s="412"/>
      <c r="Z82" s="412"/>
      <c r="AA82" s="414"/>
      <c r="AB82" s="415"/>
      <c r="AC82" s="416"/>
      <c r="AD82" s="449"/>
      <c r="AE82" s="407"/>
      <c r="AF82" s="436"/>
      <c r="AG82" s="429"/>
      <c r="AH82" s="436"/>
      <c r="AI82" s="429"/>
      <c r="AJ82" s="437"/>
      <c r="AK82" s="429"/>
      <c r="AL82" s="353"/>
      <c r="AM82" s="430"/>
      <c r="AN82" s="449"/>
      <c r="AO82" s="449"/>
    </row>
    <row r="83" spans="2:41" s="378" customFormat="1" ht="214.5" customHeight="1" x14ac:dyDescent="0.25">
      <c r="B83" s="380"/>
      <c r="C83" s="380"/>
      <c r="D83" s="381"/>
      <c r="E83" s="396"/>
      <c r="F83" s="406"/>
      <c r="G83" s="407"/>
      <c r="H83" s="466"/>
      <c r="I83" s="467"/>
      <c r="J83" s="407"/>
      <c r="K83" s="408"/>
      <c r="L83" s="407"/>
      <c r="M83" s="449"/>
      <c r="N83" s="407"/>
      <c r="O83" s="470"/>
      <c r="P83" s="410"/>
      <c r="Q83" s="433"/>
      <c r="R83" s="434"/>
      <c r="S83" s="434"/>
      <c r="T83" s="435"/>
      <c r="U83" s="411"/>
      <c r="V83" s="411"/>
      <c r="W83" s="412"/>
      <c r="X83" s="413"/>
      <c r="Y83" s="412"/>
      <c r="Z83" s="412"/>
      <c r="AA83" s="414"/>
      <c r="AB83" s="415"/>
      <c r="AC83" s="416"/>
      <c r="AD83" s="449"/>
      <c r="AE83" s="407"/>
      <c r="AF83" s="436"/>
      <c r="AG83" s="429"/>
      <c r="AH83" s="436"/>
      <c r="AI83" s="429"/>
      <c r="AJ83" s="437"/>
      <c r="AK83" s="429"/>
      <c r="AL83" s="353"/>
      <c r="AM83" s="430"/>
      <c r="AN83" s="449"/>
      <c r="AO83" s="449"/>
    </row>
    <row r="84" spans="2:41" s="378" customFormat="1" ht="214.5" customHeight="1" x14ac:dyDescent="0.25">
      <c r="B84" s="380"/>
      <c r="C84" s="380"/>
      <c r="D84" s="381"/>
      <c r="E84" s="396"/>
      <c r="F84" s="406"/>
      <c r="G84" s="407"/>
      <c r="H84" s="466"/>
      <c r="I84" s="467"/>
      <c r="J84" s="407"/>
      <c r="K84" s="408"/>
      <c r="L84" s="407"/>
      <c r="M84" s="449"/>
      <c r="N84" s="407"/>
      <c r="O84" s="470"/>
      <c r="P84" s="410"/>
      <c r="Q84" s="433"/>
      <c r="R84" s="434"/>
      <c r="S84" s="434"/>
      <c r="T84" s="435"/>
      <c r="U84" s="411"/>
      <c r="V84" s="411"/>
      <c r="W84" s="412"/>
      <c r="X84" s="413"/>
      <c r="Y84" s="412"/>
      <c r="Z84" s="412"/>
      <c r="AA84" s="414"/>
      <c r="AB84" s="415"/>
      <c r="AC84" s="416"/>
      <c r="AD84" s="449"/>
      <c r="AE84" s="407"/>
      <c r="AF84" s="436"/>
      <c r="AG84" s="429"/>
      <c r="AH84" s="436"/>
      <c r="AI84" s="429"/>
      <c r="AJ84" s="437"/>
      <c r="AK84" s="429"/>
      <c r="AL84" s="353"/>
      <c r="AM84" s="430"/>
      <c r="AN84" s="449"/>
      <c r="AO84" s="449"/>
    </row>
    <row r="85" spans="2:41" s="378" customFormat="1" ht="214.5" customHeight="1" x14ac:dyDescent="0.25">
      <c r="B85" s="380"/>
      <c r="C85" s="380"/>
      <c r="D85" s="381"/>
      <c r="E85" s="396"/>
      <c r="F85" s="406"/>
      <c r="G85" s="407"/>
      <c r="H85" s="466"/>
      <c r="I85" s="467"/>
      <c r="J85" s="407"/>
      <c r="K85" s="408"/>
      <c r="L85" s="407"/>
      <c r="M85" s="449"/>
      <c r="N85" s="407"/>
      <c r="O85" s="470"/>
      <c r="P85" s="410"/>
      <c r="Q85" s="433"/>
      <c r="R85" s="434"/>
      <c r="S85" s="434"/>
      <c r="T85" s="435"/>
      <c r="U85" s="411"/>
      <c r="V85" s="411"/>
      <c r="W85" s="412"/>
      <c r="X85" s="413"/>
      <c r="Y85" s="412"/>
      <c r="Z85" s="412"/>
      <c r="AA85" s="414"/>
      <c r="AB85" s="415"/>
      <c r="AC85" s="416"/>
      <c r="AD85" s="449"/>
      <c r="AE85" s="407"/>
      <c r="AF85" s="436"/>
      <c r="AG85" s="429"/>
      <c r="AH85" s="436"/>
      <c r="AI85" s="429"/>
      <c r="AJ85" s="437"/>
      <c r="AK85" s="429"/>
      <c r="AL85" s="353"/>
      <c r="AM85" s="430"/>
      <c r="AN85" s="449"/>
      <c r="AO85" s="449"/>
    </row>
    <row r="86" spans="2:41" s="378" customFormat="1" ht="214.5" customHeight="1" x14ac:dyDescent="0.25">
      <c r="B86" s="380"/>
      <c r="C86" s="380"/>
      <c r="D86" s="381"/>
      <c r="E86" s="396"/>
      <c r="F86" s="406"/>
      <c r="G86" s="407"/>
      <c r="H86" s="466"/>
      <c r="I86" s="467"/>
      <c r="J86" s="407"/>
      <c r="K86" s="408"/>
      <c r="L86" s="407"/>
      <c r="M86" s="449"/>
      <c r="N86" s="407"/>
      <c r="O86" s="470"/>
      <c r="P86" s="410"/>
      <c r="Q86" s="433"/>
      <c r="R86" s="434"/>
      <c r="S86" s="434"/>
      <c r="T86" s="435"/>
      <c r="U86" s="411"/>
      <c r="V86" s="411"/>
      <c r="W86" s="412"/>
      <c r="X86" s="413"/>
      <c r="Y86" s="412"/>
      <c r="Z86" s="412"/>
      <c r="AA86" s="414"/>
      <c r="AB86" s="415"/>
      <c r="AC86" s="416"/>
      <c r="AD86" s="449"/>
      <c r="AE86" s="407"/>
      <c r="AF86" s="436"/>
      <c r="AG86" s="429"/>
      <c r="AH86" s="436"/>
      <c r="AI86" s="429"/>
      <c r="AJ86" s="437"/>
      <c r="AK86" s="429"/>
      <c r="AL86" s="353"/>
      <c r="AM86" s="430"/>
      <c r="AN86" s="449"/>
      <c r="AO86" s="449"/>
    </row>
    <row r="87" spans="2:41" s="378" customFormat="1" ht="214.5" customHeight="1" x14ac:dyDescent="0.25">
      <c r="B87" s="380"/>
      <c r="C87" s="380"/>
      <c r="D87" s="381"/>
      <c r="E87" s="396"/>
      <c r="F87" s="406"/>
      <c r="G87" s="407"/>
      <c r="H87" s="466"/>
      <c r="I87" s="467"/>
      <c r="J87" s="407"/>
      <c r="K87" s="408"/>
      <c r="L87" s="407"/>
      <c r="M87" s="449"/>
      <c r="N87" s="407"/>
      <c r="O87" s="470"/>
      <c r="P87" s="410"/>
      <c r="Q87" s="433"/>
      <c r="R87" s="434"/>
      <c r="S87" s="434"/>
      <c r="T87" s="435"/>
      <c r="U87" s="411"/>
      <c r="V87" s="411"/>
      <c r="W87" s="412"/>
      <c r="X87" s="413"/>
      <c r="Y87" s="412"/>
      <c r="Z87" s="412"/>
      <c r="AA87" s="414"/>
      <c r="AB87" s="415"/>
      <c r="AC87" s="416"/>
      <c r="AD87" s="449"/>
      <c r="AE87" s="407"/>
      <c r="AF87" s="436"/>
      <c r="AG87" s="429"/>
      <c r="AH87" s="436"/>
      <c r="AI87" s="429"/>
      <c r="AJ87" s="437"/>
      <c r="AK87" s="429"/>
      <c r="AL87" s="353"/>
      <c r="AM87" s="430"/>
      <c r="AN87" s="449"/>
      <c r="AO87" s="449"/>
    </row>
    <row r="88" spans="2:41" s="378" customFormat="1" ht="214.5" customHeight="1" x14ac:dyDescent="0.25">
      <c r="B88" s="380"/>
      <c r="C88" s="380"/>
      <c r="D88" s="381"/>
      <c r="E88" s="396"/>
      <c r="F88" s="406"/>
      <c r="G88" s="407"/>
      <c r="H88" s="466"/>
      <c r="I88" s="467"/>
      <c r="J88" s="407"/>
      <c r="K88" s="408"/>
      <c r="L88" s="407"/>
      <c r="M88" s="449"/>
      <c r="N88" s="407"/>
      <c r="O88" s="470"/>
      <c r="P88" s="410"/>
      <c r="Q88" s="433"/>
      <c r="R88" s="434"/>
      <c r="S88" s="434"/>
      <c r="T88" s="435"/>
      <c r="U88" s="411"/>
      <c r="V88" s="411"/>
      <c r="W88" s="412"/>
      <c r="X88" s="413"/>
      <c r="Y88" s="412"/>
      <c r="Z88" s="412"/>
      <c r="AA88" s="414"/>
      <c r="AB88" s="415"/>
      <c r="AC88" s="416"/>
      <c r="AD88" s="449"/>
      <c r="AE88" s="407"/>
      <c r="AF88" s="436"/>
      <c r="AG88" s="429"/>
      <c r="AH88" s="436"/>
      <c r="AI88" s="429"/>
      <c r="AJ88" s="437"/>
      <c r="AK88" s="429"/>
      <c r="AL88" s="353"/>
      <c r="AM88" s="430"/>
      <c r="AN88" s="449"/>
      <c r="AO88" s="449"/>
    </row>
    <row r="89" spans="2:41" s="378" customFormat="1" ht="214.5" customHeight="1" x14ac:dyDescent="0.25">
      <c r="B89" s="380"/>
      <c r="C89" s="380"/>
      <c r="D89" s="381"/>
      <c r="E89" s="396"/>
      <c r="F89" s="406"/>
      <c r="G89" s="407"/>
      <c r="H89" s="466"/>
      <c r="I89" s="467"/>
      <c r="J89" s="407"/>
      <c r="K89" s="408"/>
      <c r="L89" s="407"/>
      <c r="M89" s="449"/>
      <c r="N89" s="407"/>
      <c r="O89" s="470"/>
      <c r="P89" s="410"/>
      <c r="Q89" s="433"/>
      <c r="R89" s="434"/>
      <c r="S89" s="434"/>
      <c r="T89" s="435"/>
      <c r="U89" s="411"/>
      <c r="V89" s="411"/>
      <c r="W89" s="412"/>
      <c r="X89" s="413"/>
      <c r="Y89" s="412"/>
      <c r="Z89" s="412"/>
      <c r="AA89" s="414"/>
      <c r="AB89" s="415"/>
      <c r="AC89" s="416"/>
      <c r="AD89" s="449"/>
      <c r="AE89" s="407"/>
      <c r="AF89" s="436"/>
      <c r="AG89" s="429"/>
      <c r="AH89" s="436"/>
      <c r="AI89" s="429"/>
      <c r="AJ89" s="437"/>
      <c r="AK89" s="429"/>
      <c r="AL89" s="353"/>
      <c r="AM89" s="430"/>
      <c r="AN89" s="449"/>
      <c r="AO89" s="449"/>
    </row>
    <row r="90" spans="2:41" s="378" customFormat="1" ht="214.5" customHeight="1" x14ac:dyDescent="0.25">
      <c r="B90" s="380"/>
      <c r="C90" s="380"/>
      <c r="D90" s="381"/>
      <c r="E90" s="396"/>
      <c r="F90" s="406"/>
      <c r="G90" s="407"/>
      <c r="H90" s="466"/>
      <c r="I90" s="467"/>
      <c r="J90" s="407"/>
      <c r="K90" s="408"/>
      <c r="L90" s="407"/>
      <c r="M90" s="449"/>
      <c r="N90" s="407"/>
      <c r="O90" s="470"/>
      <c r="P90" s="410"/>
      <c r="Q90" s="433"/>
      <c r="R90" s="434"/>
      <c r="S90" s="434"/>
      <c r="T90" s="435"/>
      <c r="U90" s="411"/>
      <c r="V90" s="411"/>
      <c r="W90" s="412"/>
      <c r="X90" s="413"/>
      <c r="Y90" s="412"/>
      <c r="Z90" s="412"/>
      <c r="AA90" s="414"/>
      <c r="AB90" s="415"/>
      <c r="AC90" s="416"/>
      <c r="AD90" s="449"/>
      <c r="AE90" s="407"/>
      <c r="AF90" s="436"/>
      <c r="AG90" s="429"/>
      <c r="AH90" s="436"/>
      <c r="AI90" s="429"/>
      <c r="AJ90" s="437"/>
      <c r="AK90" s="429"/>
      <c r="AL90" s="353"/>
      <c r="AM90" s="430"/>
      <c r="AN90" s="449"/>
      <c r="AO90" s="449"/>
    </row>
    <row r="91" spans="2:41" s="378" customFormat="1" ht="214.5" customHeight="1" x14ac:dyDescent="0.25">
      <c r="B91" s="380"/>
      <c r="C91" s="380"/>
      <c r="D91" s="381"/>
      <c r="E91" s="396"/>
      <c r="F91" s="406"/>
      <c r="G91" s="407"/>
      <c r="H91" s="466"/>
      <c r="I91" s="467"/>
      <c r="J91" s="407"/>
      <c r="K91" s="408"/>
      <c r="L91" s="407"/>
      <c r="M91" s="449"/>
      <c r="N91" s="407"/>
      <c r="O91" s="470"/>
      <c r="P91" s="410"/>
      <c r="Q91" s="433"/>
      <c r="R91" s="434"/>
      <c r="S91" s="434"/>
      <c r="T91" s="435"/>
      <c r="U91" s="411"/>
      <c r="V91" s="411"/>
      <c r="W91" s="412"/>
      <c r="X91" s="413"/>
      <c r="Y91" s="412"/>
      <c r="Z91" s="412"/>
      <c r="AA91" s="414"/>
      <c r="AB91" s="415"/>
      <c r="AC91" s="416"/>
      <c r="AD91" s="449"/>
      <c r="AE91" s="407"/>
      <c r="AF91" s="436"/>
      <c r="AG91" s="429"/>
      <c r="AH91" s="436"/>
      <c r="AI91" s="429"/>
      <c r="AJ91" s="437"/>
      <c r="AK91" s="429"/>
      <c r="AL91" s="353"/>
      <c r="AM91" s="430"/>
      <c r="AN91" s="449"/>
      <c r="AO91" s="449"/>
    </row>
    <row r="92" spans="2:41" s="378" customFormat="1" ht="214.5" customHeight="1" x14ac:dyDescent="0.25">
      <c r="B92" s="380"/>
      <c r="C92" s="380"/>
      <c r="D92" s="381"/>
      <c r="E92" s="396"/>
      <c r="F92" s="406"/>
      <c r="G92" s="407"/>
      <c r="H92" s="466"/>
      <c r="I92" s="467"/>
      <c r="J92" s="407"/>
      <c r="K92" s="408"/>
      <c r="L92" s="407"/>
      <c r="M92" s="449"/>
      <c r="N92" s="407"/>
      <c r="O92" s="470"/>
      <c r="P92" s="410"/>
      <c r="Q92" s="433"/>
      <c r="R92" s="434"/>
      <c r="S92" s="434"/>
      <c r="T92" s="435"/>
      <c r="U92" s="411"/>
      <c r="V92" s="411"/>
      <c r="W92" s="412"/>
      <c r="X92" s="413"/>
      <c r="Y92" s="412"/>
      <c r="Z92" s="412"/>
      <c r="AA92" s="414"/>
      <c r="AB92" s="415"/>
      <c r="AC92" s="416"/>
      <c r="AD92" s="449"/>
      <c r="AE92" s="407"/>
      <c r="AF92" s="436"/>
      <c r="AG92" s="429"/>
      <c r="AH92" s="436"/>
      <c r="AI92" s="429"/>
      <c r="AJ92" s="437"/>
      <c r="AK92" s="429"/>
      <c r="AL92" s="353"/>
      <c r="AM92" s="430"/>
      <c r="AN92" s="449"/>
      <c r="AO92" s="449"/>
    </row>
    <row r="93" spans="2:41" s="378" customFormat="1" ht="214.5" customHeight="1" x14ac:dyDescent="0.25">
      <c r="B93" s="380"/>
      <c r="C93" s="380"/>
      <c r="D93" s="381"/>
      <c r="E93" s="396"/>
      <c r="F93" s="406"/>
      <c r="G93" s="407"/>
      <c r="H93" s="466"/>
      <c r="I93" s="467"/>
      <c r="J93" s="407"/>
      <c r="K93" s="408"/>
      <c r="L93" s="407"/>
      <c r="M93" s="449"/>
      <c r="N93" s="407"/>
      <c r="O93" s="470"/>
      <c r="P93" s="410"/>
      <c r="Q93" s="433"/>
      <c r="R93" s="434"/>
      <c r="S93" s="434"/>
      <c r="T93" s="435"/>
      <c r="U93" s="411"/>
      <c r="V93" s="411"/>
      <c r="W93" s="412"/>
      <c r="X93" s="413"/>
      <c r="Y93" s="412"/>
      <c r="Z93" s="412"/>
      <c r="AA93" s="414"/>
      <c r="AB93" s="415"/>
      <c r="AC93" s="416"/>
      <c r="AD93" s="449"/>
      <c r="AE93" s="407"/>
      <c r="AF93" s="436"/>
      <c r="AG93" s="429"/>
      <c r="AH93" s="436"/>
      <c r="AI93" s="429"/>
      <c r="AJ93" s="437"/>
      <c r="AK93" s="429"/>
      <c r="AL93" s="353"/>
      <c r="AM93" s="430"/>
      <c r="AN93" s="449"/>
      <c r="AO93" s="449"/>
    </row>
    <row r="94" spans="2:41" s="378" customFormat="1" ht="214.5" customHeight="1" x14ac:dyDescent="0.25">
      <c r="B94" s="380"/>
      <c r="C94" s="380"/>
      <c r="D94" s="381"/>
      <c r="E94" s="396"/>
      <c r="F94" s="406"/>
      <c r="G94" s="407"/>
      <c r="H94" s="466"/>
      <c r="I94" s="467"/>
      <c r="J94" s="407"/>
      <c r="K94" s="408"/>
      <c r="L94" s="407"/>
      <c r="M94" s="449"/>
      <c r="N94" s="407"/>
      <c r="O94" s="470"/>
      <c r="P94" s="410"/>
      <c r="Q94" s="433"/>
      <c r="R94" s="434"/>
      <c r="S94" s="434"/>
      <c r="T94" s="435"/>
      <c r="U94" s="411"/>
      <c r="V94" s="411"/>
      <c r="W94" s="412"/>
      <c r="X94" s="413"/>
      <c r="Y94" s="412"/>
      <c r="Z94" s="412"/>
      <c r="AA94" s="414"/>
      <c r="AB94" s="415"/>
      <c r="AC94" s="416"/>
      <c r="AD94" s="449"/>
      <c r="AE94" s="407"/>
      <c r="AF94" s="436"/>
      <c r="AG94" s="429"/>
      <c r="AH94" s="436"/>
      <c r="AI94" s="429"/>
      <c r="AJ94" s="437"/>
      <c r="AK94" s="429"/>
      <c r="AL94" s="353"/>
      <c r="AM94" s="430"/>
      <c r="AN94" s="449"/>
      <c r="AO94" s="449"/>
    </row>
    <row r="95" spans="2:41" s="378" customFormat="1" ht="214.5" customHeight="1" x14ac:dyDescent="0.25">
      <c r="B95" s="380"/>
      <c r="C95" s="380"/>
      <c r="D95" s="381"/>
      <c r="E95" s="396"/>
      <c r="F95" s="406"/>
      <c r="G95" s="407"/>
      <c r="H95" s="466"/>
      <c r="I95" s="467"/>
      <c r="J95" s="407"/>
      <c r="K95" s="408"/>
      <c r="L95" s="407"/>
      <c r="M95" s="449"/>
      <c r="N95" s="407"/>
      <c r="O95" s="470"/>
      <c r="P95" s="410"/>
      <c r="Q95" s="433"/>
      <c r="R95" s="434"/>
      <c r="S95" s="434"/>
      <c r="T95" s="435"/>
      <c r="U95" s="411"/>
      <c r="V95" s="411"/>
      <c r="W95" s="412"/>
      <c r="X95" s="413"/>
      <c r="Y95" s="412"/>
      <c r="Z95" s="412"/>
      <c r="AA95" s="414"/>
      <c r="AB95" s="415"/>
      <c r="AC95" s="416"/>
      <c r="AD95" s="449"/>
      <c r="AE95" s="407"/>
      <c r="AF95" s="436"/>
      <c r="AG95" s="429"/>
      <c r="AH95" s="436"/>
      <c r="AI95" s="429"/>
      <c r="AJ95" s="437"/>
      <c r="AK95" s="429"/>
      <c r="AL95" s="353"/>
      <c r="AM95" s="430"/>
      <c r="AN95" s="449"/>
      <c r="AO95" s="449"/>
    </row>
    <row r="96" spans="2:41" s="378" customFormat="1" ht="214.5" customHeight="1" x14ac:dyDescent="0.25">
      <c r="B96" s="380"/>
      <c r="C96" s="380"/>
      <c r="D96" s="381"/>
      <c r="E96" s="396"/>
      <c r="F96" s="406"/>
      <c r="G96" s="407"/>
      <c r="H96" s="466"/>
      <c r="I96" s="467"/>
      <c r="J96" s="407"/>
      <c r="K96" s="408"/>
      <c r="L96" s="407"/>
      <c r="M96" s="449"/>
      <c r="N96" s="407"/>
      <c r="O96" s="470"/>
      <c r="P96" s="410"/>
      <c r="Q96" s="433"/>
      <c r="R96" s="434"/>
      <c r="S96" s="434"/>
      <c r="T96" s="435"/>
      <c r="U96" s="411"/>
      <c r="V96" s="411"/>
      <c r="W96" s="412"/>
      <c r="X96" s="413"/>
      <c r="Y96" s="412"/>
      <c r="Z96" s="412"/>
      <c r="AA96" s="414"/>
      <c r="AB96" s="415"/>
      <c r="AC96" s="416"/>
      <c r="AD96" s="449"/>
      <c r="AE96" s="407"/>
      <c r="AF96" s="436"/>
      <c r="AG96" s="429"/>
      <c r="AH96" s="436"/>
      <c r="AI96" s="429"/>
      <c r="AJ96" s="437"/>
      <c r="AK96" s="429"/>
      <c r="AL96" s="353"/>
      <c r="AM96" s="430"/>
      <c r="AN96" s="449"/>
      <c r="AO96" s="449"/>
    </row>
    <row r="97" spans="2:41" s="378" customFormat="1" ht="214.5" customHeight="1" x14ac:dyDescent="0.25">
      <c r="B97" s="380"/>
      <c r="C97" s="380"/>
      <c r="D97" s="381"/>
      <c r="E97" s="396"/>
      <c r="F97" s="406"/>
      <c r="G97" s="407"/>
      <c r="H97" s="466"/>
      <c r="I97" s="467"/>
      <c r="J97" s="407"/>
      <c r="K97" s="408"/>
      <c r="L97" s="407"/>
      <c r="M97" s="449"/>
      <c r="N97" s="407"/>
      <c r="O97" s="470"/>
      <c r="P97" s="410"/>
      <c r="Q97" s="433"/>
      <c r="R97" s="434"/>
      <c r="S97" s="434"/>
      <c r="T97" s="435"/>
      <c r="U97" s="411"/>
      <c r="V97" s="411"/>
      <c r="W97" s="412"/>
      <c r="X97" s="413"/>
      <c r="Y97" s="412"/>
      <c r="Z97" s="412"/>
      <c r="AA97" s="414"/>
      <c r="AB97" s="415"/>
      <c r="AC97" s="416"/>
      <c r="AD97" s="449"/>
      <c r="AE97" s="407"/>
      <c r="AF97" s="436"/>
      <c r="AG97" s="429"/>
      <c r="AH97" s="436"/>
      <c r="AI97" s="429"/>
      <c r="AJ97" s="437"/>
      <c r="AK97" s="429"/>
      <c r="AL97" s="353"/>
      <c r="AM97" s="430"/>
      <c r="AN97" s="449"/>
      <c r="AO97" s="449"/>
    </row>
    <row r="98" spans="2:41" s="378" customFormat="1" ht="214.5" customHeight="1" x14ac:dyDescent="0.25">
      <c r="B98" s="380"/>
      <c r="C98" s="380"/>
      <c r="D98" s="381"/>
      <c r="E98" s="396"/>
      <c r="F98" s="406"/>
      <c r="G98" s="407"/>
      <c r="H98" s="466"/>
      <c r="I98" s="467"/>
      <c r="J98" s="407"/>
      <c r="K98" s="408"/>
      <c r="L98" s="407"/>
      <c r="M98" s="449"/>
      <c r="N98" s="407"/>
      <c r="O98" s="470"/>
      <c r="P98" s="410"/>
      <c r="Q98" s="433"/>
      <c r="R98" s="434"/>
      <c r="S98" s="434"/>
      <c r="T98" s="435"/>
      <c r="U98" s="411"/>
      <c r="V98" s="411"/>
      <c r="W98" s="412"/>
      <c r="X98" s="413"/>
      <c r="Y98" s="412"/>
      <c r="Z98" s="412"/>
      <c r="AA98" s="414"/>
      <c r="AB98" s="415"/>
      <c r="AC98" s="416"/>
      <c r="AD98" s="449"/>
      <c r="AE98" s="407"/>
      <c r="AF98" s="436"/>
      <c r="AG98" s="429"/>
      <c r="AH98" s="436"/>
      <c r="AI98" s="429"/>
      <c r="AJ98" s="437"/>
      <c r="AK98" s="429"/>
      <c r="AL98" s="353"/>
      <c r="AM98" s="430"/>
      <c r="AN98" s="449"/>
      <c r="AO98" s="449"/>
    </row>
    <row r="99" spans="2:41" s="378" customFormat="1" ht="214.5" customHeight="1" x14ac:dyDescent="0.25">
      <c r="B99" s="380"/>
      <c r="C99" s="380"/>
      <c r="D99" s="381"/>
      <c r="E99" s="396"/>
      <c r="F99" s="406"/>
      <c r="G99" s="407"/>
      <c r="H99" s="466"/>
      <c r="I99" s="467"/>
      <c r="J99" s="407"/>
      <c r="K99" s="408"/>
      <c r="L99" s="407"/>
      <c r="M99" s="449"/>
      <c r="N99" s="407"/>
      <c r="O99" s="470"/>
      <c r="P99" s="410"/>
      <c r="Q99" s="433"/>
      <c r="R99" s="434"/>
      <c r="S99" s="434"/>
      <c r="T99" s="435"/>
      <c r="U99" s="411"/>
      <c r="V99" s="411"/>
      <c r="W99" s="412"/>
      <c r="X99" s="413"/>
      <c r="Y99" s="412"/>
      <c r="Z99" s="412"/>
      <c r="AA99" s="414"/>
      <c r="AB99" s="415"/>
      <c r="AC99" s="416"/>
      <c r="AD99" s="449"/>
      <c r="AE99" s="407"/>
      <c r="AF99" s="436"/>
      <c r="AG99" s="429"/>
      <c r="AH99" s="436"/>
      <c r="AI99" s="429"/>
      <c r="AJ99" s="437"/>
      <c r="AK99" s="429"/>
      <c r="AL99" s="353"/>
      <c r="AM99" s="430"/>
      <c r="AN99" s="449"/>
      <c r="AO99" s="449"/>
    </row>
    <row r="100" spans="2:41" s="378" customFormat="1" ht="214.5" customHeight="1" x14ac:dyDescent="0.25">
      <c r="B100" s="380"/>
      <c r="C100" s="380"/>
      <c r="D100" s="381"/>
      <c r="E100" s="396"/>
      <c r="F100" s="406"/>
      <c r="G100" s="407"/>
      <c r="H100" s="466"/>
      <c r="I100" s="467"/>
      <c r="J100" s="407"/>
      <c r="K100" s="408"/>
      <c r="L100" s="407"/>
      <c r="M100" s="449"/>
      <c r="N100" s="407"/>
      <c r="O100" s="470"/>
      <c r="P100" s="410"/>
      <c r="Q100" s="433"/>
      <c r="R100" s="434"/>
      <c r="S100" s="434"/>
      <c r="T100" s="435"/>
      <c r="U100" s="411"/>
      <c r="V100" s="411"/>
      <c r="W100" s="412"/>
      <c r="X100" s="413"/>
      <c r="Y100" s="412"/>
      <c r="Z100" s="412"/>
      <c r="AA100" s="414"/>
      <c r="AB100" s="415"/>
      <c r="AC100" s="416"/>
      <c r="AD100" s="449"/>
      <c r="AE100" s="407"/>
      <c r="AF100" s="436"/>
      <c r="AG100" s="429"/>
      <c r="AH100" s="436"/>
      <c r="AI100" s="429"/>
      <c r="AJ100" s="437"/>
      <c r="AK100" s="429"/>
      <c r="AL100" s="353"/>
      <c r="AM100" s="430"/>
      <c r="AN100" s="449"/>
      <c r="AO100" s="449"/>
    </row>
    <row r="101" spans="2:41" s="378" customFormat="1" ht="214.5" customHeight="1" x14ac:dyDescent="0.25">
      <c r="B101" s="380"/>
      <c r="C101" s="380"/>
      <c r="D101" s="381"/>
      <c r="E101" s="396"/>
      <c r="F101" s="406"/>
      <c r="G101" s="407"/>
      <c r="H101" s="466"/>
      <c r="I101" s="467"/>
      <c r="J101" s="407"/>
      <c r="K101" s="408"/>
      <c r="L101" s="407"/>
      <c r="M101" s="449"/>
      <c r="N101" s="407"/>
      <c r="O101" s="470"/>
      <c r="P101" s="410"/>
      <c r="Q101" s="433"/>
      <c r="R101" s="434"/>
      <c r="S101" s="434"/>
      <c r="T101" s="435"/>
      <c r="U101" s="411"/>
      <c r="V101" s="411"/>
      <c r="W101" s="412"/>
      <c r="X101" s="413"/>
      <c r="Y101" s="412"/>
      <c r="Z101" s="412"/>
      <c r="AA101" s="414"/>
      <c r="AB101" s="415"/>
      <c r="AC101" s="416"/>
      <c r="AD101" s="449"/>
      <c r="AE101" s="407"/>
      <c r="AF101" s="436"/>
      <c r="AG101" s="429"/>
      <c r="AH101" s="436"/>
      <c r="AI101" s="429"/>
      <c r="AJ101" s="437"/>
      <c r="AK101" s="429"/>
      <c r="AL101" s="353"/>
      <c r="AM101" s="430"/>
      <c r="AN101" s="449"/>
      <c r="AO101" s="449"/>
    </row>
    <row r="102" spans="2:41" s="378" customFormat="1" ht="214.5" customHeight="1" x14ac:dyDescent="0.25">
      <c r="B102" s="380"/>
      <c r="C102" s="380"/>
      <c r="D102" s="381"/>
      <c r="E102" s="396"/>
      <c r="F102" s="406"/>
      <c r="G102" s="407"/>
      <c r="H102" s="466"/>
      <c r="I102" s="467"/>
      <c r="J102" s="407"/>
      <c r="K102" s="408"/>
      <c r="L102" s="407"/>
      <c r="M102" s="449"/>
      <c r="N102" s="407"/>
      <c r="O102" s="470"/>
      <c r="P102" s="410"/>
      <c r="Q102" s="433"/>
      <c r="R102" s="434"/>
      <c r="S102" s="434"/>
      <c r="T102" s="435"/>
      <c r="U102" s="411"/>
      <c r="V102" s="411"/>
      <c r="W102" s="412"/>
      <c r="X102" s="413"/>
      <c r="Y102" s="412"/>
      <c r="Z102" s="412"/>
      <c r="AA102" s="414"/>
      <c r="AB102" s="415"/>
      <c r="AC102" s="416"/>
      <c r="AD102" s="449"/>
      <c r="AE102" s="407"/>
      <c r="AF102" s="436"/>
      <c r="AG102" s="429"/>
      <c r="AH102" s="436"/>
      <c r="AI102" s="429"/>
      <c r="AJ102" s="437"/>
      <c r="AK102" s="429"/>
      <c r="AL102" s="353"/>
      <c r="AM102" s="430"/>
      <c r="AN102" s="449"/>
      <c r="AO102" s="449"/>
    </row>
    <row r="103" spans="2:41" s="378" customFormat="1" ht="214.5" customHeight="1" x14ac:dyDescent="0.25">
      <c r="B103" s="380"/>
      <c r="C103" s="380"/>
      <c r="D103" s="381"/>
      <c r="E103" s="396"/>
      <c r="F103" s="406"/>
      <c r="G103" s="407"/>
      <c r="H103" s="466"/>
      <c r="I103" s="467"/>
      <c r="J103" s="407"/>
      <c r="K103" s="408"/>
      <c r="L103" s="407"/>
      <c r="M103" s="449"/>
      <c r="N103" s="407"/>
      <c r="O103" s="470"/>
      <c r="P103" s="410"/>
      <c r="Q103" s="433"/>
      <c r="R103" s="434"/>
      <c r="S103" s="434"/>
      <c r="T103" s="435"/>
      <c r="U103" s="411"/>
      <c r="V103" s="411"/>
      <c r="W103" s="412"/>
      <c r="X103" s="413"/>
      <c r="Y103" s="412"/>
      <c r="Z103" s="412"/>
      <c r="AA103" s="414"/>
      <c r="AB103" s="415"/>
      <c r="AC103" s="416"/>
      <c r="AD103" s="449"/>
      <c r="AE103" s="407"/>
      <c r="AF103" s="436"/>
      <c r="AG103" s="429"/>
      <c r="AH103" s="436"/>
      <c r="AI103" s="429"/>
      <c r="AJ103" s="437"/>
      <c r="AK103" s="429"/>
      <c r="AL103" s="353"/>
      <c r="AM103" s="430"/>
      <c r="AN103" s="449"/>
      <c r="AO103" s="449"/>
    </row>
    <row r="104" spans="2:41" s="378" customFormat="1" ht="214.5" customHeight="1" x14ac:dyDescent="0.25">
      <c r="B104" s="380"/>
      <c r="C104" s="380"/>
      <c r="D104" s="381"/>
      <c r="E104" s="396"/>
      <c r="F104" s="406"/>
      <c r="G104" s="407"/>
      <c r="H104" s="466"/>
      <c r="I104" s="467"/>
      <c r="J104" s="407"/>
      <c r="K104" s="408"/>
      <c r="L104" s="407"/>
      <c r="M104" s="449"/>
      <c r="N104" s="407"/>
      <c r="O104" s="470"/>
      <c r="P104" s="410"/>
      <c r="Q104" s="433"/>
      <c r="R104" s="434"/>
      <c r="S104" s="434"/>
      <c r="T104" s="435"/>
      <c r="U104" s="411"/>
      <c r="V104" s="411"/>
      <c r="W104" s="412"/>
      <c r="X104" s="413"/>
      <c r="Y104" s="412"/>
      <c r="Z104" s="412"/>
      <c r="AA104" s="414"/>
      <c r="AB104" s="415"/>
      <c r="AC104" s="416"/>
      <c r="AD104" s="449"/>
      <c r="AE104" s="407"/>
      <c r="AF104" s="436"/>
      <c r="AG104" s="429"/>
      <c r="AH104" s="436"/>
      <c r="AI104" s="429"/>
      <c r="AJ104" s="437"/>
      <c r="AK104" s="429"/>
      <c r="AL104" s="353"/>
      <c r="AM104" s="430"/>
      <c r="AN104" s="449"/>
      <c r="AO104" s="449"/>
    </row>
    <row r="105" spans="2:41" s="378" customFormat="1" ht="214.5" customHeight="1" x14ac:dyDescent="0.25">
      <c r="B105" s="380"/>
      <c r="C105" s="380"/>
      <c r="D105" s="381"/>
      <c r="E105" s="396"/>
      <c r="F105" s="406"/>
      <c r="G105" s="407"/>
      <c r="H105" s="466"/>
      <c r="I105" s="467"/>
      <c r="J105" s="407"/>
      <c r="K105" s="408"/>
      <c r="L105" s="407"/>
      <c r="M105" s="449"/>
      <c r="N105" s="407"/>
      <c r="O105" s="470"/>
      <c r="P105" s="410"/>
      <c r="Q105" s="433"/>
      <c r="R105" s="434"/>
      <c r="S105" s="434"/>
      <c r="T105" s="435"/>
      <c r="U105" s="411"/>
      <c r="V105" s="411"/>
      <c r="W105" s="412"/>
      <c r="X105" s="413"/>
      <c r="Y105" s="412"/>
      <c r="Z105" s="412"/>
      <c r="AA105" s="414"/>
      <c r="AB105" s="415"/>
      <c r="AC105" s="416"/>
      <c r="AD105" s="449"/>
      <c r="AE105" s="407"/>
      <c r="AF105" s="436"/>
      <c r="AG105" s="429"/>
      <c r="AH105" s="436"/>
      <c r="AI105" s="429"/>
      <c r="AJ105" s="437"/>
      <c r="AK105" s="429"/>
      <c r="AL105" s="353"/>
      <c r="AM105" s="430"/>
      <c r="AN105" s="449"/>
      <c r="AO105" s="449"/>
    </row>
    <row r="106" spans="2:41" s="378" customFormat="1" ht="214.5" customHeight="1" x14ac:dyDescent="0.25">
      <c r="B106" s="380"/>
      <c r="C106" s="380"/>
      <c r="D106" s="381"/>
      <c r="E106" s="396"/>
      <c r="F106" s="406"/>
      <c r="G106" s="407"/>
      <c r="H106" s="466"/>
      <c r="I106" s="467"/>
      <c r="J106" s="407"/>
      <c r="K106" s="408"/>
      <c r="L106" s="407"/>
      <c r="M106" s="449"/>
      <c r="N106" s="407"/>
      <c r="O106" s="470"/>
      <c r="P106" s="410"/>
      <c r="Q106" s="433"/>
      <c r="R106" s="434"/>
      <c r="S106" s="434"/>
      <c r="T106" s="435"/>
      <c r="U106" s="411"/>
      <c r="V106" s="411"/>
      <c r="W106" s="412"/>
      <c r="X106" s="413"/>
      <c r="Y106" s="412"/>
      <c r="Z106" s="412"/>
      <c r="AA106" s="414"/>
      <c r="AB106" s="415"/>
      <c r="AC106" s="416"/>
      <c r="AD106" s="449"/>
      <c r="AE106" s="407"/>
      <c r="AF106" s="436"/>
      <c r="AG106" s="429"/>
      <c r="AH106" s="436"/>
      <c r="AI106" s="429"/>
      <c r="AJ106" s="437"/>
      <c r="AK106" s="429"/>
      <c r="AL106" s="353"/>
      <c r="AM106" s="430"/>
      <c r="AN106" s="449"/>
      <c r="AO106" s="449"/>
    </row>
    <row r="107" spans="2:41" s="378" customFormat="1" ht="214.5" customHeight="1" x14ac:dyDescent="0.25">
      <c r="B107" s="380"/>
      <c r="C107" s="380"/>
      <c r="D107" s="381"/>
      <c r="E107" s="396"/>
      <c r="F107" s="406"/>
      <c r="G107" s="407"/>
      <c r="H107" s="466"/>
      <c r="I107" s="467"/>
      <c r="J107" s="407"/>
      <c r="K107" s="408"/>
      <c r="L107" s="407"/>
      <c r="M107" s="449"/>
      <c r="N107" s="407"/>
      <c r="O107" s="470"/>
      <c r="P107" s="410"/>
      <c r="Q107" s="433"/>
      <c r="R107" s="434"/>
      <c r="S107" s="434"/>
      <c r="T107" s="435"/>
      <c r="U107" s="411"/>
      <c r="V107" s="411"/>
      <c r="W107" s="412"/>
      <c r="X107" s="413"/>
      <c r="Y107" s="412"/>
      <c r="Z107" s="412"/>
      <c r="AA107" s="414"/>
      <c r="AB107" s="415"/>
      <c r="AC107" s="416"/>
      <c r="AD107" s="449"/>
      <c r="AE107" s="407"/>
      <c r="AF107" s="436"/>
      <c r="AG107" s="429"/>
      <c r="AH107" s="436"/>
      <c r="AI107" s="429"/>
      <c r="AJ107" s="437"/>
      <c r="AK107" s="429"/>
      <c r="AL107" s="353"/>
      <c r="AM107" s="430"/>
      <c r="AN107" s="449"/>
      <c r="AO107" s="449"/>
    </row>
    <row r="108" spans="2:41" s="378" customFormat="1" ht="214.5" customHeight="1" x14ac:dyDescent="0.25">
      <c r="B108" s="380"/>
      <c r="C108" s="380"/>
      <c r="D108" s="381"/>
      <c r="E108" s="396"/>
      <c r="F108" s="406"/>
      <c r="G108" s="407"/>
      <c r="H108" s="466"/>
      <c r="I108" s="467"/>
      <c r="J108" s="407"/>
      <c r="K108" s="408"/>
      <c r="L108" s="407"/>
      <c r="M108" s="449"/>
      <c r="N108" s="407"/>
      <c r="O108" s="470"/>
      <c r="P108" s="410"/>
      <c r="Q108" s="433"/>
      <c r="R108" s="434"/>
      <c r="S108" s="434"/>
      <c r="T108" s="435"/>
      <c r="U108" s="411"/>
      <c r="V108" s="411"/>
      <c r="W108" s="412"/>
      <c r="X108" s="413"/>
      <c r="Y108" s="412"/>
      <c r="Z108" s="412"/>
      <c r="AA108" s="414"/>
      <c r="AB108" s="415"/>
      <c r="AC108" s="416"/>
      <c r="AD108" s="449"/>
      <c r="AE108" s="407"/>
      <c r="AF108" s="436"/>
      <c r="AG108" s="429"/>
      <c r="AH108" s="436"/>
      <c r="AI108" s="429"/>
      <c r="AJ108" s="437"/>
      <c r="AK108" s="429"/>
      <c r="AL108" s="353"/>
      <c r="AM108" s="430"/>
      <c r="AN108" s="449"/>
      <c r="AO108" s="449"/>
    </row>
    <row r="109" spans="2:41" s="378" customFormat="1" ht="214.5" customHeight="1" x14ac:dyDescent="0.25">
      <c r="B109" s="380"/>
      <c r="C109" s="380"/>
      <c r="D109" s="381"/>
      <c r="E109" s="396"/>
      <c r="F109" s="406"/>
      <c r="G109" s="407"/>
      <c r="H109" s="466"/>
      <c r="I109" s="467"/>
      <c r="J109" s="407"/>
      <c r="K109" s="408"/>
      <c r="L109" s="407"/>
      <c r="M109" s="449"/>
      <c r="N109" s="407"/>
      <c r="O109" s="470"/>
      <c r="P109" s="410"/>
      <c r="Q109" s="433"/>
      <c r="R109" s="434"/>
      <c r="S109" s="434"/>
      <c r="T109" s="435"/>
      <c r="U109" s="411"/>
      <c r="V109" s="411"/>
      <c r="W109" s="412"/>
      <c r="X109" s="413"/>
      <c r="Y109" s="412"/>
      <c r="Z109" s="412"/>
      <c r="AA109" s="414"/>
      <c r="AB109" s="415"/>
      <c r="AC109" s="416"/>
      <c r="AD109" s="449"/>
      <c r="AE109" s="407"/>
      <c r="AF109" s="436"/>
      <c r="AG109" s="429"/>
      <c r="AH109" s="436"/>
      <c r="AI109" s="429"/>
      <c r="AJ109" s="437"/>
      <c r="AK109" s="429"/>
      <c r="AL109" s="353"/>
      <c r="AM109" s="430"/>
      <c r="AN109" s="449"/>
      <c r="AO109" s="449"/>
    </row>
    <row r="110" spans="2:41" s="378" customFormat="1" ht="214.5" customHeight="1" x14ac:dyDescent="0.25">
      <c r="B110" s="380"/>
      <c r="C110" s="380"/>
      <c r="D110" s="381"/>
      <c r="E110" s="396"/>
      <c r="F110" s="406"/>
      <c r="G110" s="407"/>
      <c r="H110" s="466"/>
      <c r="I110" s="467"/>
      <c r="J110" s="407"/>
      <c r="K110" s="408"/>
      <c r="L110" s="407"/>
      <c r="M110" s="449"/>
      <c r="N110" s="407"/>
      <c r="O110" s="470"/>
      <c r="P110" s="410"/>
      <c r="Q110" s="433"/>
      <c r="R110" s="434"/>
      <c r="S110" s="434"/>
      <c r="T110" s="435"/>
      <c r="U110" s="411"/>
      <c r="V110" s="411"/>
      <c r="W110" s="412"/>
      <c r="X110" s="413"/>
      <c r="Y110" s="412"/>
      <c r="Z110" s="412"/>
      <c r="AA110" s="414"/>
      <c r="AB110" s="415"/>
      <c r="AC110" s="416"/>
      <c r="AD110" s="449"/>
      <c r="AE110" s="407"/>
      <c r="AF110" s="436"/>
      <c r="AG110" s="429"/>
      <c r="AH110" s="436"/>
      <c r="AI110" s="429"/>
      <c r="AJ110" s="437"/>
      <c r="AK110" s="429"/>
      <c r="AL110" s="353"/>
      <c r="AM110" s="430"/>
      <c r="AN110" s="449"/>
      <c r="AO110" s="449"/>
    </row>
    <row r="111" spans="2:41" s="378" customFormat="1" ht="214.5" customHeight="1" x14ac:dyDescent="0.25">
      <c r="B111" s="380"/>
      <c r="C111" s="380"/>
      <c r="D111" s="381"/>
      <c r="E111" s="396"/>
      <c r="F111" s="406"/>
      <c r="G111" s="407"/>
      <c r="H111" s="466"/>
      <c r="I111" s="467"/>
      <c r="J111" s="407"/>
      <c r="K111" s="408"/>
      <c r="L111" s="407"/>
      <c r="M111" s="449"/>
      <c r="N111" s="407"/>
      <c r="O111" s="470"/>
      <c r="P111" s="410"/>
      <c r="Q111" s="433"/>
      <c r="R111" s="434"/>
      <c r="S111" s="434"/>
      <c r="T111" s="435"/>
      <c r="U111" s="411"/>
      <c r="V111" s="411"/>
      <c r="W111" s="412"/>
      <c r="X111" s="413"/>
      <c r="Y111" s="412"/>
      <c r="Z111" s="412"/>
      <c r="AA111" s="414"/>
      <c r="AB111" s="415"/>
      <c r="AC111" s="416"/>
      <c r="AD111" s="449"/>
      <c r="AE111" s="407"/>
      <c r="AF111" s="436"/>
      <c r="AG111" s="429"/>
      <c r="AH111" s="436"/>
      <c r="AI111" s="429"/>
      <c r="AJ111" s="437"/>
      <c r="AK111" s="429"/>
      <c r="AL111" s="353"/>
      <c r="AM111" s="430"/>
      <c r="AN111" s="449"/>
      <c r="AO111" s="449"/>
    </row>
    <row r="112" spans="2:41" s="378" customFormat="1" ht="214.5" customHeight="1" x14ac:dyDescent="0.25">
      <c r="B112" s="380"/>
      <c r="C112" s="380"/>
      <c r="D112" s="381"/>
      <c r="E112" s="396"/>
      <c r="F112" s="406"/>
      <c r="G112" s="407"/>
      <c r="H112" s="466"/>
      <c r="I112" s="467"/>
      <c r="J112" s="407"/>
      <c r="K112" s="408"/>
      <c r="L112" s="407"/>
      <c r="M112" s="449"/>
      <c r="N112" s="407"/>
      <c r="O112" s="470"/>
      <c r="P112" s="410"/>
      <c r="Q112" s="433"/>
      <c r="R112" s="434"/>
      <c r="S112" s="434"/>
      <c r="T112" s="435"/>
      <c r="U112" s="411"/>
      <c r="V112" s="411"/>
      <c r="W112" s="412"/>
      <c r="X112" s="413"/>
      <c r="Y112" s="412"/>
      <c r="Z112" s="412"/>
      <c r="AA112" s="414"/>
      <c r="AB112" s="415"/>
      <c r="AC112" s="416"/>
      <c r="AD112" s="449"/>
      <c r="AE112" s="407"/>
      <c r="AF112" s="436"/>
      <c r="AG112" s="429"/>
      <c r="AH112" s="436"/>
      <c r="AI112" s="429"/>
      <c r="AJ112" s="437"/>
      <c r="AK112" s="429"/>
      <c r="AL112" s="353"/>
      <c r="AM112" s="430"/>
      <c r="AN112" s="449"/>
      <c r="AO112" s="449"/>
    </row>
    <row r="113" spans="2:41" s="378" customFormat="1" ht="214.5" customHeight="1" x14ac:dyDescent="0.25">
      <c r="B113" s="380"/>
      <c r="C113" s="380"/>
      <c r="D113" s="381"/>
      <c r="E113" s="396"/>
      <c r="F113" s="406"/>
      <c r="G113" s="407"/>
      <c r="H113" s="466"/>
      <c r="I113" s="467"/>
      <c r="J113" s="407"/>
      <c r="K113" s="408"/>
      <c r="L113" s="407"/>
      <c r="M113" s="449"/>
      <c r="N113" s="407"/>
      <c r="O113" s="470"/>
      <c r="P113" s="410"/>
      <c r="Q113" s="433"/>
      <c r="R113" s="434"/>
      <c r="S113" s="434"/>
      <c r="T113" s="435"/>
      <c r="U113" s="411"/>
      <c r="V113" s="411"/>
      <c r="W113" s="412"/>
      <c r="X113" s="413"/>
      <c r="Y113" s="412"/>
      <c r="Z113" s="412"/>
      <c r="AA113" s="414"/>
      <c r="AB113" s="415"/>
      <c r="AC113" s="416"/>
      <c r="AD113" s="449"/>
      <c r="AE113" s="407"/>
      <c r="AF113" s="436"/>
      <c r="AG113" s="429"/>
      <c r="AH113" s="436"/>
      <c r="AI113" s="429"/>
      <c r="AJ113" s="437"/>
      <c r="AK113" s="429"/>
      <c r="AL113" s="353"/>
      <c r="AM113" s="430"/>
      <c r="AN113" s="449"/>
      <c r="AO113" s="449"/>
    </row>
    <row r="114" spans="2:41" s="378" customFormat="1" ht="214.5" customHeight="1" x14ac:dyDescent="0.25">
      <c r="B114" s="380"/>
      <c r="C114" s="380"/>
      <c r="D114" s="381"/>
      <c r="E114" s="396"/>
      <c r="F114" s="406"/>
      <c r="G114" s="407"/>
      <c r="H114" s="466"/>
      <c r="I114" s="467"/>
      <c r="J114" s="407"/>
      <c r="K114" s="408"/>
      <c r="L114" s="407"/>
      <c r="M114" s="449"/>
      <c r="N114" s="407"/>
      <c r="O114" s="470"/>
      <c r="P114" s="410"/>
      <c r="Q114" s="433"/>
      <c r="R114" s="434"/>
      <c r="S114" s="434"/>
      <c r="T114" s="435"/>
      <c r="U114" s="411"/>
      <c r="V114" s="411"/>
      <c r="W114" s="412"/>
      <c r="X114" s="413"/>
      <c r="Y114" s="412"/>
      <c r="Z114" s="412"/>
      <c r="AA114" s="414"/>
      <c r="AB114" s="415"/>
      <c r="AC114" s="416"/>
      <c r="AD114" s="449"/>
      <c r="AE114" s="407"/>
      <c r="AF114" s="436"/>
      <c r="AG114" s="429"/>
      <c r="AH114" s="436"/>
      <c r="AI114" s="429"/>
      <c r="AJ114" s="437"/>
      <c r="AK114" s="429"/>
      <c r="AL114" s="353"/>
      <c r="AM114" s="430"/>
      <c r="AN114" s="449"/>
      <c r="AO114" s="449"/>
    </row>
    <row r="115" spans="2:41" s="378" customFormat="1" ht="214.5" customHeight="1" x14ac:dyDescent="0.25">
      <c r="B115" s="380"/>
      <c r="C115" s="380"/>
      <c r="D115" s="381"/>
      <c r="E115" s="396"/>
      <c r="F115" s="406"/>
      <c r="G115" s="407"/>
      <c r="H115" s="466"/>
      <c r="I115" s="467"/>
      <c r="J115" s="407"/>
      <c r="K115" s="408"/>
      <c r="L115" s="407"/>
      <c r="M115" s="449"/>
      <c r="N115" s="407"/>
      <c r="O115" s="470"/>
      <c r="P115" s="410"/>
      <c r="Q115" s="433"/>
      <c r="R115" s="434"/>
      <c r="S115" s="434"/>
      <c r="T115" s="435"/>
      <c r="U115" s="411"/>
      <c r="V115" s="411"/>
      <c r="W115" s="412"/>
      <c r="X115" s="413"/>
      <c r="Y115" s="412"/>
      <c r="Z115" s="412"/>
      <c r="AA115" s="414"/>
      <c r="AB115" s="415"/>
      <c r="AC115" s="416"/>
      <c r="AD115" s="449"/>
      <c r="AE115" s="407"/>
      <c r="AF115" s="436"/>
      <c r="AG115" s="429"/>
      <c r="AH115" s="436"/>
      <c r="AI115" s="429"/>
      <c r="AJ115" s="437"/>
      <c r="AK115" s="429"/>
      <c r="AL115" s="353"/>
      <c r="AM115" s="430"/>
      <c r="AN115" s="449"/>
      <c r="AO115" s="449"/>
    </row>
    <row r="116" spans="2:41" s="378" customFormat="1" ht="214.5" customHeight="1" x14ac:dyDescent="0.25">
      <c r="B116" s="380"/>
      <c r="C116" s="380"/>
      <c r="D116" s="381"/>
      <c r="E116" s="396"/>
      <c r="F116" s="406"/>
      <c r="G116" s="407"/>
      <c r="H116" s="466"/>
      <c r="I116" s="467"/>
      <c r="J116" s="407"/>
      <c r="K116" s="408"/>
      <c r="L116" s="407"/>
      <c r="M116" s="449"/>
      <c r="N116" s="407"/>
      <c r="O116" s="470"/>
      <c r="P116" s="410"/>
      <c r="Q116" s="433"/>
      <c r="R116" s="434"/>
      <c r="S116" s="434"/>
      <c r="T116" s="435"/>
      <c r="U116" s="411"/>
      <c r="V116" s="411"/>
      <c r="W116" s="412"/>
      <c r="X116" s="413"/>
      <c r="Y116" s="412"/>
      <c r="Z116" s="412"/>
      <c r="AA116" s="414"/>
      <c r="AB116" s="415"/>
      <c r="AC116" s="416"/>
      <c r="AD116" s="449"/>
      <c r="AE116" s="407"/>
      <c r="AF116" s="436"/>
      <c r="AG116" s="429"/>
      <c r="AH116" s="436"/>
      <c r="AI116" s="429"/>
      <c r="AJ116" s="437"/>
      <c r="AK116" s="429"/>
      <c r="AL116" s="353"/>
      <c r="AM116" s="430"/>
      <c r="AN116" s="449"/>
      <c r="AO116" s="449"/>
    </row>
    <row r="117" spans="2:41" s="378" customFormat="1" ht="214.5" customHeight="1" x14ac:dyDescent="0.25">
      <c r="B117" s="380"/>
      <c r="C117" s="380"/>
      <c r="D117" s="381"/>
      <c r="E117" s="396"/>
      <c r="F117" s="406"/>
      <c r="G117" s="407"/>
      <c r="H117" s="466"/>
      <c r="I117" s="467"/>
      <c r="J117" s="407"/>
      <c r="K117" s="408"/>
      <c r="L117" s="407"/>
      <c r="M117" s="449"/>
      <c r="N117" s="407"/>
      <c r="O117" s="470"/>
      <c r="P117" s="410"/>
      <c r="Q117" s="433"/>
      <c r="R117" s="434"/>
      <c r="S117" s="434"/>
      <c r="T117" s="435"/>
      <c r="U117" s="411"/>
      <c r="V117" s="411"/>
      <c r="W117" s="412"/>
      <c r="X117" s="413"/>
      <c r="Y117" s="412"/>
      <c r="Z117" s="412"/>
      <c r="AA117" s="414"/>
      <c r="AB117" s="415"/>
      <c r="AC117" s="416"/>
      <c r="AD117" s="449"/>
      <c r="AE117" s="407"/>
      <c r="AF117" s="436"/>
      <c r="AG117" s="429"/>
      <c r="AH117" s="436"/>
      <c r="AI117" s="429"/>
      <c r="AJ117" s="437"/>
      <c r="AK117" s="429"/>
      <c r="AL117" s="353"/>
      <c r="AM117" s="430"/>
      <c r="AN117" s="449"/>
      <c r="AO117" s="449"/>
    </row>
    <row r="118" spans="2:41" s="378" customFormat="1" ht="214.5" customHeight="1" x14ac:dyDescent="0.25">
      <c r="B118" s="380"/>
      <c r="C118" s="380"/>
      <c r="D118" s="381"/>
      <c r="E118" s="396"/>
      <c r="F118" s="406"/>
      <c r="G118" s="407"/>
      <c r="H118" s="466"/>
      <c r="I118" s="467"/>
      <c r="J118" s="407"/>
      <c r="K118" s="408"/>
      <c r="L118" s="407"/>
      <c r="M118" s="449"/>
      <c r="N118" s="407"/>
      <c r="O118" s="470"/>
      <c r="P118" s="410"/>
      <c r="Q118" s="433"/>
      <c r="R118" s="434"/>
      <c r="S118" s="434"/>
      <c r="T118" s="435"/>
      <c r="U118" s="411"/>
      <c r="V118" s="411"/>
      <c r="W118" s="412"/>
      <c r="X118" s="413"/>
      <c r="Y118" s="412"/>
      <c r="Z118" s="412"/>
      <c r="AA118" s="414"/>
      <c r="AB118" s="415"/>
      <c r="AC118" s="416"/>
      <c r="AD118" s="449"/>
      <c r="AE118" s="407"/>
      <c r="AF118" s="436"/>
      <c r="AG118" s="429"/>
      <c r="AH118" s="436"/>
      <c r="AI118" s="429"/>
      <c r="AJ118" s="437"/>
      <c r="AK118" s="429"/>
      <c r="AL118" s="353"/>
      <c r="AM118" s="430"/>
      <c r="AN118" s="449"/>
      <c r="AO118" s="449"/>
    </row>
    <row r="119" spans="2:41" s="378" customFormat="1" ht="214.5" customHeight="1" x14ac:dyDescent="0.25">
      <c r="B119" s="380"/>
      <c r="C119" s="380"/>
      <c r="D119" s="381"/>
      <c r="E119" s="396"/>
      <c r="F119" s="406"/>
      <c r="G119" s="407"/>
      <c r="H119" s="466"/>
      <c r="I119" s="467"/>
      <c r="J119" s="407"/>
      <c r="K119" s="408"/>
      <c r="L119" s="407"/>
      <c r="M119" s="449"/>
      <c r="N119" s="407"/>
      <c r="O119" s="470"/>
      <c r="P119" s="410"/>
      <c r="Q119" s="433"/>
      <c r="R119" s="434"/>
      <c r="S119" s="434"/>
      <c r="T119" s="435"/>
      <c r="U119" s="411"/>
      <c r="V119" s="411"/>
      <c r="W119" s="412"/>
      <c r="X119" s="413"/>
      <c r="Y119" s="412"/>
      <c r="Z119" s="412"/>
      <c r="AA119" s="414"/>
      <c r="AB119" s="415"/>
      <c r="AC119" s="416"/>
      <c r="AD119" s="449"/>
      <c r="AE119" s="407"/>
      <c r="AF119" s="436"/>
      <c r="AG119" s="429"/>
      <c r="AH119" s="436"/>
      <c r="AI119" s="429"/>
      <c r="AJ119" s="437"/>
      <c r="AK119" s="429"/>
      <c r="AL119" s="353"/>
      <c r="AM119" s="430"/>
      <c r="AN119" s="449"/>
      <c r="AO119" s="449"/>
    </row>
    <row r="120" spans="2:41" s="378" customFormat="1" ht="214.5" customHeight="1" x14ac:dyDescent="0.25">
      <c r="B120" s="380"/>
      <c r="C120" s="380"/>
      <c r="D120" s="381"/>
      <c r="E120" s="396"/>
      <c r="F120" s="406"/>
      <c r="G120" s="407"/>
      <c r="H120" s="466"/>
      <c r="I120" s="467"/>
      <c r="J120" s="407"/>
      <c r="K120" s="408"/>
      <c r="L120" s="407"/>
      <c r="M120" s="449"/>
      <c r="N120" s="407"/>
      <c r="O120" s="470"/>
      <c r="P120" s="410"/>
      <c r="Q120" s="433"/>
      <c r="R120" s="434"/>
      <c r="S120" s="434"/>
      <c r="T120" s="435"/>
      <c r="U120" s="411"/>
      <c r="V120" s="411"/>
      <c r="W120" s="412"/>
      <c r="X120" s="413"/>
      <c r="Y120" s="412"/>
      <c r="Z120" s="412"/>
      <c r="AA120" s="414"/>
      <c r="AB120" s="415"/>
      <c r="AC120" s="416"/>
      <c r="AD120" s="449"/>
      <c r="AE120" s="407"/>
      <c r="AF120" s="436"/>
      <c r="AG120" s="429"/>
      <c r="AH120" s="436"/>
      <c r="AI120" s="429"/>
      <c r="AJ120" s="437"/>
      <c r="AK120" s="429"/>
      <c r="AL120" s="353"/>
      <c r="AM120" s="430"/>
      <c r="AN120" s="449"/>
      <c r="AO120" s="449"/>
    </row>
    <row r="121" spans="2:41" s="378" customFormat="1" ht="214.5" customHeight="1" x14ac:dyDescent="0.25">
      <c r="B121" s="380"/>
      <c r="C121" s="380"/>
      <c r="D121" s="381"/>
      <c r="E121" s="396"/>
      <c r="F121" s="406"/>
      <c r="G121" s="407"/>
      <c r="H121" s="466"/>
      <c r="I121" s="467"/>
      <c r="J121" s="407"/>
      <c r="K121" s="408"/>
      <c r="L121" s="407"/>
      <c r="M121" s="449"/>
      <c r="N121" s="407"/>
      <c r="O121" s="470"/>
      <c r="P121" s="410"/>
      <c r="Q121" s="433"/>
      <c r="R121" s="434"/>
      <c r="S121" s="434"/>
      <c r="T121" s="435"/>
      <c r="U121" s="411"/>
      <c r="V121" s="411"/>
      <c r="W121" s="412"/>
      <c r="X121" s="413"/>
      <c r="Y121" s="412"/>
      <c r="Z121" s="412"/>
      <c r="AA121" s="414"/>
      <c r="AB121" s="415"/>
      <c r="AC121" s="416"/>
      <c r="AD121" s="449"/>
      <c r="AE121" s="407"/>
      <c r="AF121" s="436"/>
      <c r="AG121" s="429"/>
      <c r="AH121" s="436"/>
      <c r="AI121" s="429"/>
      <c r="AJ121" s="437"/>
      <c r="AK121" s="429"/>
      <c r="AL121" s="353"/>
      <c r="AM121" s="430"/>
      <c r="AN121" s="449"/>
      <c r="AO121" s="449"/>
    </row>
    <row r="122" spans="2:41" s="378" customFormat="1" ht="214.5" customHeight="1" x14ac:dyDescent="0.25">
      <c r="B122" s="380"/>
      <c r="C122" s="380"/>
      <c r="D122" s="381"/>
      <c r="E122" s="396"/>
      <c r="F122" s="406"/>
      <c r="G122" s="407"/>
      <c r="H122" s="466"/>
      <c r="I122" s="467"/>
      <c r="J122" s="407"/>
      <c r="K122" s="408"/>
      <c r="L122" s="407"/>
      <c r="M122" s="449"/>
      <c r="N122" s="407"/>
      <c r="O122" s="470"/>
      <c r="P122" s="410"/>
      <c r="Q122" s="433"/>
      <c r="R122" s="434"/>
      <c r="S122" s="434"/>
      <c r="T122" s="435"/>
      <c r="U122" s="411"/>
      <c r="V122" s="411"/>
      <c r="W122" s="412"/>
      <c r="X122" s="413"/>
      <c r="Y122" s="412"/>
      <c r="Z122" s="412"/>
      <c r="AA122" s="414"/>
      <c r="AB122" s="415"/>
      <c r="AC122" s="416"/>
      <c r="AD122" s="449"/>
      <c r="AE122" s="407"/>
      <c r="AF122" s="436"/>
      <c r="AG122" s="429"/>
      <c r="AH122" s="436"/>
      <c r="AI122" s="429"/>
      <c r="AJ122" s="437"/>
      <c r="AK122" s="429"/>
      <c r="AL122" s="353"/>
      <c r="AM122" s="430"/>
      <c r="AN122" s="449"/>
      <c r="AO122" s="449"/>
    </row>
    <row r="123" spans="2:41" s="378" customFormat="1" ht="214.5" customHeight="1" x14ac:dyDescent="0.25">
      <c r="B123" s="380"/>
      <c r="C123" s="380"/>
      <c r="D123" s="381"/>
      <c r="E123" s="396"/>
      <c r="F123" s="406"/>
      <c r="G123" s="407"/>
      <c r="H123" s="466"/>
      <c r="I123" s="467"/>
      <c r="J123" s="407"/>
      <c r="K123" s="408"/>
      <c r="L123" s="407"/>
      <c r="M123" s="449"/>
      <c r="N123" s="407"/>
      <c r="O123" s="470"/>
      <c r="P123" s="410"/>
      <c r="Q123" s="433"/>
      <c r="R123" s="434"/>
      <c r="S123" s="434"/>
      <c r="T123" s="435"/>
      <c r="U123" s="411"/>
      <c r="V123" s="411"/>
      <c r="W123" s="412"/>
      <c r="X123" s="413"/>
      <c r="Y123" s="412"/>
      <c r="Z123" s="412"/>
      <c r="AA123" s="414"/>
      <c r="AB123" s="415"/>
      <c r="AC123" s="416"/>
      <c r="AD123" s="449"/>
      <c r="AE123" s="407"/>
      <c r="AF123" s="436"/>
      <c r="AG123" s="429"/>
      <c r="AH123" s="436"/>
      <c r="AI123" s="429"/>
      <c r="AJ123" s="437"/>
      <c r="AK123" s="429"/>
      <c r="AL123" s="353"/>
      <c r="AM123" s="430"/>
      <c r="AN123" s="449"/>
      <c r="AO123" s="449"/>
    </row>
    <row r="124" spans="2:41" s="378" customFormat="1" ht="214.5" customHeight="1" x14ac:dyDescent="0.25">
      <c r="B124" s="380"/>
      <c r="C124" s="380"/>
      <c r="D124" s="381"/>
      <c r="E124" s="396"/>
      <c r="F124" s="406"/>
      <c r="G124" s="407"/>
      <c r="H124" s="466"/>
      <c r="I124" s="467"/>
      <c r="J124" s="407"/>
      <c r="K124" s="408"/>
      <c r="L124" s="407"/>
      <c r="M124" s="449"/>
      <c r="N124" s="407"/>
      <c r="O124" s="470"/>
      <c r="P124" s="410"/>
      <c r="Q124" s="433"/>
      <c r="R124" s="434"/>
      <c r="S124" s="434"/>
      <c r="T124" s="435"/>
      <c r="U124" s="411"/>
      <c r="V124" s="411"/>
      <c r="W124" s="412"/>
      <c r="X124" s="413"/>
      <c r="Y124" s="412"/>
      <c r="Z124" s="412"/>
      <c r="AA124" s="414"/>
      <c r="AB124" s="415"/>
      <c r="AC124" s="416"/>
      <c r="AD124" s="449"/>
      <c r="AE124" s="407"/>
      <c r="AF124" s="436"/>
      <c r="AG124" s="429"/>
      <c r="AH124" s="436"/>
      <c r="AI124" s="429"/>
      <c r="AJ124" s="437"/>
      <c r="AK124" s="429"/>
      <c r="AL124" s="353"/>
      <c r="AM124" s="430"/>
      <c r="AN124" s="449"/>
      <c r="AO124" s="449"/>
    </row>
    <row r="125" spans="2:41" s="378" customFormat="1" ht="214.5" customHeight="1" x14ac:dyDescent="0.25">
      <c r="B125" s="380"/>
      <c r="C125" s="380"/>
      <c r="D125" s="381"/>
      <c r="E125" s="396"/>
      <c r="F125" s="406"/>
      <c r="G125" s="407"/>
      <c r="H125" s="466"/>
      <c r="I125" s="467"/>
      <c r="J125" s="407"/>
      <c r="K125" s="408"/>
      <c r="L125" s="407"/>
      <c r="M125" s="449"/>
      <c r="N125" s="407"/>
      <c r="O125" s="470"/>
      <c r="P125" s="410"/>
      <c r="Q125" s="433"/>
      <c r="R125" s="434"/>
      <c r="S125" s="434"/>
      <c r="T125" s="435"/>
      <c r="U125" s="411"/>
      <c r="V125" s="411"/>
      <c r="W125" s="412"/>
      <c r="X125" s="413"/>
      <c r="Y125" s="412"/>
      <c r="Z125" s="412"/>
      <c r="AA125" s="414"/>
      <c r="AB125" s="415"/>
      <c r="AC125" s="416"/>
      <c r="AD125" s="449"/>
      <c r="AE125" s="407"/>
      <c r="AF125" s="436"/>
      <c r="AG125" s="429"/>
      <c r="AH125" s="436"/>
      <c r="AI125" s="429"/>
      <c r="AJ125" s="437"/>
      <c r="AK125" s="429"/>
      <c r="AL125" s="353"/>
      <c r="AM125" s="430"/>
      <c r="AN125" s="449"/>
      <c r="AO125" s="449"/>
    </row>
    <row r="126" spans="2:41" s="378" customFormat="1" ht="214.5" customHeight="1" x14ac:dyDescent="0.25">
      <c r="B126" s="380"/>
      <c r="C126" s="380"/>
      <c r="D126" s="381"/>
      <c r="E126" s="396"/>
      <c r="F126" s="406"/>
      <c r="G126" s="407"/>
      <c r="H126" s="466"/>
      <c r="I126" s="467"/>
      <c r="J126" s="407"/>
      <c r="K126" s="408"/>
      <c r="L126" s="407"/>
      <c r="M126" s="449"/>
      <c r="N126" s="407"/>
      <c r="O126" s="470"/>
      <c r="P126" s="410"/>
      <c r="Q126" s="433"/>
      <c r="R126" s="434"/>
      <c r="S126" s="434"/>
      <c r="T126" s="435"/>
      <c r="U126" s="411"/>
      <c r="V126" s="411"/>
      <c r="W126" s="412"/>
      <c r="X126" s="413"/>
      <c r="Y126" s="412"/>
      <c r="Z126" s="412"/>
      <c r="AA126" s="414"/>
      <c r="AB126" s="415"/>
      <c r="AC126" s="416"/>
      <c r="AD126" s="449"/>
      <c r="AE126" s="407"/>
      <c r="AF126" s="436"/>
      <c r="AG126" s="429"/>
      <c r="AH126" s="436"/>
      <c r="AI126" s="429"/>
      <c r="AJ126" s="437"/>
      <c r="AK126" s="429"/>
      <c r="AL126" s="353"/>
      <c r="AM126" s="430"/>
      <c r="AN126" s="449"/>
      <c r="AO126" s="449"/>
    </row>
    <row r="127" spans="2:41" s="378" customFormat="1" ht="214.5" customHeight="1" x14ac:dyDescent="0.25">
      <c r="B127" s="380"/>
      <c r="C127" s="380"/>
      <c r="D127" s="381"/>
      <c r="E127" s="396"/>
      <c r="F127" s="406"/>
      <c r="G127" s="407"/>
      <c r="H127" s="466"/>
      <c r="I127" s="467"/>
      <c r="J127" s="407"/>
      <c r="K127" s="408"/>
      <c r="L127" s="407"/>
      <c r="M127" s="449"/>
      <c r="N127" s="407"/>
      <c r="O127" s="470"/>
      <c r="P127" s="410"/>
      <c r="Q127" s="433"/>
      <c r="R127" s="434"/>
      <c r="S127" s="434"/>
      <c r="T127" s="435"/>
      <c r="U127" s="411"/>
      <c r="V127" s="411"/>
      <c r="W127" s="412"/>
      <c r="X127" s="413"/>
      <c r="Y127" s="412"/>
      <c r="Z127" s="412"/>
      <c r="AA127" s="414"/>
      <c r="AB127" s="415"/>
      <c r="AC127" s="416"/>
      <c r="AD127" s="449"/>
      <c r="AE127" s="407"/>
      <c r="AF127" s="436"/>
      <c r="AG127" s="429"/>
      <c r="AH127" s="436"/>
      <c r="AI127" s="429"/>
      <c r="AJ127" s="437"/>
      <c r="AK127" s="429"/>
      <c r="AL127" s="353"/>
      <c r="AM127" s="430"/>
      <c r="AN127" s="449"/>
      <c r="AO127" s="449"/>
    </row>
    <row r="128" spans="2:41" s="378" customFormat="1" ht="214.5" customHeight="1" x14ac:dyDescent="0.25">
      <c r="B128" s="380"/>
      <c r="C128" s="380"/>
      <c r="D128" s="381"/>
      <c r="E128" s="396"/>
      <c r="F128" s="406"/>
      <c r="G128" s="407"/>
      <c r="H128" s="466"/>
      <c r="I128" s="467"/>
      <c r="J128" s="407"/>
      <c r="K128" s="408"/>
      <c r="L128" s="407"/>
      <c r="M128" s="449"/>
      <c r="N128" s="407"/>
      <c r="O128" s="470"/>
      <c r="P128" s="410"/>
      <c r="Q128" s="433"/>
      <c r="R128" s="434"/>
      <c r="S128" s="434"/>
      <c r="T128" s="435"/>
      <c r="U128" s="411"/>
      <c r="V128" s="411"/>
      <c r="W128" s="412"/>
      <c r="X128" s="413"/>
      <c r="Y128" s="412"/>
      <c r="Z128" s="412"/>
      <c r="AA128" s="414"/>
      <c r="AB128" s="415"/>
      <c r="AC128" s="416"/>
      <c r="AD128" s="449"/>
      <c r="AE128" s="407"/>
      <c r="AF128" s="436"/>
      <c r="AG128" s="429"/>
      <c r="AH128" s="436"/>
      <c r="AI128" s="429"/>
      <c r="AJ128" s="437"/>
      <c r="AK128" s="429"/>
      <c r="AL128" s="353"/>
      <c r="AM128" s="430"/>
      <c r="AN128" s="449"/>
      <c r="AO128" s="449"/>
    </row>
    <row r="129" spans="2:41" s="378" customFormat="1" ht="214.5" customHeight="1" x14ac:dyDescent="0.25">
      <c r="B129" s="380"/>
      <c r="C129" s="380"/>
      <c r="D129" s="381"/>
      <c r="E129" s="396"/>
      <c r="F129" s="406"/>
      <c r="G129" s="407"/>
      <c r="H129" s="466"/>
      <c r="I129" s="467"/>
      <c r="J129" s="407"/>
      <c r="K129" s="408"/>
      <c r="L129" s="407"/>
      <c r="M129" s="449"/>
      <c r="N129" s="407"/>
      <c r="O129" s="470"/>
      <c r="P129" s="410"/>
      <c r="Q129" s="433"/>
      <c r="R129" s="434"/>
      <c r="S129" s="434"/>
      <c r="T129" s="435"/>
      <c r="U129" s="411"/>
      <c r="V129" s="411"/>
      <c r="W129" s="412"/>
      <c r="X129" s="413"/>
      <c r="Y129" s="412"/>
      <c r="Z129" s="412"/>
      <c r="AA129" s="414"/>
      <c r="AB129" s="415"/>
      <c r="AC129" s="416"/>
      <c r="AD129" s="449"/>
      <c r="AE129" s="407"/>
      <c r="AF129" s="436"/>
      <c r="AG129" s="429"/>
      <c r="AH129" s="436"/>
      <c r="AI129" s="429"/>
      <c r="AJ129" s="437"/>
      <c r="AK129" s="429"/>
      <c r="AL129" s="353"/>
      <c r="AM129" s="430"/>
      <c r="AN129" s="449"/>
      <c r="AO129" s="449"/>
    </row>
    <row r="130" spans="2:41" s="378" customFormat="1" ht="214.5" customHeight="1" x14ac:dyDescent="0.25">
      <c r="B130" s="380"/>
      <c r="C130" s="380"/>
      <c r="D130" s="381"/>
      <c r="E130" s="396"/>
      <c r="F130" s="406"/>
      <c r="G130" s="407"/>
      <c r="H130" s="466"/>
      <c r="I130" s="467"/>
      <c r="J130" s="407"/>
      <c r="K130" s="408"/>
      <c r="L130" s="407"/>
      <c r="M130" s="449"/>
      <c r="N130" s="407"/>
      <c r="O130" s="470"/>
      <c r="P130" s="410"/>
      <c r="Q130" s="433"/>
      <c r="R130" s="434"/>
      <c r="S130" s="434"/>
      <c r="T130" s="435"/>
      <c r="U130" s="411"/>
      <c r="V130" s="411"/>
      <c r="W130" s="412"/>
      <c r="X130" s="413"/>
      <c r="Y130" s="412"/>
      <c r="Z130" s="412"/>
      <c r="AA130" s="414"/>
      <c r="AB130" s="415"/>
      <c r="AC130" s="416"/>
      <c r="AD130" s="449"/>
      <c r="AE130" s="407"/>
      <c r="AF130" s="436"/>
      <c r="AG130" s="429"/>
      <c r="AH130" s="436"/>
      <c r="AI130" s="429"/>
      <c r="AJ130" s="437"/>
      <c r="AK130" s="429"/>
      <c r="AL130" s="353"/>
      <c r="AM130" s="430"/>
      <c r="AN130" s="449"/>
      <c r="AO130" s="449"/>
    </row>
    <row r="131" spans="2:41" s="378" customFormat="1" ht="214.5" customHeight="1" x14ac:dyDescent="0.25">
      <c r="B131" s="380"/>
      <c r="C131" s="380"/>
      <c r="D131" s="381"/>
      <c r="E131" s="396"/>
      <c r="F131" s="406"/>
      <c r="G131" s="407"/>
      <c r="H131" s="466"/>
      <c r="I131" s="467"/>
      <c r="J131" s="407"/>
      <c r="K131" s="408"/>
      <c r="L131" s="407"/>
      <c r="M131" s="449"/>
      <c r="N131" s="407"/>
      <c r="O131" s="470"/>
      <c r="P131" s="410"/>
      <c r="Q131" s="433"/>
      <c r="R131" s="434"/>
      <c r="S131" s="434"/>
      <c r="T131" s="435"/>
      <c r="U131" s="411"/>
      <c r="V131" s="411"/>
      <c r="W131" s="412"/>
      <c r="X131" s="413"/>
      <c r="Y131" s="412"/>
      <c r="Z131" s="412"/>
      <c r="AA131" s="414"/>
      <c r="AB131" s="415"/>
      <c r="AC131" s="416"/>
      <c r="AD131" s="449"/>
      <c r="AE131" s="407"/>
      <c r="AF131" s="436"/>
      <c r="AG131" s="429"/>
      <c r="AH131" s="436"/>
      <c r="AI131" s="429"/>
      <c r="AJ131" s="437"/>
      <c r="AK131" s="429"/>
      <c r="AL131" s="353"/>
      <c r="AM131" s="430"/>
      <c r="AN131" s="449"/>
      <c r="AO131" s="449"/>
    </row>
    <row r="132" spans="2:41" s="378" customFormat="1" ht="214.5" customHeight="1" x14ac:dyDescent="0.25">
      <c r="B132" s="380"/>
      <c r="C132" s="380"/>
      <c r="D132" s="381"/>
      <c r="E132" s="396"/>
      <c r="F132" s="406"/>
      <c r="G132" s="407"/>
      <c r="H132" s="466"/>
      <c r="I132" s="467"/>
      <c r="J132" s="407"/>
      <c r="K132" s="408"/>
      <c r="L132" s="407"/>
      <c r="M132" s="449"/>
      <c r="N132" s="407"/>
      <c r="O132" s="470"/>
      <c r="P132" s="410"/>
      <c r="Q132" s="433"/>
      <c r="R132" s="434"/>
      <c r="S132" s="434"/>
      <c r="T132" s="435"/>
      <c r="U132" s="411"/>
      <c r="V132" s="411"/>
      <c r="W132" s="412"/>
      <c r="X132" s="413"/>
      <c r="Y132" s="412"/>
      <c r="Z132" s="412"/>
      <c r="AA132" s="414"/>
      <c r="AB132" s="415"/>
      <c r="AC132" s="416"/>
      <c r="AD132" s="449"/>
      <c r="AE132" s="407"/>
      <c r="AF132" s="436"/>
      <c r="AG132" s="429"/>
      <c r="AH132" s="436"/>
      <c r="AI132" s="429"/>
      <c r="AJ132" s="437"/>
      <c r="AK132" s="429"/>
      <c r="AL132" s="353"/>
      <c r="AM132" s="430"/>
      <c r="AN132" s="449"/>
      <c r="AO132" s="449"/>
    </row>
    <row r="133" spans="2:41" s="378" customFormat="1" ht="214.5" customHeight="1" x14ac:dyDescent="0.25">
      <c r="B133" s="380"/>
      <c r="C133" s="380"/>
      <c r="D133" s="381"/>
      <c r="E133" s="396"/>
      <c r="F133" s="406"/>
      <c r="G133" s="407"/>
      <c r="H133" s="466"/>
      <c r="I133" s="467"/>
      <c r="J133" s="407"/>
      <c r="K133" s="408"/>
      <c r="L133" s="407"/>
      <c r="M133" s="449"/>
      <c r="N133" s="407"/>
      <c r="O133" s="470"/>
      <c r="P133" s="410"/>
      <c r="Q133" s="433"/>
      <c r="R133" s="434"/>
      <c r="S133" s="434"/>
      <c r="T133" s="435"/>
      <c r="U133" s="411"/>
      <c r="V133" s="411"/>
      <c r="W133" s="412"/>
      <c r="X133" s="413"/>
      <c r="Y133" s="412"/>
      <c r="Z133" s="412"/>
      <c r="AA133" s="414"/>
      <c r="AB133" s="415"/>
      <c r="AC133" s="416"/>
      <c r="AD133" s="449"/>
      <c r="AE133" s="407"/>
      <c r="AF133" s="436"/>
      <c r="AG133" s="429"/>
      <c r="AH133" s="436"/>
      <c r="AI133" s="429"/>
      <c r="AJ133" s="437"/>
      <c r="AK133" s="429"/>
      <c r="AL133" s="353"/>
      <c r="AM133" s="430"/>
      <c r="AN133" s="449"/>
      <c r="AO133" s="449"/>
    </row>
    <row r="134" spans="2:41" s="378" customFormat="1" ht="214.5" customHeight="1" x14ac:dyDescent="0.25">
      <c r="B134" s="380"/>
      <c r="C134" s="380"/>
      <c r="D134" s="381"/>
      <c r="E134" s="396"/>
      <c r="F134" s="406"/>
      <c r="G134" s="407"/>
      <c r="H134" s="466"/>
      <c r="I134" s="467"/>
      <c r="J134" s="407"/>
      <c r="K134" s="408"/>
      <c r="L134" s="407"/>
      <c r="M134" s="449"/>
      <c r="N134" s="407"/>
      <c r="O134" s="470"/>
      <c r="P134" s="410"/>
      <c r="Q134" s="433"/>
      <c r="R134" s="434"/>
      <c r="S134" s="434"/>
      <c r="T134" s="435"/>
      <c r="U134" s="411"/>
      <c r="V134" s="411"/>
      <c r="W134" s="412"/>
      <c r="X134" s="413"/>
      <c r="Y134" s="412"/>
      <c r="Z134" s="412"/>
      <c r="AA134" s="414"/>
      <c r="AB134" s="415"/>
      <c r="AC134" s="416"/>
      <c r="AD134" s="449"/>
      <c r="AE134" s="407"/>
      <c r="AF134" s="436"/>
      <c r="AG134" s="429"/>
      <c r="AH134" s="436"/>
      <c r="AI134" s="429"/>
      <c r="AJ134" s="437"/>
      <c r="AK134" s="429"/>
      <c r="AL134" s="353"/>
      <c r="AM134" s="430"/>
      <c r="AN134" s="449"/>
      <c r="AO134" s="449"/>
    </row>
    <row r="135" spans="2:41" s="378" customFormat="1" ht="214.5" customHeight="1" x14ac:dyDescent="0.25">
      <c r="B135" s="380"/>
      <c r="C135" s="380"/>
      <c r="D135" s="381"/>
      <c r="E135" s="396"/>
      <c r="F135" s="406"/>
      <c r="G135" s="407"/>
      <c r="H135" s="466"/>
      <c r="I135" s="467"/>
      <c r="J135" s="407"/>
      <c r="K135" s="408"/>
      <c r="L135" s="407"/>
      <c r="M135" s="449"/>
      <c r="N135" s="407"/>
      <c r="O135" s="470"/>
      <c r="P135" s="410"/>
      <c r="Q135" s="433"/>
      <c r="R135" s="434"/>
      <c r="S135" s="434"/>
      <c r="T135" s="435"/>
      <c r="U135" s="411"/>
      <c r="V135" s="411"/>
      <c r="W135" s="412"/>
      <c r="X135" s="413"/>
      <c r="Y135" s="412"/>
      <c r="Z135" s="412"/>
      <c r="AA135" s="414"/>
      <c r="AB135" s="415"/>
      <c r="AC135" s="416"/>
      <c r="AD135" s="449"/>
      <c r="AE135" s="407"/>
      <c r="AF135" s="436"/>
      <c r="AG135" s="429"/>
      <c r="AH135" s="436"/>
      <c r="AI135" s="429"/>
      <c r="AJ135" s="437"/>
      <c r="AK135" s="429"/>
      <c r="AL135" s="353"/>
      <c r="AM135" s="430"/>
      <c r="AN135" s="449"/>
      <c r="AO135" s="449"/>
    </row>
    <row r="136" spans="2:41" s="378" customFormat="1" ht="214.5" customHeight="1" x14ac:dyDescent="0.25">
      <c r="B136" s="380"/>
      <c r="C136" s="380"/>
      <c r="D136" s="381"/>
      <c r="E136" s="396"/>
      <c r="F136" s="406"/>
      <c r="G136" s="407"/>
      <c r="H136" s="560" t="s">
        <v>278</v>
      </c>
      <c r="I136" s="561"/>
      <c r="J136" s="407"/>
      <c r="K136" s="408"/>
      <c r="L136" s="407"/>
      <c r="M136" s="449"/>
      <c r="N136" s="407"/>
      <c r="O136" s="470"/>
      <c r="P136" s="410"/>
      <c r="Q136" s="433"/>
      <c r="R136" s="434"/>
      <c r="S136" s="434"/>
      <c r="T136" s="435"/>
      <c r="U136" s="411"/>
      <c r="V136" s="411"/>
      <c r="W136" s="412"/>
      <c r="X136" s="413"/>
      <c r="Y136" s="412"/>
      <c r="Z136" s="412"/>
      <c r="AA136" s="414"/>
      <c r="AB136" s="415"/>
      <c r="AC136" s="416"/>
      <c r="AD136" s="449"/>
      <c r="AE136" s="407"/>
      <c r="AF136" s="436"/>
      <c r="AG136" s="429"/>
      <c r="AH136" s="436"/>
      <c r="AI136" s="429"/>
      <c r="AJ136" s="437"/>
      <c r="AK136" s="429"/>
      <c r="AL136" s="353"/>
      <c r="AM136" s="430"/>
      <c r="AN136" s="449"/>
      <c r="AO136" s="449"/>
    </row>
    <row r="137" spans="2:41" s="378" customFormat="1" ht="214.5" customHeight="1" x14ac:dyDescent="0.25">
      <c r="B137" s="380"/>
      <c r="C137" s="380"/>
      <c r="D137" s="381"/>
      <c r="E137" s="396"/>
      <c r="F137" s="406"/>
      <c r="G137" s="407"/>
      <c r="H137" s="560" t="s">
        <v>278</v>
      </c>
      <c r="I137" s="561"/>
      <c r="J137" s="407"/>
      <c r="K137" s="408" t="str">
        <f>IF(H137="","",VLOOKUP(H137,DATOS!$A$2:$B$17,2,0))</f>
        <v>Liderar el manejo eficiente de los recursos financieros, el seguimiento y control del recaudo, presupuesto, tesorería y contabilidad.</v>
      </c>
      <c r="L137" s="407"/>
      <c r="M137" s="449"/>
      <c r="N137" s="407"/>
      <c r="O137" s="436"/>
      <c r="P137" s="410"/>
      <c r="Q137" s="562"/>
      <c r="R137" s="563"/>
      <c r="S137" s="563"/>
      <c r="T137" s="564"/>
      <c r="U137" s="411"/>
      <c r="V137" s="436"/>
      <c r="W137" s="412"/>
      <c r="X137" s="413"/>
      <c r="Y137" s="436"/>
      <c r="Z137" s="412"/>
      <c r="AA137" s="414">
        <v>10</v>
      </c>
      <c r="AB137" s="415" t="str">
        <f>IF(O137="","",IF(F137=DATOS!$BL$5,CONCATENATE(VLOOKUP(H137,DATOS!$A$2:$C$17,3,0),"-SGSST",AA137),IF(F137=DATOS!$BL$4,CONCATENATE(VLOOKUP(H137,DATOS!$A$2:$C$17,3,0),AA137,"+"),IF(F137=DATOS!$BL$3,CONCATENATE(VLOOKUP(H137,DATOS!$A$2:$C$17,3,0),AA137,"-AMB"),(CONCATENATE(VLOOKUP(H137,DATOS!$A$2:$C$17,3,0),AA137))))))</f>
        <v/>
      </c>
      <c r="AC137" s="416"/>
      <c r="AD137" s="449"/>
      <c r="AE137" s="407"/>
      <c r="AF137" s="436"/>
      <c r="AG137" s="429"/>
      <c r="AH137" s="436"/>
      <c r="AI137" s="429"/>
      <c r="AJ137" s="437"/>
      <c r="AK137" s="429"/>
      <c r="AL137" s="353">
        <f t="shared" ref="AL137" si="11">O137</f>
        <v>0</v>
      </c>
      <c r="AM137" s="430">
        <f t="shared" ref="AM137" si="12">M137</f>
        <v>0</v>
      </c>
      <c r="AN137" s="449"/>
      <c r="AO137" s="449"/>
    </row>
    <row r="138" spans="2:41" s="372" customFormat="1" x14ac:dyDescent="0.25">
      <c r="D138" s="471"/>
      <c r="K138" s="472"/>
      <c r="T138" s="369"/>
      <c r="U138" s="369"/>
      <c r="V138" s="369"/>
      <c r="W138" s="369"/>
      <c r="X138" s="369"/>
      <c r="Y138" s="369"/>
      <c r="Z138" s="412"/>
      <c r="AA138" s="412"/>
      <c r="AB138" s="369"/>
      <c r="AC138" s="370"/>
      <c r="AD138" s="371"/>
      <c r="AE138" s="370"/>
      <c r="AF138" s="370"/>
      <c r="AG138" s="370"/>
    </row>
    <row r="139" spans="2:41" s="372" customFormat="1" ht="34.5" customHeight="1" x14ac:dyDescent="0.25">
      <c r="B139" s="558" t="s">
        <v>2208</v>
      </c>
      <c r="C139" s="559"/>
      <c r="D139" s="559"/>
      <c r="E139" s="559"/>
      <c r="F139" s="559"/>
      <c r="G139" s="559"/>
      <c r="H139" s="559"/>
      <c r="I139" s="559"/>
      <c r="J139" s="559"/>
      <c r="K139" s="559"/>
      <c r="L139" s="559"/>
      <c r="M139" s="559"/>
      <c r="N139" s="559"/>
      <c r="O139" s="559"/>
      <c r="P139" s="559"/>
      <c r="Q139" s="559"/>
      <c r="R139" s="559"/>
      <c r="S139" s="559"/>
      <c r="T139" s="559"/>
      <c r="U139" s="559"/>
      <c r="V139" s="559"/>
      <c r="W139" s="559"/>
      <c r="X139" s="559"/>
      <c r="Y139" s="559"/>
      <c r="Z139" s="559"/>
      <c r="AA139" s="559"/>
      <c r="AB139" s="559"/>
      <c r="AC139" s="559"/>
      <c r="AD139" s="559"/>
      <c r="AE139" s="559"/>
      <c r="AF139" s="559"/>
      <c r="AG139" s="559"/>
      <c r="AH139" s="559"/>
      <c r="AI139" s="559"/>
      <c r="AJ139" s="559"/>
      <c r="AK139" s="559"/>
      <c r="AL139" s="559"/>
      <c r="AM139" s="559"/>
      <c r="AN139" s="559"/>
      <c r="AO139" s="559"/>
    </row>
    <row r="140" spans="2:41" s="372" customFormat="1" x14ac:dyDescent="0.25">
      <c r="D140" s="471"/>
      <c r="K140" s="472"/>
      <c r="AC140" s="370"/>
      <c r="AD140" s="371"/>
      <c r="AE140" s="370"/>
      <c r="AF140" s="370"/>
      <c r="AG140" s="370"/>
    </row>
    <row r="141" spans="2:41" s="372" customFormat="1" x14ac:dyDescent="0.25">
      <c r="D141" s="471"/>
      <c r="K141" s="472"/>
      <c r="T141" s="369"/>
      <c r="U141" s="369"/>
      <c r="V141" s="369"/>
      <c r="W141" s="369"/>
      <c r="X141" s="369"/>
      <c r="Y141" s="369"/>
      <c r="AC141" s="370"/>
      <c r="AD141" s="371"/>
      <c r="AE141" s="370"/>
      <c r="AF141" s="370"/>
      <c r="AG141" s="370"/>
    </row>
    <row r="142" spans="2:41" s="372" customFormat="1" x14ac:dyDescent="0.25">
      <c r="D142" s="471"/>
      <c r="K142" s="472"/>
      <c r="T142" s="369"/>
      <c r="U142" s="369"/>
      <c r="V142" s="369"/>
      <c r="W142" s="369"/>
      <c r="X142" s="369"/>
      <c r="Y142" s="369"/>
      <c r="AC142" s="370"/>
      <c r="AD142" s="371"/>
      <c r="AE142" s="370"/>
      <c r="AF142" s="370"/>
      <c r="AG142" s="370"/>
    </row>
    <row r="143" spans="2:41" s="372" customFormat="1" x14ac:dyDescent="0.25">
      <c r="D143" s="471"/>
      <c r="K143" s="472"/>
      <c r="T143" s="369"/>
      <c r="U143" s="369"/>
      <c r="V143" s="369"/>
      <c r="W143" s="369"/>
      <c r="X143" s="369"/>
      <c r="Y143" s="369"/>
      <c r="AC143" s="370"/>
      <c r="AD143" s="371"/>
      <c r="AE143" s="370"/>
      <c r="AF143" s="370"/>
      <c r="AG143" s="370"/>
    </row>
    <row r="144" spans="2:41" s="372" customFormat="1" x14ac:dyDescent="0.25">
      <c r="D144" s="471"/>
      <c r="K144" s="472"/>
      <c r="T144" s="369"/>
      <c r="U144" s="369"/>
      <c r="V144" s="369"/>
      <c r="W144" s="369"/>
      <c r="X144" s="369"/>
      <c r="Y144" s="369"/>
      <c r="AC144" s="370"/>
      <c r="AD144" s="371"/>
      <c r="AE144" s="370"/>
      <c r="AF144" s="370"/>
      <c r="AG144" s="370"/>
    </row>
    <row r="145" spans="4:33" s="372" customFormat="1" x14ac:dyDescent="0.25">
      <c r="D145" s="471"/>
      <c r="K145" s="472"/>
      <c r="T145" s="369"/>
      <c r="U145" s="369"/>
      <c r="V145" s="369"/>
      <c r="W145" s="369"/>
      <c r="X145" s="369"/>
      <c r="Y145" s="369"/>
      <c r="AC145" s="370"/>
      <c r="AD145" s="371"/>
      <c r="AE145" s="370"/>
      <c r="AF145" s="370"/>
      <c r="AG145" s="370"/>
    </row>
    <row r="146" spans="4:33" s="372" customFormat="1" x14ac:dyDescent="0.25">
      <c r="D146" s="471"/>
      <c r="K146" s="472"/>
      <c r="T146" s="369"/>
      <c r="U146" s="369"/>
      <c r="V146" s="369"/>
      <c r="W146" s="369"/>
      <c r="X146" s="369"/>
      <c r="Y146" s="369"/>
      <c r="AC146" s="370"/>
      <c r="AD146" s="371"/>
      <c r="AE146" s="370"/>
      <c r="AF146" s="370"/>
      <c r="AG146" s="370"/>
    </row>
    <row r="147" spans="4:33" s="372" customFormat="1" x14ac:dyDescent="0.25">
      <c r="D147" s="471"/>
      <c r="K147" s="472"/>
      <c r="T147" s="369"/>
      <c r="U147" s="369"/>
      <c r="V147" s="369"/>
      <c r="W147" s="369"/>
      <c r="X147" s="369"/>
      <c r="Y147" s="369"/>
      <c r="AC147" s="370"/>
      <c r="AD147" s="371"/>
      <c r="AE147" s="370"/>
      <c r="AF147" s="370"/>
      <c r="AG147" s="370"/>
    </row>
    <row r="148" spans="4:33" s="372" customFormat="1" x14ac:dyDescent="0.25">
      <c r="D148" s="471"/>
      <c r="K148" s="472"/>
      <c r="T148" s="369"/>
      <c r="U148" s="369"/>
      <c r="V148" s="369"/>
      <c r="W148" s="369"/>
      <c r="X148" s="369"/>
      <c r="Y148" s="369"/>
      <c r="AC148" s="370"/>
      <c r="AD148" s="371"/>
      <c r="AE148" s="370"/>
      <c r="AF148" s="370"/>
      <c r="AG148" s="370"/>
    </row>
    <row r="149" spans="4:33" s="372" customFormat="1" x14ac:dyDescent="0.25">
      <c r="D149" s="471"/>
      <c r="K149" s="472"/>
      <c r="T149" s="369"/>
      <c r="U149" s="369"/>
      <c r="V149" s="369"/>
      <c r="W149" s="369"/>
      <c r="X149" s="369"/>
      <c r="Y149" s="369"/>
      <c r="AC149" s="370"/>
      <c r="AD149" s="371"/>
      <c r="AE149" s="370"/>
      <c r="AF149" s="370"/>
      <c r="AG149" s="370"/>
    </row>
    <row r="150" spans="4:33" s="372" customFormat="1" x14ac:dyDescent="0.25">
      <c r="D150" s="471"/>
      <c r="K150" s="472"/>
      <c r="T150" s="369"/>
      <c r="U150" s="369"/>
      <c r="V150" s="369"/>
      <c r="W150" s="369"/>
      <c r="X150" s="369"/>
      <c r="Y150" s="369"/>
      <c r="AC150" s="370"/>
      <c r="AD150" s="371"/>
      <c r="AE150" s="370"/>
      <c r="AF150" s="370"/>
      <c r="AG150" s="370"/>
    </row>
    <row r="151" spans="4:33" s="372" customFormat="1" x14ac:dyDescent="0.25">
      <c r="D151" s="471"/>
      <c r="K151" s="472"/>
      <c r="T151" s="369"/>
      <c r="U151" s="369"/>
      <c r="V151" s="369"/>
      <c r="W151" s="369"/>
      <c r="X151" s="369"/>
      <c r="Y151" s="369"/>
      <c r="AC151" s="370"/>
      <c r="AD151" s="371"/>
      <c r="AE151" s="370"/>
      <c r="AF151" s="370"/>
      <c r="AG151" s="370"/>
    </row>
    <row r="152" spans="4:33" s="372" customFormat="1" x14ac:dyDescent="0.25">
      <c r="D152" s="471"/>
      <c r="K152" s="472"/>
      <c r="T152" s="369"/>
      <c r="U152" s="369"/>
      <c r="V152" s="369"/>
      <c r="W152" s="369"/>
      <c r="X152" s="369"/>
      <c r="Y152" s="369"/>
      <c r="AC152" s="370"/>
      <c r="AD152" s="371"/>
      <c r="AE152" s="370"/>
      <c r="AF152" s="370"/>
      <c r="AG152" s="370"/>
    </row>
    <row r="153" spans="4:33" s="372" customFormat="1" x14ac:dyDescent="0.25">
      <c r="D153" s="471"/>
      <c r="K153" s="472"/>
      <c r="T153" s="369"/>
      <c r="U153" s="369"/>
      <c r="V153" s="369"/>
      <c r="W153" s="369"/>
      <c r="X153" s="369"/>
      <c r="Y153" s="369"/>
      <c r="AC153" s="370"/>
      <c r="AD153" s="371"/>
      <c r="AE153" s="370"/>
      <c r="AF153" s="370"/>
      <c r="AG153" s="370"/>
    </row>
    <row r="154" spans="4:33" s="372" customFormat="1" x14ac:dyDescent="0.25">
      <c r="D154" s="471"/>
      <c r="K154" s="472"/>
      <c r="T154" s="369"/>
      <c r="U154" s="369"/>
      <c r="V154" s="369"/>
      <c r="W154" s="369"/>
      <c r="X154" s="369"/>
      <c r="Y154" s="369"/>
      <c r="AC154" s="370"/>
      <c r="AD154" s="371"/>
      <c r="AE154" s="370"/>
      <c r="AF154" s="370"/>
      <c r="AG154" s="370"/>
    </row>
    <row r="155" spans="4:33" s="372" customFormat="1" x14ac:dyDescent="0.25">
      <c r="D155" s="471"/>
      <c r="K155" s="472"/>
      <c r="T155" s="369"/>
      <c r="U155" s="369"/>
      <c r="V155" s="369"/>
      <c r="W155" s="369"/>
      <c r="X155" s="369"/>
      <c r="Y155" s="369"/>
      <c r="AC155" s="370"/>
      <c r="AD155" s="371"/>
      <c r="AE155" s="370"/>
      <c r="AF155" s="370"/>
      <c r="AG155" s="370"/>
    </row>
    <row r="156" spans="4:33" s="372" customFormat="1" x14ac:dyDescent="0.25">
      <c r="D156" s="471"/>
      <c r="K156" s="472"/>
      <c r="T156" s="369"/>
      <c r="U156" s="369"/>
      <c r="V156" s="369"/>
      <c r="W156" s="369"/>
      <c r="X156" s="369"/>
      <c r="Y156" s="369"/>
      <c r="AC156" s="370"/>
      <c r="AD156" s="371"/>
      <c r="AE156" s="370"/>
      <c r="AF156" s="370"/>
      <c r="AG156" s="370"/>
    </row>
    <row r="157" spans="4:33" s="372" customFormat="1" x14ac:dyDescent="0.25">
      <c r="D157" s="471"/>
      <c r="K157" s="472"/>
      <c r="T157" s="369"/>
      <c r="U157" s="369"/>
      <c r="V157" s="369"/>
      <c r="W157" s="369"/>
      <c r="X157" s="369"/>
      <c r="Y157" s="369"/>
      <c r="AC157" s="370"/>
      <c r="AD157" s="371"/>
      <c r="AE157" s="370"/>
      <c r="AF157" s="370"/>
      <c r="AG157" s="370"/>
    </row>
    <row r="158" spans="4:33" s="372" customFormat="1" x14ac:dyDescent="0.25">
      <c r="D158" s="471"/>
      <c r="K158" s="472"/>
      <c r="T158" s="369"/>
      <c r="U158" s="369"/>
      <c r="V158" s="369"/>
      <c r="W158" s="369"/>
      <c r="X158" s="369"/>
      <c r="Y158" s="369"/>
      <c r="AC158" s="370"/>
      <c r="AD158" s="371"/>
      <c r="AE158" s="370"/>
      <c r="AF158" s="370"/>
      <c r="AG158" s="370"/>
    </row>
    <row r="159" spans="4:33" s="372" customFormat="1" x14ac:dyDescent="0.25">
      <c r="D159" s="471"/>
      <c r="K159" s="472"/>
      <c r="T159" s="369"/>
      <c r="U159" s="369"/>
      <c r="V159" s="369"/>
      <c r="W159" s="369"/>
      <c r="X159" s="369"/>
      <c r="Y159" s="369"/>
      <c r="AC159" s="370"/>
      <c r="AD159" s="371"/>
      <c r="AE159" s="370"/>
      <c r="AF159" s="370"/>
      <c r="AG159" s="370"/>
    </row>
    <row r="160" spans="4:33" s="372" customFormat="1" x14ac:dyDescent="0.25">
      <c r="D160" s="471"/>
      <c r="K160" s="472"/>
      <c r="T160" s="369"/>
      <c r="U160" s="369"/>
      <c r="V160" s="369"/>
      <c r="W160" s="369"/>
      <c r="X160" s="369"/>
      <c r="Y160" s="369"/>
      <c r="AC160" s="370"/>
      <c r="AD160" s="371"/>
      <c r="AE160" s="370"/>
      <c r="AF160" s="370"/>
      <c r="AG160" s="370"/>
    </row>
    <row r="161" spans="4:33" s="372" customFormat="1" x14ac:dyDescent="0.25">
      <c r="D161" s="471"/>
      <c r="K161" s="472"/>
      <c r="T161" s="369"/>
      <c r="U161" s="369"/>
      <c r="V161" s="369"/>
      <c r="W161" s="369"/>
      <c r="X161" s="369"/>
      <c r="Y161" s="369"/>
      <c r="AC161" s="370"/>
      <c r="AD161" s="371"/>
      <c r="AE161" s="370"/>
      <c r="AF161" s="370"/>
      <c r="AG161" s="370"/>
    </row>
    <row r="162" spans="4:33" s="372" customFormat="1" x14ac:dyDescent="0.25">
      <c r="D162" s="471"/>
      <c r="K162" s="472"/>
      <c r="T162" s="369"/>
      <c r="U162" s="369"/>
      <c r="V162" s="369"/>
      <c r="W162" s="369"/>
      <c r="X162" s="369"/>
      <c r="Y162" s="369"/>
      <c r="AC162" s="370"/>
      <c r="AD162" s="371"/>
      <c r="AE162" s="370"/>
      <c r="AF162" s="370"/>
      <c r="AG162" s="370"/>
    </row>
    <row r="163" spans="4:33" s="372" customFormat="1" x14ac:dyDescent="0.25">
      <c r="D163" s="471"/>
      <c r="K163" s="472"/>
      <c r="T163" s="369"/>
      <c r="U163" s="369"/>
      <c r="V163" s="369"/>
      <c r="W163" s="369"/>
      <c r="X163" s="369"/>
      <c r="Y163" s="369"/>
      <c r="AC163" s="370"/>
      <c r="AD163" s="371"/>
      <c r="AE163" s="370"/>
      <c r="AF163" s="370"/>
      <c r="AG163" s="370"/>
    </row>
    <row r="164" spans="4:33" s="372" customFormat="1" x14ac:dyDescent="0.25">
      <c r="D164" s="471"/>
      <c r="K164" s="472"/>
      <c r="T164" s="369"/>
      <c r="U164" s="369"/>
      <c r="V164" s="369"/>
      <c r="W164" s="369"/>
      <c r="X164" s="369"/>
      <c r="Y164" s="369"/>
      <c r="AC164" s="370"/>
      <c r="AD164" s="371"/>
      <c r="AE164" s="370"/>
      <c r="AF164" s="370"/>
      <c r="AG164" s="370"/>
    </row>
    <row r="165" spans="4:33" s="372" customFormat="1" x14ac:dyDescent="0.25">
      <c r="D165" s="471"/>
      <c r="K165" s="472"/>
      <c r="T165" s="369"/>
      <c r="U165" s="369"/>
      <c r="V165" s="369"/>
      <c r="W165" s="369"/>
      <c r="X165" s="369"/>
      <c r="Y165" s="369"/>
      <c r="AC165" s="370"/>
      <c r="AD165" s="371"/>
      <c r="AE165" s="370"/>
      <c r="AF165" s="370"/>
      <c r="AG165" s="370"/>
    </row>
    <row r="166" spans="4:33" s="372" customFormat="1" x14ac:dyDescent="0.25">
      <c r="D166" s="471"/>
      <c r="K166" s="472"/>
      <c r="T166" s="369"/>
      <c r="U166" s="369"/>
      <c r="V166" s="369"/>
      <c r="W166" s="369"/>
      <c r="X166" s="369"/>
      <c r="Y166" s="369"/>
      <c r="AC166" s="370"/>
      <c r="AD166" s="371"/>
      <c r="AE166" s="370"/>
      <c r="AF166" s="370"/>
      <c r="AG166" s="370"/>
    </row>
    <row r="167" spans="4:33" s="372" customFormat="1" x14ac:dyDescent="0.25">
      <c r="D167" s="471"/>
      <c r="K167" s="472"/>
      <c r="T167" s="369"/>
      <c r="U167" s="369"/>
      <c r="V167" s="369"/>
      <c r="W167" s="369"/>
      <c r="X167" s="369"/>
      <c r="Y167" s="369"/>
      <c r="AC167" s="370"/>
      <c r="AD167" s="371"/>
      <c r="AE167" s="370"/>
      <c r="AF167" s="370"/>
      <c r="AG167" s="370"/>
    </row>
    <row r="168" spans="4:33" s="372" customFormat="1" x14ac:dyDescent="0.25">
      <c r="D168" s="471"/>
      <c r="K168" s="472"/>
      <c r="T168" s="369"/>
      <c r="U168" s="369"/>
      <c r="V168" s="369"/>
      <c r="W168" s="369"/>
      <c r="X168" s="369"/>
      <c r="Y168" s="369"/>
      <c r="AC168" s="370"/>
      <c r="AD168" s="371"/>
      <c r="AE168" s="370"/>
      <c r="AF168" s="370"/>
      <c r="AG168" s="370"/>
    </row>
    <row r="169" spans="4:33" s="372" customFormat="1" x14ac:dyDescent="0.25">
      <c r="D169" s="471"/>
      <c r="K169" s="472"/>
      <c r="T169" s="369"/>
      <c r="U169" s="369"/>
      <c r="V169" s="369"/>
      <c r="W169" s="369"/>
      <c r="X169" s="369"/>
      <c r="Y169" s="369"/>
      <c r="AC169" s="370"/>
      <c r="AD169" s="371"/>
      <c r="AE169" s="370"/>
      <c r="AF169" s="370"/>
      <c r="AG169" s="370"/>
    </row>
    <row r="170" spans="4:33" s="372" customFormat="1" x14ac:dyDescent="0.25">
      <c r="D170" s="471"/>
      <c r="K170" s="472"/>
      <c r="T170" s="369"/>
      <c r="U170" s="369"/>
      <c r="V170" s="369"/>
      <c r="W170" s="369"/>
      <c r="X170" s="369"/>
      <c r="Y170" s="369"/>
      <c r="AC170" s="370"/>
      <c r="AD170" s="371"/>
      <c r="AE170" s="370"/>
      <c r="AF170" s="370"/>
      <c r="AG170" s="370"/>
    </row>
    <row r="171" spans="4:33" s="372" customFormat="1" x14ac:dyDescent="0.25">
      <c r="D171" s="471"/>
      <c r="K171" s="472"/>
      <c r="T171" s="369"/>
      <c r="U171" s="369"/>
      <c r="V171" s="369"/>
      <c r="W171" s="369"/>
      <c r="X171" s="369"/>
      <c r="Y171" s="369"/>
      <c r="AC171" s="370"/>
      <c r="AD171" s="371"/>
      <c r="AE171" s="370"/>
      <c r="AF171" s="370"/>
      <c r="AG171" s="370"/>
    </row>
    <row r="172" spans="4:33" s="372" customFormat="1" x14ac:dyDescent="0.25">
      <c r="D172" s="471"/>
      <c r="K172" s="472"/>
      <c r="T172" s="369"/>
      <c r="U172" s="369"/>
      <c r="V172" s="369"/>
      <c r="W172" s="369"/>
      <c r="X172" s="369"/>
      <c r="Y172" s="369"/>
      <c r="AC172" s="370"/>
      <c r="AD172" s="371"/>
      <c r="AE172" s="370"/>
      <c r="AF172" s="370"/>
      <c r="AG172" s="370"/>
    </row>
    <row r="173" spans="4:33" s="372" customFormat="1" x14ac:dyDescent="0.25">
      <c r="D173" s="471"/>
      <c r="K173" s="472"/>
      <c r="T173" s="369"/>
      <c r="U173" s="369"/>
      <c r="V173" s="369"/>
      <c r="W173" s="369"/>
      <c r="X173" s="369"/>
      <c r="Y173" s="369"/>
      <c r="AC173" s="370"/>
      <c r="AD173" s="371"/>
      <c r="AE173" s="370"/>
      <c r="AF173" s="370"/>
      <c r="AG173" s="370"/>
    </row>
    <row r="174" spans="4:33" s="372" customFormat="1" x14ac:dyDescent="0.25">
      <c r="D174" s="471"/>
      <c r="K174" s="472"/>
      <c r="T174" s="369"/>
      <c r="U174" s="369"/>
      <c r="V174" s="369"/>
      <c r="W174" s="369"/>
      <c r="X174" s="369"/>
      <c r="Y174" s="369"/>
      <c r="AC174" s="370"/>
      <c r="AD174" s="371"/>
      <c r="AE174" s="370"/>
      <c r="AF174" s="370"/>
      <c r="AG174" s="370"/>
    </row>
    <row r="175" spans="4:33" s="372" customFormat="1" x14ac:dyDescent="0.25">
      <c r="D175" s="471"/>
      <c r="K175" s="472"/>
      <c r="T175" s="369"/>
      <c r="U175" s="369"/>
      <c r="V175" s="369"/>
      <c r="W175" s="369"/>
      <c r="X175" s="369"/>
      <c r="Y175" s="369"/>
      <c r="AC175" s="370"/>
      <c r="AD175" s="371"/>
      <c r="AE175" s="370"/>
      <c r="AF175" s="370"/>
      <c r="AG175" s="370"/>
    </row>
    <row r="176" spans="4:33" s="372" customFormat="1" x14ac:dyDescent="0.25">
      <c r="D176" s="471"/>
      <c r="K176" s="472"/>
      <c r="T176" s="369"/>
      <c r="U176" s="369"/>
      <c r="V176" s="369"/>
      <c r="W176" s="369"/>
      <c r="X176" s="369"/>
      <c r="Y176" s="369"/>
      <c r="AC176" s="370"/>
      <c r="AD176" s="371"/>
      <c r="AE176" s="370"/>
      <c r="AF176" s="370"/>
      <c r="AG176" s="370"/>
    </row>
    <row r="177" spans="4:33" s="372" customFormat="1" x14ac:dyDescent="0.25">
      <c r="D177" s="471"/>
      <c r="K177" s="472"/>
      <c r="T177" s="369"/>
      <c r="U177" s="369"/>
      <c r="V177" s="369"/>
      <c r="W177" s="369"/>
      <c r="X177" s="369"/>
      <c r="Y177" s="369"/>
      <c r="AC177" s="370"/>
      <c r="AD177" s="371"/>
      <c r="AE177" s="370"/>
      <c r="AF177" s="370"/>
      <c r="AG177" s="370"/>
    </row>
    <row r="178" spans="4:33" s="372" customFormat="1" x14ac:dyDescent="0.25">
      <c r="D178" s="471"/>
      <c r="K178" s="472"/>
      <c r="T178" s="369"/>
      <c r="U178" s="369"/>
      <c r="V178" s="369"/>
      <c r="W178" s="369"/>
      <c r="X178" s="369"/>
      <c r="Y178" s="369"/>
      <c r="AC178" s="370"/>
      <c r="AD178" s="371"/>
      <c r="AE178" s="370"/>
      <c r="AF178" s="370"/>
      <c r="AG178" s="370"/>
    </row>
    <row r="179" spans="4:33" s="372" customFormat="1" x14ac:dyDescent="0.25">
      <c r="D179" s="471"/>
      <c r="K179" s="472"/>
      <c r="T179" s="369"/>
      <c r="U179" s="369"/>
      <c r="V179" s="369"/>
      <c r="W179" s="369"/>
      <c r="X179" s="369"/>
      <c r="Y179" s="369"/>
      <c r="AC179" s="370"/>
      <c r="AD179" s="371"/>
      <c r="AE179" s="370"/>
      <c r="AF179" s="370"/>
      <c r="AG179" s="370"/>
    </row>
    <row r="180" spans="4:33" s="372" customFormat="1" x14ac:dyDescent="0.25">
      <c r="D180" s="471"/>
      <c r="K180" s="472"/>
      <c r="T180" s="369"/>
      <c r="U180" s="369"/>
      <c r="V180" s="369"/>
      <c r="W180" s="369"/>
      <c r="X180" s="369"/>
      <c r="Y180" s="369"/>
      <c r="AC180" s="370"/>
      <c r="AD180" s="371"/>
      <c r="AE180" s="370"/>
      <c r="AF180" s="370"/>
      <c r="AG180" s="370"/>
    </row>
    <row r="181" spans="4:33" s="372" customFormat="1" x14ac:dyDescent="0.25">
      <c r="D181" s="471"/>
      <c r="K181" s="472"/>
      <c r="T181" s="369"/>
      <c r="U181" s="369"/>
      <c r="V181" s="369"/>
      <c r="W181" s="369"/>
      <c r="X181" s="369"/>
      <c r="Y181" s="369"/>
      <c r="AC181" s="370"/>
      <c r="AD181" s="371"/>
      <c r="AE181" s="370"/>
      <c r="AF181" s="370"/>
      <c r="AG181" s="370"/>
    </row>
    <row r="182" spans="4:33" s="372" customFormat="1" x14ac:dyDescent="0.25">
      <c r="D182" s="471"/>
      <c r="K182" s="472"/>
      <c r="T182" s="369"/>
      <c r="U182" s="369"/>
      <c r="V182" s="369"/>
      <c r="W182" s="369"/>
      <c r="X182" s="369"/>
      <c r="Y182" s="369"/>
      <c r="AC182" s="370"/>
      <c r="AD182" s="371"/>
      <c r="AE182" s="370"/>
      <c r="AF182" s="370"/>
      <c r="AG182" s="370"/>
    </row>
    <row r="183" spans="4:33" s="372" customFormat="1" x14ac:dyDescent="0.25">
      <c r="D183" s="471"/>
      <c r="K183" s="472"/>
      <c r="T183" s="369"/>
      <c r="U183" s="369"/>
      <c r="V183" s="369"/>
      <c r="W183" s="369"/>
      <c r="X183" s="369"/>
      <c r="Y183" s="369"/>
      <c r="AC183" s="370"/>
      <c r="AD183" s="371"/>
      <c r="AE183" s="370"/>
      <c r="AF183" s="370"/>
      <c r="AG183" s="370"/>
    </row>
    <row r="184" spans="4:33" s="372" customFormat="1" x14ac:dyDescent="0.25">
      <c r="D184" s="471"/>
      <c r="K184" s="472"/>
      <c r="T184" s="369"/>
      <c r="U184" s="369"/>
      <c r="V184" s="369"/>
      <c r="W184" s="369"/>
      <c r="X184" s="369"/>
      <c r="Y184" s="369"/>
      <c r="AC184" s="370"/>
      <c r="AD184" s="371"/>
      <c r="AE184" s="370"/>
      <c r="AF184" s="370"/>
      <c r="AG184" s="370"/>
    </row>
    <row r="185" spans="4:33" s="372" customFormat="1" x14ac:dyDescent="0.25">
      <c r="D185" s="471"/>
      <c r="K185" s="472"/>
      <c r="T185" s="369"/>
      <c r="U185" s="369"/>
      <c r="V185" s="369"/>
      <c r="W185" s="369"/>
      <c r="X185" s="369"/>
      <c r="Y185" s="369"/>
      <c r="AC185" s="370"/>
      <c r="AD185" s="371"/>
      <c r="AE185" s="370"/>
      <c r="AF185" s="370"/>
      <c r="AG185" s="370"/>
    </row>
    <row r="186" spans="4:33" s="372" customFormat="1" x14ac:dyDescent="0.25">
      <c r="D186" s="471"/>
      <c r="K186" s="472"/>
      <c r="T186" s="369"/>
      <c r="U186" s="369"/>
      <c r="V186" s="369"/>
      <c r="W186" s="369"/>
      <c r="X186" s="369"/>
      <c r="Y186" s="369"/>
      <c r="AC186" s="370"/>
      <c r="AD186" s="371"/>
      <c r="AE186" s="370"/>
      <c r="AF186" s="370"/>
      <c r="AG186" s="370"/>
    </row>
    <row r="187" spans="4:33" s="372" customFormat="1" x14ac:dyDescent="0.25">
      <c r="D187" s="471"/>
      <c r="K187" s="472"/>
      <c r="T187" s="369"/>
      <c r="U187" s="369"/>
      <c r="V187" s="369"/>
      <c r="W187" s="369"/>
      <c r="X187" s="369"/>
      <c r="Y187" s="369"/>
      <c r="AC187" s="370"/>
      <c r="AD187" s="371"/>
      <c r="AE187" s="370"/>
      <c r="AF187" s="370"/>
      <c r="AG187" s="370"/>
    </row>
    <row r="188" spans="4:33" s="372" customFormat="1" x14ac:dyDescent="0.25">
      <c r="D188" s="471"/>
      <c r="K188" s="472"/>
      <c r="T188" s="369"/>
      <c r="U188" s="369"/>
      <c r="V188" s="369"/>
      <c r="W188" s="369"/>
      <c r="X188" s="369"/>
      <c r="Y188" s="369"/>
      <c r="AC188" s="370"/>
      <c r="AD188" s="371"/>
      <c r="AE188" s="370"/>
      <c r="AF188" s="370"/>
      <c r="AG188" s="370"/>
    </row>
    <row r="189" spans="4:33" s="372" customFormat="1" x14ac:dyDescent="0.25">
      <c r="D189" s="471"/>
      <c r="K189" s="472"/>
      <c r="T189" s="369"/>
      <c r="U189" s="369"/>
      <c r="V189" s="369"/>
      <c r="W189" s="369"/>
      <c r="X189" s="369"/>
      <c r="Y189" s="369"/>
      <c r="AC189" s="370"/>
      <c r="AD189" s="371"/>
      <c r="AE189" s="370"/>
      <c r="AF189" s="370"/>
      <c r="AG189" s="370"/>
    </row>
    <row r="190" spans="4:33" s="372" customFormat="1" x14ac:dyDescent="0.25">
      <c r="D190" s="471"/>
      <c r="K190" s="472"/>
      <c r="T190" s="369"/>
      <c r="U190" s="369"/>
      <c r="V190" s="369"/>
      <c r="W190" s="369"/>
      <c r="X190" s="369"/>
      <c r="Y190" s="369"/>
      <c r="AC190" s="370"/>
      <c r="AD190" s="371"/>
      <c r="AE190" s="370"/>
      <c r="AF190" s="370"/>
      <c r="AG190" s="370"/>
    </row>
    <row r="191" spans="4:33" s="372" customFormat="1" x14ac:dyDescent="0.25">
      <c r="D191" s="471"/>
      <c r="K191" s="472"/>
      <c r="T191" s="369"/>
      <c r="U191" s="369"/>
      <c r="V191" s="369"/>
      <c r="W191" s="369"/>
      <c r="X191" s="369"/>
      <c r="Y191" s="369"/>
      <c r="AC191" s="370"/>
      <c r="AD191" s="371"/>
      <c r="AE191" s="370"/>
      <c r="AF191" s="370"/>
      <c r="AG191" s="370"/>
    </row>
    <row r="192" spans="4:33" s="372" customFormat="1" x14ac:dyDescent="0.25">
      <c r="D192" s="471"/>
      <c r="K192" s="472"/>
      <c r="T192" s="369"/>
      <c r="U192" s="369"/>
      <c r="V192" s="369"/>
      <c r="W192" s="369"/>
      <c r="X192" s="369"/>
      <c r="Y192" s="369"/>
      <c r="AC192" s="370"/>
      <c r="AD192" s="371"/>
      <c r="AE192" s="370"/>
      <c r="AF192" s="370"/>
      <c r="AG192" s="370"/>
    </row>
    <row r="193" spans="4:33" s="372" customFormat="1" x14ac:dyDescent="0.25">
      <c r="D193" s="471"/>
      <c r="K193" s="472"/>
      <c r="T193" s="369"/>
      <c r="U193" s="369"/>
      <c r="V193" s="369"/>
      <c r="W193" s="369"/>
      <c r="X193" s="369"/>
      <c r="Y193" s="369"/>
      <c r="AC193" s="370"/>
      <c r="AD193" s="371"/>
      <c r="AE193" s="370"/>
      <c r="AF193" s="370"/>
      <c r="AG193" s="370"/>
    </row>
    <row r="194" spans="4:33" s="372" customFormat="1" x14ac:dyDescent="0.25">
      <c r="D194" s="471"/>
      <c r="K194" s="472"/>
      <c r="T194" s="369"/>
      <c r="U194" s="369"/>
      <c r="V194" s="369"/>
      <c r="W194" s="369"/>
      <c r="X194" s="369"/>
      <c r="Y194" s="369"/>
      <c r="AC194" s="370"/>
      <c r="AD194" s="371"/>
      <c r="AE194" s="370"/>
      <c r="AF194" s="370"/>
      <c r="AG194" s="370"/>
    </row>
    <row r="195" spans="4:33" s="372" customFormat="1" x14ac:dyDescent="0.25">
      <c r="D195" s="471"/>
      <c r="K195" s="472"/>
      <c r="T195" s="369"/>
      <c r="U195" s="369"/>
      <c r="V195" s="369"/>
      <c r="W195" s="369"/>
      <c r="X195" s="369"/>
      <c r="Y195" s="369"/>
      <c r="AC195" s="370"/>
      <c r="AD195" s="371"/>
      <c r="AE195" s="370"/>
      <c r="AF195" s="370"/>
      <c r="AG195" s="370"/>
    </row>
    <row r="196" spans="4:33" s="372" customFormat="1" x14ac:dyDescent="0.25">
      <c r="D196" s="471"/>
      <c r="K196" s="472"/>
      <c r="T196" s="369"/>
      <c r="U196" s="369"/>
      <c r="V196" s="369"/>
      <c r="W196" s="369"/>
      <c r="X196" s="369"/>
      <c r="Y196" s="369"/>
      <c r="AC196" s="370"/>
      <c r="AD196" s="371"/>
      <c r="AE196" s="370"/>
      <c r="AF196" s="370"/>
      <c r="AG196" s="370"/>
    </row>
    <row r="197" spans="4:33" s="372" customFormat="1" x14ac:dyDescent="0.25">
      <c r="D197" s="471"/>
      <c r="K197" s="472"/>
      <c r="T197" s="369"/>
      <c r="U197" s="369"/>
      <c r="V197" s="369"/>
      <c r="W197" s="369"/>
      <c r="X197" s="369"/>
      <c r="Y197" s="369"/>
      <c r="AC197" s="370"/>
      <c r="AD197" s="371"/>
      <c r="AE197" s="370"/>
      <c r="AF197" s="370"/>
      <c r="AG197" s="370"/>
    </row>
    <row r="198" spans="4:33" s="372" customFormat="1" x14ac:dyDescent="0.25">
      <c r="D198" s="471"/>
      <c r="K198" s="472"/>
      <c r="T198" s="369"/>
      <c r="U198" s="369"/>
      <c r="V198" s="369"/>
      <c r="W198" s="369"/>
      <c r="X198" s="369"/>
      <c r="Y198" s="369"/>
      <c r="AC198" s="370"/>
      <c r="AD198" s="371"/>
      <c r="AE198" s="370"/>
      <c r="AF198" s="370"/>
      <c r="AG198" s="370"/>
    </row>
    <row r="199" spans="4:33" s="372" customFormat="1" x14ac:dyDescent="0.25">
      <c r="D199" s="471"/>
      <c r="K199" s="472"/>
      <c r="T199" s="369"/>
      <c r="U199" s="369"/>
      <c r="V199" s="369"/>
      <c r="W199" s="369"/>
      <c r="X199" s="369"/>
      <c r="Y199" s="369"/>
      <c r="AC199" s="370"/>
      <c r="AD199" s="371"/>
      <c r="AE199" s="370"/>
      <c r="AF199" s="370"/>
      <c r="AG199" s="370"/>
    </row>
    <row r="200" spans="4:33" s="372" customFormat="1" x14ac:dyDescent="0.25">
      <c r="D200" s="471"/>
      <c r="K200" s="472"/>
      <c r="T200" s="369"/>
      <c r="U200" s="369"/>
      <c r="V200" s="369"/>
      <c r="W200" s="369"/>
      <c r="X200" s="369"/>
      <c r="Y200" s="369"/>
      <c r="AC200" s="370"/>
      <c r="AD200" s="371"/>
      <c r="AE200" s="370"/>
      <c r="AF200" s="370"/>
      <c r="AG200" s="370"/>
    </row>
    <row r="201" spans="4:33" s="372" customFormat="1" x14ac:dyDescent="0.25">
      <c r="D201" s="471"/>
      <c r="K201" s="472"/>
      <c r="T201" s="369"/>
      <c r="U201" s="369"/>
      <c r="V201" s="369"/>
      <c r="W201" s="369"/>
      <c r="X201" s="369"/>
      <c r="Y201" s="369"/>
      <c r="AC201" s="370"/>
      <c r="AD201" s="371"/>
      <c r="AE201" s="370"/>
      <c r="AF201" s="370"/>
      <c r="AG201" s="370"/>
    </row>
    <row r="202" spans="4:33" s="372" customFormat="1" x14ac:dyDescent="0.25">
      <c r="D202" s="471"/>
      <c r="K202" s="472"/>
      <c r="T202" s="369"/>
      <c r="U202" s="369"/>
      <c r="V202" s="369"/>
      <c r="W202" s="369"/>
      <c r="X202" s="369"/>
      <c r="Y202" s="369"/>
      <c r="AC202" s="370"/>
      <c r="AD202" s="371"/>
      <c r="AE202" s="370"/>
      <c r="AF202" s="370"/>
      <c r="AG202" s="370"/>
    </row>
    <row r="203" spans="4:33" s="372" customFormat="1" x14ac:dyDescent="0.25">
      <c r="D203" s="471"/>
      <c r="K203" s="472"/>
      <c r="T203" s="369"/>
      <c r="U203" s="369"/>
      <c r="V203" s="369"/>
      <c r="W203" s="369"/>
      <c r="X203" s="369"/>
      <c r="Y203" s="369"/>
      <c r="AC203" s="370"/>
      <c r="AD203" s="371"/>
      <c r="AE203" s="370"/>
      <c r="AF203" s="370"/>
      <c r="AG203" s="370"/>
    </row>
    <row r="204" spans="4:33" s="372" customFormat="1" x14ac:dyDescent="0.25">
      <c r="D204" s="471"/>
      <c r="K204" s="472"/>
      <c r="T204" s="369"/>
      <c r="U204" s="369"/>
      <c r="V204" s="369"/>
      <c r="W204" s="369"/>
      <c r="X204" s="369"/>
      <c r="Y204" s="369"/>
      <c r="AC204" s="370"/>
      <c r="AD204" s="371"/>
      <c r="AE204" s="370"/>
      <c r="AF204" s="370"/>
      <c r="AG204" s="370"/>
    </row>
    <row r="205" spans="4:33" s="372" customFormat="1" x14ac:dyDescent="0.25">
      <c r="D205" s="471"/>
      <c r="K205" s="472"/>
      <c r="T205" s="369"/>
      <c r="U205" s="369"/>
      <c r="V205" s="369"/>
      <c r="W205" s="369"/>
      <c r="X205" s="369"/>
      <c r="Y205" s="369"/>
      <c r="AC205" s="370"/>
      <c r="AD205" s="371"/>
      <c r="AE205" s="370"/>
      <c r="AF205" s="370"/>
      <c r="AG205" s="370"/>
    </row>
    <row r="206" spans="4:33" s="372" customFormat="1" x14ac:dyDescent="0.25">
      <c r="D206" s="471"/>
      <c r="K206" s="472"/>
      <c r="T206" s="369"/>
      <c r="U206" s="369"/>
      <c r="V206" s="369"/>
      <c r="W206" s="369"/>
      <c r="X206" s="369"/>
      <c r="Y206" s="369"/>
      <c r="AC206" s="370"/>
      <c r="AD206" s="371"/>
      <c r="AE206" s="370"/>
      <c r="AF206" s="370"/>
      <c r="AG206" s="370"/>
    </row>
    <row r="207" spans="4:33" s="372" customFormat="1" x14ac:dyDescent="0.25">
      <c r="D207" s="471"/>
      <c r="K207" s="472"/>
      <c r="T207" s="369"/>
      <c r="U207" s="369"/>
      <c r="V207" s="369"/>
      <c r="W207" s="369"/>
      <c r="X207" s="369"/>
      <c r="Y207" s="369"/>
      <c r="AC207" s="370"/>
      <c r="AD207" s="371"/>
      <c r="AE207" s="370"/>
      <c r="AF207" s="370"/>
      <c r="AG207" s="370"/>
    </row>
    <row r="208" spans="4:33" s="372" customFormat="1" x14ac:dyDescent="0.25">
      <c r="D208" s="471"/>
      <c r="K208" s="472"/>
      <c r="T208" s="369"/>
      <c r="U208" s="369"/>
      <c r="V208" s="369"/>
      <c r="W208" s="369"/>
      <c r="X208" s="369"/>
      <c r="Y208" s="369"/>
      <c r="AC208" s="370"/>
      <c r="AD208" s="371"/>
      <c r="AE208" s="370"/>
      <c r="AF208" s="370"/>
      <c r="AG208" s="370"/>
    </row>
    <row r="209" spans="4:33" s="372" customFormat="1" x14ac:dyDescent="0.25">
      <c r="D209" s="471"/>
      <c r="K209" s="472"/>
      <c r="T209" s="369"/>
      <c r="U209" s="369"/>
      <c r="V209" s="369"/>
      <c r="W209" s="369"/>
      <c r="X209" s="369"/>
      <c r="Y209" s="369"/>
      <c r="AC209" s="370"/>
      <c r="AD209" s="371"/>
      <c r="AE209" s="370"/>
      <c r="AF209" s="370"/>
      <c r="AG209" s="370"/>
    </row>
    <row r="210" spans="4:33" s="372" customFormat="1" x14ac:dyDescent="0.25">
      <c r="D210" s="471"/>
      <c r="K210" s="472"/>
      <c r="T210" s="369"/>
      <c r="U210" s="369"/>
      <c r="V210" s="369"/>
      <c r="W210" s="369"/>
      <c r="X210" s="369"/>
      <c r="Y210" s="369"/>
      <c r="AC210" s="370"/>
      <c r="AD210" s="371"/>
      <c r="AE210" s="370"/>
      <c r="AF210" s="370"/>
      <c r="AG210" s="370"/>
    </row>
    <row r="211" spans="4:33" s="372" customFormat="1" x14ac:dyDescent="0.25">
      <c r="D211" s="471"/>
      <c r="K211" s="472"/>
      <c r="T211" s="369"/>
      <c r="U211" s="369"/>
      <c r="V211" s="369"/>
      <c r="W211" s="369"/>
      <c r="X211" s="369"/>
      <c r="Y211" s="369"/>
      <c r="AC211" s="370"/>
      <c r="AD211" s="371"/>
      <c r="AE211" s="370"/>
      <c r="AF211" s="370"/>
      <c r="AG211" s="370"/>
    </row>
    <row r="212" spans="4:33" s="372" customFormat="1" x14ac:dyDescent="0.25">
      <c r="D212" s="471"/>
      <c r="K212" s="472"/>
      <c r="T212" s="369"/>
      <c r="U212" s="369"/>
      <c r="V212" s="369"/>
      <c r="W212" s="369"/>
      <c r="X212" s="369"/>
      <c r="Y212" s="369"/>
      <c r="AC212" s="370"/>
      <c r="AD212" s="371"/>
      <c r="AE212" s="370"/>
      <c r="AF212" s="370"/>
      <c r="AG212" s="370"/>
    </row>
    <row r="213" spans="4:33" s="372" customFormat="1" x14ac:dyDescent="0.25">
      <c r="D213" s="471"/>
      <c r="K213" s="472"/>
      <c r="T213" s="369"/>
      <c r="U213" s="369"/>
      <c r="V213" s="369"/>
      <c r="W213" s="369"/>
      <c r="X213" s="369"/>
      <c r="Y213" s="369"/>
      <c r="AC213" s="370"/>
      <c r="AD213" s="371"/>
      <c r="AE213" s="370"/>
      <c r="AF213" s="370"/>
      <c r="AG213" s="370"/>
    </row>
    <row r="214" spans="4:33" s="372" customFormat="1" x14ac:dyDescent="0.25">
      <c r="D214" s="471"/>
      <c r="K214" s="472"/>
      <c r="T214" s="369"/>
      <c r="U214" s="369"/>
      <c r="V214" s="369"/>
      <c r="W214" s="369"/>
      <c r="X214" s="369"/>
      <c r="Y214" s="369"/>
      <c r="AC214" s="370"/>
      <c r="AD214" s="371"/>
      <c r="AE214" s="370"/>
      <c r="AF214" s="370"/>
      <c r="AG214" s="370"/>
    </row>
    <row r="215" spans="4:33" s="372" customFormat="1" x14ac:dyDescent="0.25">
      <c r="D215" s="471"/>
      <c r="K215" s="472"/>
      <c r="T215" s="369"/>
      <c r="U215" s="369"/>
      <c r="V215" s="369"/>
      <c r="W215" s="369"/>
      <c r="X215" s="369"/>
      <c r="Y215" s="369"/>
      <c r="AC215" s="370"/>
      <c r="AD215" s="371"/>
      <c r="AE215" s="370"/>
      <c r="AF215" s="370"/>
      <c r="AG215" s="370"/>
    </row>
    <row r="216" spans="4:33" s="372" customFormat="1" x14ac:dyDescent="0.25">
      <c r="D216" s="471"/>
      <c r="K216" s="472"/>
      <c r="T216" s="369"/>
      <c r="U216" s="369"/>
      <c r="V216" s="369"/>
      <c r="W216" s="369"/>
      <c r="X216" s="369"/>
      <c r="Y216" s="369"/>
      <c r="AC216" s="370"/>
      <c r="AD216" s="371"/>
      <c r="AE216" s="370"/>
      <c r="AF216" s="370"/>
      <c r="AG216" s="370"/>
    </row>
    <row r="217" spans="4:33" s="372" customFormat="1" x14ac:dyDescent="0.25">
      <c r="D217" s="471"/>
      <c r="K217" s="472"/>
      <c r="T217" s="369"/>
      <c r="U217" s="369"/>
      <c r="V217" s="369"/>
      <c r="W217" s="369"/>
      <c r="X217" s="369"/>
      <c r="Y217" s="369"/>
      <c r="AC217" s="370"/>
      <c r="AD217" s="371"/>
      <c r="AE217" s="370"/>
      <c r="AF217" s="370"/>
      <c r="AG217" s="370"/>
    </row>
    <row r="218" spans="4:33" s="372" customFormat="1" x14ac:dyDescent="0.25">
      <c r="D218" s="471"/>
      <c r="K218" s="472"/>
      <c r="T218" s="369"/>
      <c r="U218" s="369"/>
      <c r="V218" s="369"/>
      <c r="W218" s="369"/>
      <c r="X218" s="369"/>
      <c r="Y218" s="369"/>
      <c r="AC218" s="370"/>
      <c r="AD218" s="371"/>
      <c r="AE218" s="370"/>
      <c r="AF218" s="370"/>
      <c r="AG218" s="370"/>
    </row>
    <row r="219" spans="4:33" s="372" customFormat="1" x14ac:dyDescent="0.25">
      <c r="D219" s="471"/>
      <c r="K219" s="472"/>
      <c r="T219" s="369"/>
      <c r="U219" s="369"/>
      <c r="V219" s="369"/>
      <c r="W219" s="369"/>
      <c r="X219" s="369"/>
      <c r="Y219" s="369"/>
      <c r="AC219" s="370"/>
      <c r="AD219" s="371"/>
      <c r="AE219" s="370"/>
      <c r="AF219" s="370"/>
      <c r="AG219" s="370"/>
    </row>
    <row r="220" spans="4:33" s="372" customFormat="1" x14ac:dyDescent="0.25">
      <c r="D220" s="471"/>
      <c r="K220" s="472"/>
      <c r="T220" s="369"/>
      <c r="U220" s="369"/>
      <c r="V220" s="369"/>
      <c r="W220" s="369"/>
      <c r="X220" s="369"/>
      <c r="Y220" s="369"/>
      <c r="AC220" s="370"/>
      <c r="AD220" s="371"/>
      <c r="AE220" s="370"/>
      <c r="AF220" s="370"/>
      <c r="AG220" s="370"/>
    </row>
    <row r="221" spans="4:33" s="372" customFormat="1" x14ac:dyDescent="0.25">
      <c r="D221" s="471"/>
      <c r="K221" s="472"/>
      <c r="T221" s="369"/>
      <c r="U221" s="369"/>
      <c r="V221" s="369"/>
      <c r="W221" s="369"/>
      <c r="X221" s="369"/>
      <c r="Y221" s="369"/>
      <c r="AC221" s="370"/>
      <c r="AD221" s="371"/>
      <c r="AE221" s="370"/>
      <c r="AF221" s="370"/>
      <c r="AG221" s="370"/>
    </row>
    <row r="222" spans="4:33" s="372" customFormat="1" x14ac:dyDescent="0.25">
      <c r="D222" s="471"/>
      <c r="K222" s="472"/>
      <c r="T222" s="369"/>
      <c r="U222" s="369"/>
      <c r="V222" s="369"/>
      <c r="W222" s="369"/>
      <c r="X222" s="369"/>
      <c r="Y222" s="369"/>
      <c r="AC222" s="370"/>
      <c r="AD222" s="371"/>
      <c r="AE222" s="370"/>
      <c r="AF222" s="370"/>
      <c r="AG222" s="370"/>
    </row>
    <row r="223" spans="4:33" s="372" customFormat="1" x14ac:dyDescent="0.25">
      <c r="D223" s="471"/>
      <c r="K223" s="472"/>
      <c r="T223" s="369"/>
      <c r="U223" s="369"/>
      <c r="V223" s="369"/>
      <c r="W223" s="369"/>
      <c r="X223" s="369"/>
      <c r="Y223" s="369"/>
      <c r="AC223" s="370"/>
      <c r="AD223" s="371"/>
      <c r="AE223" s="370"/>
      <c r="AF223" s="370"/>
      <c r="AG223" s="370"/>
    </row>
    <row r="224" spans="4:33" s="372" customFormat="1" x14ac:dyDescent="0.25">
      <c r="D224" s="471"/>
      <c r="K224" s="472"/>
      <c r="T224" s="369"/>
      <c r="U224" s="369"/>
      <c r="V224" s="369"/>
      <c r="W224" s="369"/>
      <c r="X224" s="369"/>
      <c r="Y224" s="369"/>
      <c r="AC224" s="370"/>
      <c r="AD224" s="371"/>
      <c r="AE224" s="370"/>
      <c r="AF224" s="370"/>
      <c r="AG224" s="370"/>
    </row>
    <row r="225" spans="4:33" s="372" customFormat="1" x14ac:dyDescent="0.25">
      <c r="D225" s="471"/>
      <c r="K225" s="472"/>
      <c r="T225" s="369"/>
      <c r="U225" s="369"/>
      <c r="V225" s="369"/>
      <c r="W225" s="369"/>
      <c r="X225" s="369"/>
      <c r="Y225" s="369"/>
      <c r="AC225" s="370"/>
      <c r="AD225" s="371"/>
      <c r="AE225" s="370"/>
      <c r="AF225" s="370"/>
      <c r="AG225" s="370"/>
    </row>
    <row r="226" spans="4:33" s="372" customFormat="1" x14ac:dyDescent="0.25">
      <c r="D226" s="471"/>
      <c r="K226" s="472"/>
      <c r="T226" s="369"/>
      <c r="U226" s="369"/>
      <c r="V226" s="369"/>
      <c r="W226" s="369"/>
      <c r="X226" s="369"/>
      <c r="Y226" s="369"/>
      <c r="AC226" s="370"/>
      <c r="AD226" s="371"/>
      <c r="AE226" s="370"/>
      <c r="AF226" s="370"/>
      <c r="AG226" s="370"/>
    </row>
    <row r="227" spans="4:33" s="372" customFormat="1" x14ac:dyDescent="0.25">
      <c r="D227" s="471"/>
      <c r="K227" s="472"/>
      <c r="T227" s="369"/>
      <c r="U227" s="369"/>
      <c r="V227" s="369"/>
      <c r="W227" s="369"/>
      <c r="X227" s="369"/>
      <c r="Y227" s="369"/>
      <c r="AC227" s="370"/>
      <c r="AD227" s="371"/>
      <c r="AE227" s="370"/>
      <c r="AF227" s="370"/>
      <c r="AG227" s="370"/>
    </row>
    <row r="228" spans="4:33" s="372" customFormat="1" x14ac:dyDescent="0.25">
      <c r="D228" s="471"/>
      <c r="K228" s="472"/>
      <c r="T228" s="369"/>
      <c r="U228" s="369"/>
      <c r="V228" s="369"/>
      <c r="W228" s="369"/>
      <c r="X228" s="369"/>
      <c r="Y228" s="369"/>
      <c r="AC228" s="370"/>
      <c r="AD228" s="371"/>
      <c r="AE228" s="370"/>
      <c r="AF228" s="370"/>
      <c r="AG228" s="370"/>
    </row>
    <row r="229" spans="4:33" s="372" customFormat="1" x14ac:dyDescent="0.25">
      <c r="D229" s="471"/>
      <c r="K229" s="472"/>
      <c r="T229" s="369"/>
      <c r="U229" s="369"/>
      <c r="V229" s="369"/>
      <c r="W229" s="369"/>
      <c r="X229" s="369"/>
      <c r="Y229" s="369"/>
      <c r="AC229" s="370"/>
      <c r="AD229" s="371"/>
      <c r="AE229" s="370"/>
      <c r="AF229" s="370"/>
      <c r="AG229" s="370"/>
    </row>
    <row r="230" spans="4:33" s="372" customFormat="1" x14ac:dyDescent="0.25">
      <c r="D230" s="471"/>
      <c r="K230" s="472"/>
      <c r="T230" s="369"/>
      <c r="U230" s="369"/>
      <c r="V230" s="369"/>
      <c r="W230" s="369"/>
      <c r="X230" s="369"/>
      <c r="Y230" s="369"/>
      <c r="AC230" s="370"/>
      <c r="AD230" s="371"/>
      <c r="AE230" s="370"/>
      <c r="AF230" s="370"/>
      <c r="AG230" s="370"/>
    </row>
    <row r="231" spans="4:33" s="372" customFormat="1" x14ac:dyDescent="0.25">
      <c r="D231" s="471"/>
      <c r="K231" s="472"/>
      <c r="T231" s="369"/>
      <c r="U231" s="369"/>
      <c r="V231" s="369"/>
      <c r="W231" s="369"/>
      <c r="X231" s="369"/>
      <c r="Y231" s="369"/>
      <c r="AC231" s="370"/>
      <c r="AD231" s="371"/>
      <c r="AE231" s="370"/>
      <c r="AF231" s="370"/>
      <c r="AG231" s="370"/>
    </row>
    <row r="232" spans="4:33" s="372" customFormat="1" x14ac:dyDescent="0.25">
      <c r="D232" s="471"/>
      <c r="K232" s="472"/>
      <c r="T232" s="369"/>
      <c r="U232" s="369"/>
      <c r="V232" s="369"/>
      <c r="W232" s="369"/>
      <c r="X232" s="369"/>
      <c r="Y232" s="369"/>
      <c r="AC232" s="370"/>
      <c r="AD232" s="371"/>
      <c r="AE232" s="370"/>
      <c r="AF232" s="370"/>
      <c r="AG232" s="370"/>
    </row>
    <row r="233" spans="4:33" s="372" customFormat="1" x14ac:dyDescent="0.25">
      <c r="D233" s="471"/>
      <c r="K233" s="472"/>
      <c r="T233" s="369"/>
      <c r="U233" s="369"/>
      <c r="V233" s="369"/>
      <c r="W233" s="369"/>
      <c r="X233" s="369"/>
      <c r="Y233" s="369"/>
      <c r="AC233" s="370"/>
      <c r="AD233" s="371"/>
      <c r="AE233" s="370"/>
      <c r="AF233" s="370"/>
      <c r="AG233" s="370"/>
    </row>
    <row r="234" spans="4:33" s="372" customFormat="1" x14ac:dyDescent="0.25">
      <c r="D234" s="471"/>
      <c r="K234" s="472"/>
      <c r="T234" s="369"/>
      <c r="U234" s="369"/>
      <c r="V234" s="369"/>
      <c r="W234" s="369"/>
      <c r="X234" s="369"/>
      <c r="Y234" s="369"/>
      <c r="AC234" s="370"/>
      <c r="AD234" s="371"/>
      <c r="AE234" s="370"/>
      <c r="AF234" s="370"/>
      <c r="AG234" s="370"/>
    </row>
    <row r="235" spans="4:33" s="372" customFormat="1" x14ac:dyDescent="0.25">
      <c r="D235" s="471"/>
      <c r="K235" s="472"/>
      <c r="T235" s="369"/>
      <c r="U235" s="369"/>
      <c r="V235" s="369"/>
      <c r="W235" s="369"/>
      <c r="X235" s="369"/>
      <c r="Y235" s="369"/>
      <c r="AC235" s="370"/>
      <c r="AD235" s="371"/>
      <c r="AE235" s="370"/>
      <c r="AF235" s="370"/>
      <c r="AG235" s="370"/>
    </row>
    <row r="236" spans="4:33" s="372" customFormat="1" x14ac:dyDescent="0.25">
      <c r="D236" s="471"/>
      <c r="K236" s="472"/>
      <c r="T236" s="369"/>
      <c r="U236" s="369"/>
      <c r="V236" s="369"/>
      <c r="W236" s="369"/>
      <c r="X236" s="369"/>
      <c r="Y236" s="369"/>
      <c r="AC236" s="370"/>
      <c r="AD236" s="371"/>
      <c r="AE236" s="370"/>
      <c r="AF236" s="370"/>
      <c r="AG236" s="370"/>
    </row>
    <row r="237" spans="4:33" s="372" customFormat="1" x14ac:dyDescent="0.25">
      <c r="D237" s="471"/>
      <c r="K237" s="472"/>
      <c r="T237" s="369"/>
      <c r="U237" s="369"/>
      <c r="V237" s="369"/>
      <c r="W237" s="369"/>
      <c r="X237" s="369"/>
      <c r="Y237" s="369"/>
      <c r="AC237" s="370"/>
      <c r="AD237" s="371"/>
      <c r="AE237" s="370"/>
      <c r="AF237" s="370"/>
      <c r="AG237" s="370"/>
    </row>
    <row r="238" spans="4:33" s="372" customFormat="1" x14ac:dyDescent="0.25">
      <c r="D238" s="471"/>
      <c r="K238" s="472"/>
      <c r="T238" s="369"/>
      <c r="U238" s="369"/>
      <c r="V238" s="369"/>
      <c r="W238" s="369"/>
      <c r="X238" s="369"/>
      <c r="Y238" s="369"/>
      <c r="AC238" s="370"/>
      <c r="AD238" s="371"/>
      <c r="AE238" s="370"/>
      <c r="AF238" s="370"/>
      <c r="AG238" s="370"/>
    </row>
    <row r="239" spans="4:33" s="372" customFormat="1" x14ac:dyDescent="0.25">
      <c r="D239" s="471"/>
      <c r="K239" s="472"/>
      <c r="T239" s="369"/>
      <c r="U239" s="369"/>
      <c r="V239" s="369"/>
      <c r="W239" s="369"/>
      <c r="X239" s="369"/>
      <c r="Y239" s="369"/>
      <c r="AC239" s="370"/>
      <c r="AD239" s="371"/>
      <c r="AE239" s="370"/>
      <c r="AF239" s="370"/>
      <c r="AG239" s="370"/>
    </row>
    <row r="240" spans="4:33" s="372" customFormat="1" x14ac:dyDescent="0.25">
      <c r="D240" s="471"/>
      <c r="K240" s="472"/>
      <c r="T240" s="369"/>
      <c r="U240" s="369"/>
      <c r="V240" s="369"/>
      <c r="W240" s="369"/>
      <c r="X240" s="369"/>
      <c r="Y240" s="369"/>
      <c r="AC240" s="370"/>
      <c r="AD240" s="371"/>
      <c r="AE240" s="370"/>
      <c r="AF240" s="370"/>
      <c r="AG240" s="370"/>
    </row>
    <row r="241" spans="4:33" s="372" customFormat="1" x14ac:dyDescent="0.25">
      <c r="D241" s="471"/>
      <c r="K241" s="472"/>
      <c r="T241" s="369"/>
      <c r="U241" s="369"/>
      <c r="V241" s="369"/>
      <c r="W241" s="369"/>
      <c r="X241" s="369"/>
      <c r="Y241" s="369"/>
      <c r="AC241" s="370"/>
      <c r="AD241" s="371"/>
      <c r="AE241" s="370"/>
      <c r="AF241" s="370"/>
      <c r="AG241" s="370"/>
    </row>
    <row r="242" spans="4:33" s="372" customFormat="1" x14ac:dyDescent="0.25">
      <c r="D242" s="471"/>
      <c r="K242" s="472"/>
      <c r="T242" s="369"/>
      <c r="U242" s="369"/>
      <c r="V242" s="369"/>
      <c r="W242" s="369"/>
      <c r="X242" s="369"/>
      <c r="Y242" s="369"/>
      <c r="AC242" s="370"/>
      <c r="AD242" s="371"/>
      <c r="AE242" s="370"/>
      <c r="AF242" s="370"/>
      <c r="AG242" s="370"/>
    </row>
    <row r="243" spans="4:33" s="372" customFormat="1" x14ac:dyDescent="0.25">
      <c r="D243" s="471"/>
      <c r="K243" s="472"/>
      <c r="T243" s="369"/>
      <c r="U243" s="369"/>
      <c r="V243" s="369"/>
      <c r="W243" s="369"/>
      <c r="X243" s="369"/>
      <c r="Y243" s="369"/>
      <c r="AC243" s="370"/>
      <c r="AD243" s="371"/>
      <c r="AE243" s="370"/>
      <c r="AF243" s="370"/>
      <c r="AG243" s="370"/>
    </row>
    <row r="244" spans="4:33" s="372" customFormat="1" x14ac:dyDescent="0.25">
      <c r="D244" s="471"/>
      <c r="K244" s="472"/>
      <c r="T244" s="369"/>
      <c r="U244" s="369"/>
      <c r="V244" s="369"/>
      <c r="W244" s="369"/>
      <c r="X244" s="369"/>
      <c r="Y244" s="369"/>
      <c r="AC244" s="370"/>
      <c r="AD244" s="371"/>
      <c r="AE244" s="370"/>
      <c r="AF244" s="370"/>
      <c r="AG244" s="370"/>
    </row>
    <row r="245" spans="4:33" s="372" customFormat="1" x14ac:dyDescent="0.25">
      <c r="D245" s="471"/>
      <c r="K245" s="472"/>
      <c r="T245" s="369"/>
      <c r="U245" s="369"/>
      <c r="V245" s="369"/>
      <c r="W245" s="369"/>
      <c r="X245" s="369"/>
      <c r="Y245" s="369"/>
      <c r="AC245" s="370"/>
      <c r="AD245" s="371"/>
      <c r="AE245" s="370"/>
      <c r="AF245" s="370"/>
      <c r="AG245" s="370"/>
    </row>
    <row r="246" spans="4:33" s="372" customFormat="1" x14ac:dyDescent="0.25">
      <c r="D246" s="471"/>
      <c r="K246" s="472"/>
      <c r="T246" s="369"/>
      <c r="U246" s="369"/>
      <c r="V246" s="369"/>
      <c r="W246" s="369"/>
      <c r="X246" s="369"/>
      <c r="Y246" s="369"/>
      <c r="AC246" s="370"/>
      <c r="AD246" s="371"/>
      <c r="AE246" s="370"/>
      <c r="AF246" s="370"/>
      <c r="AG246" s="370"/>
    </row>
    <row r="247" spans="4:33" s="372" customFormat="1" x14ac:dyDescent="0.25">
      <c r="D247" s="471"/>
      <c r="K247" s="472"/>
      <c r="T247" s="369"/>
      <c r="U247" s="369"/>
      <c r="V247" s="369"/>
      <c r="W247" s="369"/>
      <c r="X247" s="369"/>
      <c r="Y247" s="369"/>
      <c r="AC247" s="370"/>
      <c r="AD247" s="371"/>
      <c r="AE247" s="370"/>
      <c r="AF247" s="370"/>
      <c r="AG247" s="370"/>
    </row>
    <row r="248" spans="4:33" s="372" customFormat="1" x14ac:dyDescent="0.25">
      <c r="D248" s="471"/>
      <c r="K248" s="472"/>
      <c r="T248" s="369"/>
      <c r="U248" s="369"/>
      <c r="V248" s="369"/>
      <c r="W248" s="369"/>
      <c r="X248" s="369"/>
      <c r="Y248" s="369"/>
      <c r="AC248" s="370"/>
      <c r="AD248" s="371"/>
      <c r="AE248" s="370"/>
      <c r="AF248" s="370"/>
      <c r="AG248" s="370"/>
    </row>
    <row r="249" spans="4:33" s="372" customFormat="1" x14ac:dyDescent="0.25">
      <c r="D249" s="471"/>
      <c r="K249" s="472"/>
      <c r="T249" s="369"/>
      <c r="U249" s="369"/>
      <c r="V249" s="369"/>
      <c r="W249" s="369"/>
      <c r="X249" s="369"/>
      <c r="Y249" s="369"/>
      <c r="AC249" s="370"/>
      <c r="AD249" s="371"/>
      <c r="AE249" s="370"/>
      <c r="AF249" s="370"/>
      <c r="AG249" s="370"/>
    </row>
    <row r="250" spans="4:33" s="372" customFormat="1" x14ac:dyDescent="0.25">
      <c r="D250" s="471"/>
      <c r="K250" s="472"/>
      <c r="T250" s="369"/>
      <c r="U250" s="369"/>
      <c r="V250" s="369"/>
      <c r="W250" s="369"/>
      <c r="X250" s="369"/>
      <c r="Y250" s="369"/>
      <c r="AC250" s="370"/>
      <c r="AD250" s="371"/>
      <c r="AE250" s="370"/>
      <c r="AF250" s="370"/>
      <c r="AG250" s="370"/>
    </row>
    <row r="251" spans="4:33" s="372" customFormat="1" x14ac:dyDescent="0.25">
      <c r="D251" s="471"/>
      <c r="K251" s="472"/>
      <c r="T251" s="369"/>
      <c r="U251" s="369"/>
      <c r="V251" s="369"/>
      <c r="W251" s="369"/>
      <c r="X251" s="369"/>
      <c r="Y251" s="369"/>
      <c r="AC251" s="370"/>
      <c r="AD251" s="371"/>
      <c r="AE251" s="370"/>
      <c r="AF251" s="370"/>
      <c r="AG251" s="370"/>
    </row>
    <row r="252" spans="4:33" s="372" customFormat="1" x14ac:dyDescent="0.25">
      <c r="D252" s="471"/>
      <c r="K252" s="472"/>
      <c r="T252" s="369"/>
      <c r="U252" s="369"/>
      <c r="V252" s="369"/>
      <c r="W252" s="369"/>
      <c r="X252" s="369"/>
      <c r="Y252" s="369"/>
      <c r="AC252" s="370"/>
      <c r="AD252" s="371"/>
      <c r="AE252" s="370"/>
      <c r="AF252" s="370"/>
      <c r="AG252" s="370"/>
    </row>
    <row r="253" spans="4:33" s="372" customFormat="1" x14ac:dyDescent="0.25">
      <c r="D253" s="471"/>
      <c r="K253" s="472"/>
      <c r="T253" s="369"/>
      <c r="U253" s="369"/>
      <c r="V253" s="369"/>
      <c r="W253" s="369"/>
      <c r="X253" s="369"/>
      <c r="Y253" s="369"/>
      <c r="AC253" s="370"/>
      <c r="AD253" s="371"/>
      <c r="AE253" s="370"/>
      <c r="AF253" s="370"/>
      <c r="AG253" s="370"/>
    </row>
    <row r="254" spans="4:33" s="372" customFormat="1" x14ac:dyDescent="0.25">
      <c r="D254" s="471"/>
      <c r="K254" s="472"/>
      <c r="T254" s="369"/>
      <c r="U254" s="369"/>
      <c r="V254" s="369"/>
      <c r="W254" s="369"/>
      <c r="X254" s="369"/>
      <c r="Y254" s="369"/>
      <c r="AC254" s="370"/>
      <c r="AD254" s="371"/>
      <c r="AE254" s="370"/>
      <c r="AF254" s="370"/>
      <c r="AG254" s="370"/>
    </row>
    <row r="255" spans="4:33" s="372" customFormat="1" x14ac:dyDescent="0.25">
      <c r="D255" s="471"/>
      <c r="K255" s="472"/>
      <c r="T255" s="369"/>
      <c r="U255" s="369"/>
      <c r="V255" s="369"/>
      <c r="W255" s="369"/>
      <c r="X255" s="369"/>
      <c r="Y255" s="369"/>
      <c r="AC255" s="370"/>
      <c r="AD255" s="371"/>
      <c r="AE255" s="370"/>
      <c r="AF255" s="370"/>
      <c r="AG255" s="370"/>
    </row>
    <row r="256" spans="4:33" s="372" customFormat="1" x14ac:dyDescent="0.25">
      <c r="D256" s="471"/>
      <c r="K256" s="472"/>
      <c r="T256" s="369"/>
      <c r="U256" s="369"/>
      <c r="V256" s="369"/>
      <c r="W256" s="369"/>
      <c r="X256" s="369"/>
      <c r="Y256" s="369"/>
      <c r="AC256" s="370"/>
      <c r="AD256" s="371"/>
      <c r="AE256" s="370"/>
      <c r="AF256" s="370"/>
      <c r="AG256" s="370"/>
    </row>
    <row r="257" spans="4:33" s="372" customFormat="1" x14ac:dyDescent="0.25">
      <c r="D257" s="471"/>
      <c r="K257" s="472"/>
      <c r="T257" s="369"/>
      <c r="U257" s="369"/>
      <c r="V257" s="369"/>
      <c r="W257" s="369"/>
      <c r="X257" s="369"/>
      <c r="Y257" s="369"/>
      <c r="AC257" s="370"/>
      <c r="AD257" s="371"/>
      <c r="AE257" s="370"/>
      <c r="AF257" s="370"/>
      <c r="AG257" s="370"/>
    </row>
    <row r="258" spans="4:33" s="372" customFormat="1" x14ac:dyDescent="0.25">
      <c r="D258" s="471"/>
      <c r="K258" s="472"/>
      <c r="T258" s="369"/>
      <c r="U258" s="369"/>
      <c r="V258" s="369"/>
      <c r="W258" s="369"/>
      <c r="X258" s="369"/>
      <c r="Y258" s="369"/>
      <c r="AC258" s="370"/>
      <c r="AD258" s="371"/>
      <c r="AE258" s="370"/>
      <c r="AF258" s="370"/>
      <c r="AG258" s="370"/>
    </row>
    <row r="259" spans="4:33" s="372" customFormat="1" x14ac:dyDescent="0.25">
      <c r="D259" s="471"/>
      <c r="K259" s="472"/>
      <c r="T259" s="369"/>
      <c r="U259" s="369"/>
      <c r="V259" s="369"/>
      <c r="W259" s="369"/>
      <c r="X259" s="369"/>
      <c r="Y259" s="369"/>
      <c r="AC259" s="370"/>
      <c r="AD259" s="371"/>
      <c r="AE259" s="370"/>
      <c r="AF259" s="370"/>
      <c r="AG259" s="370"/>
    </row>
    <row r="260" spans="4:33" s="372" customFormat="1" x14ac:dyDescent="0.25">
      <c r="D260" s="471"/>
      <c r="K260" s="472"/>
      <c r="T260" s="369"/>
      <c r="U260" s="369"/>
      <c r="V260" s="369"/>
      <c r="W260" s="369"/>
      <c r="X260" s="369"/>
      <c r="Y260" s="369"/>
      <c r="AC260" s="370"/>
      <c r="AD260" s="371"/>
      <c r="AE260" s="370"/>
      <c r="AF260" s="370"/>
      <c r="AG260" s="370"/>
    </row>
    <row r="261" spans="4:33" s="372" customFormat="1" x14ac:dyDescent="0.25">
      <c r="D261" s="471"/>
      <c r="K261" s="472"/>
      <c r="T261" s="369"/>
      <c r="U261" s="369"/>
      <c r="V261" s="369"/>
      <c r="W261" s="369"/>
      <c r="X261" s="369"/>
      <c r="Y261" s="369"/>
      <c r="AC261" s="370"/>
      <c r="AD261" s="371"/>
      <c r="AE261" s="370"/>
      <c r="AF261" s="370"/>
      <c r="AG261" s="370"/>
    </row>
    <row r="262" spans="4:33" s="372" customFormat="1" x14ac:dyDescent="0.25">
      <c r="D262" s="471"/>
      <c r="K262" s="472"/>
      <c r="T262" s="369"/>
      <c r="U262" s="369"/>
      <c r="V262" s="369"/>
      <c r="W262" s="369"/>
      <c r="X262" s="369"/>
      <c r="Y262" s="369"/>
      <c r="AC262" s="370"/>
      <c r="AD262" s="371"/>
      <c r="AE262" s="370"/>
      <c r="AF262" s="370"/>
      <c r="AG262" s="370"/>
    </row>
    <row r="263" spans="4:33" s="372" customFormat="1" x14ac:dyDescent="0.25">
      <c r="D263" s="471"/>
      <c r="K263" s="472"/>
      <c r="T263" s="369"/>
      <c r="U263" s="369"/>
      <c r="V263" s="369"/>
      <c r="W263" s="369"/>
      <c r="X263" s="369"/>
      <c r="Y263" s="369"/>
      <c r="AC263" s="370"/>
      <c r="AD263" s="371"/>
      <c r="AE263" s="370"/>
      <c r="AF263" s="370"/>
      <c r="AG263" s="370"/>
    </row>
    <row r="264" spans="4:33" s="372" customFormat="1" x14ac:dyDescent="0.25">
      <c r="D264" s="471"/>
      <c r="K264" s="472"/>
      <c r="T264" s="369"/>
      <c r="U264" s="369"/>
      <c r="V264" s="369"/>
      <c r="W264" s="369"/>
      <c r="X264" s="369"/>
      <c r="Y264" s="369"/>
      <c r="AC264" s="370"/>
      <c r="AD264" s="371"/>
      <c r="AE264" s="370"/>
      <c r="AF264" s="370"/>
      <c r="AG264" s="370"/>
    </row>
    <row r="265" spans="4:33" s="372" customFormat="1" x14ac:dyDescent="0.25">
      <c r="D265" s="471"/>
      <c r="K265" s="472"/>
      <c r="T265" s="369"/>
      <c r="U265" s="369"/>
      <c r="V265" s="369"/>
      <c r="W265" s="369"/>
      <c r="X265" s="369"/>
      <c r="Y265" s="369"/>
      <c r="AC265" s="370"/>
      <c r="AD265" s="371"/>
      <c r="AE265" s="370"/>
      <c r="AF265" s="370"/>
      <c r="AG265" s="370"/>
    </row>
    <row r="266" spans="4:33" s="372" customFormat="1" x14ac:dyDescent="0.25">
      <c r="D266" s="471"/>
      <c r="K266" s="472"/>
      <c r="T266" s="369"/>
      <c r="U266" s="369"/>
      <c r="V266" s="369"/>
      <c r="W266" s="369"/>
      <c r="X266" s="369"/>
      <c r="Y266" s="369"/>
      <c r="AC266" s="370"/>
      <c r="AD266" s="371"/>
      <c r="AE266" s="370"/>
      <c r="AF266" s="370"/>
      <c r="AG266" s="370"/>
    </row>
    <row r="267" spans="4:33" s="372" customFormat="1" x14ac:dyDescent="0.25">
      <c r="D267" s="471"/>
      <c r="K267" s="472"/>
      <c r="T267" s="369"/>
      <c r="U267" s="369"/>
      <c r="V267" s="369"/>
      <c r="W267" s="369"/>
      <c r="X267" s="369"/>
      <c r="Y267" s="369"/>
      <c r="AC267" s="370"/>
      <c r="AD267" s="371"/>
      <c r="AE267" s="370"/>
      <c r="AF267" s="370"/>
      <c r="AG267" s="370"/>
    </row>
    <row r="268" spans="4:33" s="372" customFormat="1" x14ac:dyDescent="0.25">
      <c r="D268" s="471"/>
      <c r="K268" s="472"/>
      <c r="T268" s="369"/>
      <c r="U268" s="369"/>
      <c r="V268" s="369"/>
      <c r="W268" s="369"/>
      <c r="X268" s="369"/>
      <c r="Y268" s="369"/>
      <c r="AC268" s="370"/>
      <c r="AD268" s="371"/>
      <c r="AE268" s="370"/>
      <c r="AF268" s="370"/>
      <c r="AG268" s="370"/>
    </row>
    <row r="269" spans="4:33" s="372" customFormat="1" x14ac:dyDescent="0.25">
      <c r="D269" s="471"/>
      <c r="K269" s="472"/>
      <c r="T269" s="369"/>
      <c r="U269" s="369"/>
      <c r="V269" s="369"/>
      <c r="W269" s="369"/>
      <c r="X269" s="369"/>
      <c r="Y269" s="369"/>
      <c r="AC269" s="370"/>
      <c r="AD269" s="371"/>
      <c r="AE269" s="370"/>
      <c r="AF269" s="370"/>
      <c r="AG269" s="370"/>
    </row>
    <row r="270" spans="4:33" s="372" customFormat="1" x14ac:dyDescent="0.25">
      <c r="D270" s="471"/>
      <c r="K270" s="472"/>
      <c r="T270" s="369"/>
      <c r="U270" s="369"/>
      <c r="V270" s="369"/>
      <c r="W270" s="369"/>
      <c r="X270" s="369"/>
      <c r="Y270" s="369"/>
      <c r="AC270" s="370"/>
      <c r="AD270" s="371"/>
      <c r="AE270" s="370"/>
      <c r="AF270" s="370"/>
      <c r="AG270" s="370"/>
    </row>
    <row r="271" spans="4:33" s="372" customFormat="1" x14ac:dyDescent="0.25">
      <c r="D271" s="471"/>
      <c r="K271" s="472"/>
      <c r="T271" s="369"/>
      <c r="U271" s="369"/>
      <c r="V271" s="369"/>
      <c r="W271" s="369"/>
      <c r="X271" s="369"/>
      <c r="Y271" s="369"/>
      <c r="AC271" s="370"/>
      <c r="AD271" s="371"/>
      <c r="AE271" s="370"/>
      <c r="AF271" s="370"/>
      <c r="AG271" s="370"/>
    </row>
    <row r="272" spans="4:33" s="372" customFormat="1" x14ac:dyDescent="0.25">
      <c r="D272" s="471"/>
      <c r="K272" s="472"/>
      <c r="T272" s="369"/>
      <c r="U272" s="369"/>
      <c r="V272" s="369"/>
      <c r="W272" s="369"/>
      <c r="X272" s="369"/>
      <c r="Y272" s="369"/>
      <c r="AC272" s="370"/>
      <c r="AD272" s="371"/>
      <c r="AE272" s="370"/>
      <c r="AF272" s="370"/>
      <c r="AG272" s="370"/>
    </row>
    <row r="273" spans="4:33" s="372" customFormat="1" x14ac:dyDescent="0.25">
      <c r="D273" s="471"/>
      <c r="K273" s="472"/>
      <c r="T273" s="369"/>
      <c r="U273" s="369"/>
      <c r="V273" s="369"/>
      <c r="W273" s="369"/>
      <c r="X273" s="369"/>
      <c r="Y273" s="369"/>
      <c r="AC273" s="370"/>
      <c r="AD273" s="371"/>
      <c r="AE273" s="370"/>
      <c r="AF273" s="370"/>
      <c r="AG273" s="370"/>
    </row>
    <row r="274" spans="4:33" s="372" customFormat="1" x14ac:dyDescent="0.25">
      <c r="D274" s="471"/>
      <c r="K274" s="472"/>
      <c r="T274" s="369"/>
      <c r="U274" s="369"/>
      <c r="V274" s="369"/>
      <c r="W274" s="369"/>
      <c r="X274" s="369"/>
      <c r="Y274" s="369"/>
      <c r="AC274" s="370"/>
      <c r="AD274" s="371"/>
      <c r="AE274" s="370"/>
      <c r="AF274" s="370"/>
      <c r="AG274" s="370"/>
    </row>
    <row r="275" spans="4:33" s="372" customFormat="1" x14ac:dyDescent="0.25">
      <c r="D275" s="471"/>
      <c r="K275" s="472"/>
      <c r="T275" s="369"/>
      <c r="U275" s="369"/>
      <c r="V275" s="369"/>
      <c r="W275" s="369"/>
      <c r="X275" s="369"/>
      <c r="Y275" s="369"/>
      <c r="AC275" s="370"/>
      <c r="AD275" s="371"/>
      <c r="AE275" s="370"/>
      <c r="AF275" s="370"/>
      <c r="AG275" s="370"/>
    </row>
    <row r="276" spans="4:33" s="372" customFormat="1" x14ac:dyDescent="0.25">
      <c r="D276" s="471"/>
      <c r="K276" s="472"/>
      <c r="T276" s="369"/>
      <c r="U276" s="369"/>
      <c r="V276" s="369"/>
      <c r="W276" s="369"/>
      <c r="X276" s="369"/>
      <c r="Y276" s="369"/>
      <c r="AC276" s="370"/>
      <c r="AD276" s="371"/>
      <c r="AE276" s="370"/>
      <c r="AF276" s="370"/>
      <c r="AG276" s="370"/>
    </row>
    <row r="277" spans="4:33" s="372" customFormat="1" x14ac:dyDescent="0.25">
      <c r="D277" s="471"/>
      <c r="K277" s="472"/>
      <c r="T277" s="369"/>
      <c r="U277" s="369"/>
      <c r="V277" s="369"/>
      <c r="W277" s="369"/>
      <c r="X277" s="369"/>
      <c r="Y277" s="369"/>
      <c r="AC277" s="370"/>
      <c r="AD277" s="371"/>
      <c r="AE277" s="370"/>
      <c r="AF277" s="370"/>
      <c r="AG277" s="370"/>
    </row>
    <row r="278" spans="4:33" s="372" customFormat="1" x14ac:dyDescent="0.25">
      <c r="D278" s="471"/>
      <c r="K278" s="472"/>
      <c r="T278" s="369"/>
      <c r="U278" s="369"/>
      <c r="V278" s="369"/>
      <c r="W278" s="369"/>
      <c r="X278" s="369"/>
      <c r="Y278" s="369"/>
      <c r="AC278" s="370"/>
      <c r="AD278" s="371"/>
      <c r="AE278" s="370"/>
      <c r="AF278" s="370"/>
      <c r="AG278" s="370"/>
    </row>
    <row r="279" spans="4:33" s="372" customFormat="1" x14ac:dyDescent="0.25">
      <c r="D279" s="471"/>
      <c r="K279" s="472"/>
      <c r="T279" s="369"/>
      <c r="U279" s="369"/>
      <c r="V279" s="369"/>
      <c r="W279" s="369"/>
      <c r="X279" s="369"/>
      <c r="Y279" s="369"/>
      <c r="AC279" s="370"/>
      <c r="AD279" s="371"/>
      <c r="AE279" s="370"/>
      <c r="AF279" s="370"/>
      <c r="AG279" s="370"/>
    </row>
    <row r="280" spans="4:33" s="372" customFormat="1" x14ac:dyDescent="0.25">
      <c r="D280" s="471"/>
      <c r="K280" s="472"/>
      <c r="T280" s="369"/>
      <c r="U280" s="369"/>
      <c r="V280" s="369"/>
      <c r="W280" s="369"/>
      <c r="X280" s="369"/>
      <c r="Y280" s="369"/>
      <c r="AC280" s="370"/>
      <c r="AD280" s="371"/>
      <c r="AE280" s="370"/>
      <c r="AF280" s="370"/>
      <c r="AG280" s="370"/>
    </row>
    <row r="281" spans="4:33" s="372" customFormat="1" x14ac:dyDescent="0.25">
      <c r="D281" s="471"/>
      <c r="K281" s="472"/>
      <c r="T281" s="369"/>
      <c r="U281" s="369"/>
      <c r="V281" s="369"/>
      <c r="W281" s="369"/>
      <c r="X281" s="369"/>
      <c r="Y281" s="369"/>
      <c r="AC281" s="370"/>
      <c r="AD281" s="371"/>
      <c r="AE281" s="370"/>
      <c r="AF281" s="370"/>
      <c r="AG281" s="370"/>
    </row>
    <row r="282" spans="4:33" s="372" customFormat="1" x14ac:dyDescent="0.25">
      <c r="D282" s="471"/>
      <c r="K282" s="472"/>
      <c r="T282" s="369"/>
      <c r="U282" s="369"/>
      <c r="V282" s="369"/>
      <c r="W282" s="369"/>
      <c r="X282" s="369"/>
      <c r="Y282" s="369"/>
      <c r="AC282" s="370"/>
      <c r="AD282" s="371"/>
      <c r="AE282" s="370"/>
      <c r="AF282" s="370"/>
      <c r="AG282" s="370"/>
    </row>
    <row r="283" spans="4:33" s="372" customFormat="1" x14ac:dyDescent="0.25">
      <c r="D283" s="471"/>
      <c r="K283" s="472"/>
      <c r="T283" s="369"/>
      <c r="U283" s="369"/>
      <c r="V283" s="369"/>
      <c r="W283" s="369"/>
      <c r="X283" s="369"/>
      <c r="Y283" s="369"/>
      <c r="AC283" s="370"/>
      <c r="AD283" s="371"/>
      <c r="AE283" s="370"/>
      <c r="AF283" s="370"/>
      <c r="AG283" s="370"/>
    </row>
    <row r="284" spans="4:33" s="372" customFormat="1" x14ac:dyDescent="0.25">
      <c r="D284" s="471"/>
      <c r="K284" s="472"/>
      <c r="T284" s="369"/>
      <c r="U284" s="369"/>
      <c r="V284" s="369"/>
      <c r="W284" s="369"/>
      <c r="X284" s="369"/>
      <c r="Y284" s="369"/>
      <c r="AC284" s="370"/>
      <c r="AD284" s="371"/>
      <c r="AE284" s="370"/>
      <c r="AF284" s="370"/>
      <c r="AG284" s="370"/>
    </row>
    <row r="285" spans="4:33" s="372" customFormat="1" x14ac:dyDescent="0.25">
      <c r="D285" s="471"/>
      <c r="K285" s="472"/>
      <c r="T285" s="369"/>
      <c r="U285" s="369"/>
      <c r="V285" s="369"/>
      <c r="W285" s="369"/>
      <c r="X285" s="369"/>
      <c r="Y285" s="369"/>
      <c r="AC285" s="370"/>
      <c r="AD285" s="371"/>
      <c r="AE285" s="370"/>
      <c r="AF285" s="370"/>
      <c r="AG285" s="370"/>
    </row>
    <row r="286" spans="4:33" s="372" customFormat="1" x14ac:dyDescent="0.25">
      <c r="D286" s="471"/>
      <c r="K286" s="472"/>
      <c r="T286" s="369"/>
      <c r="U286" s="369"/>
      <c r="V286" s="369"/>
      <c r="W286" s="369"/>
      <c r="X286" s="369"/>
      <c r="Y286" s="369"/>
      <c r="AC286" s="370"/>
      <c r="AD286" s="371"/>
      <c r="AE286" s="370"/>
      <c r="AF286" s="370"/>
      <c r="AG286" s="370"/>
    </row>
    <row r="287" spans="4:33" s="372" customFormat="1" x14ac:dyDescent="0.25">
      <c r="D287" s="471"/>
      <c r="K287" s="472"/>
      <c r="T287" s="369"/>
      <c r="U287" s="369"/>
      <c r="V287" s="369"/>
      <c r="W287" s="369"/>
      <c r="X287" s="369"/>
      <c r="Y287" s="369"/>
      <c r="AC287" s="370"/>
      <c r="AD287" s="371"/>
      <c r="AE287" s="370"/>
      <c r="AF287" s="370"/>
      <c r="AG287" s="370"/>
    </row>
    <row r="288" spans="4:33" s="372" customFormat="1" x14ac:dyDescent="0.25">
      <c r="D288" s="471"/>
      <c r="K288" s="472"/>
      <c r="T288" s="369"/>
      <c r="U288" s="369"/>
      <c r="V288" s="369"/>
      <c r="W288" s="369"/>
      <c r="X288" s="369"/>
      <c r="Y288" s="369"/>
      <c r="AC288" s="370"/>
      <c r="AD288" s="371"/>
      <c r="AE288" s="370"/>
      <c r="AF288" s="370"/>
      <c r="AG288" s="370"/>
    </row>
    <row r="289" spans="4:33" s="372" customFormat="1" x14ac:dyDescent="0.25">
      <c r="D289" s="471"/>
      <c r="K289" s="472"/>
      <c r="T289" s="369"/>
      <c r="U289" s="369"/>
      <c r="V289" s="369"/>
      <c r="W289" s="369"/>
      <c r="X289" s="369"/>
      <c r="Y289" s="369"/>
      <c r="AC289" s="370"/>
      <c r="AD289" s="371"/>
      <c r="AE289" s="370"/>
      <c r="AF289" s="370"/>
      <c r="AG289" s="370"/>
    </row>
    <row r="290" spans="4:33" s="372" customFormat="1" x14ac:dyDescent="0.25">
      <c r="D290" s="471"/>
      <c r="K290" s="472"/>
      <c r="T290" s="369"/>
      <c r="U290" s="369"/>
      <c r="V290" s="369"/>
      <c r="W290" s="369"/>
      <c r="X290" s="369"/>
      <c r="Y290" s="369"/>
      <c r="AC290" s="370"/>
      <c r="AD290" s="371"/>
      <c r="AE290" s="370"/>
      <c r="AF290" s="370"/>
      <c r="AG290" s="370"/>
    </row>
    <row r="291" spans="4:33" s="372" customFormat="1" x14ac:dyDescent="0.25">
      <c r="D291" s="471"/>
      <c r="K291" s="472"/>
      <c r="T291" s="369"/>
      <c r="U291" s="369"/>
      <c r="V291" s="369"/>
      <c r="W291" s="369"/>
      <c r="X291" s="369"/>
      <c r="Y291" s="369"/>
      <c r="AC291" s="370"/>
      <c r="AD291" s="371"/>
      <c r="AE291" s="370"/>
      <c r="AF291" s="370"/>
      <c r="AG291" s="370"/>
    </row>
    <row r="292" spans="4:33" s="372" customFormat="1" x14ac:dyDescent="0.25">
      <c r="D292" s="471"/>
      <c r="K292" s="472"/>
      <c r="T292" s="369"/>
      <c r="U292" s="369"/>
      <c r="V292" s="369"/>
      <c r="W292" s="369"/>
      <c r="X292" s="369"/>
      <c r="Y292" s="369"/>
      <c r="AC292" s="370"/>
      <c r="AD292" s="371"/>
      <c r="AE292" s="370"/>
      <c r="AF292" s="370"/>
      <c r="AG292" s="370"/>
    </row>
    <row r="293" spans="4:33" s="372" customFormat="1" x14ac:dyDescent="0.25">
      <c r="D293" s="471"/>
      <c r="K293" s="472"/>
      <c r="T293" s="369"/>
      <c r="U293" s="369"/>
      <c r="V293" s="369"/>
      <c r="W293" s="369"/>
      <c r="X293" s="369"/>
      <c r="Y293" s="369"/>
      <c r="AC293" s="370"/>
      <c r="AD293" s="371"/>
      <c r="AE293" s="370"/>
      <c r="AF293" s="370"/>
      <c r="AG293" s="370"/>
    </row>
    <row r="294" spans="4:33" s="372" customFormat="1" x14ac:dyDescent="0.25">
      <c r="D294" s="471"/>
      <c r="K294" s="472"/>
      <c r="T294" s="369"/>
      <c r="U294" s="369"/>
      <c r="V294" s="369"/>
      <c r="W294" s="369"/>
      <c r="X294" s="369"/>
      <c r="Y294" s="369"/>
      <c r="AC294" s="370"/>
      <c r="AD294" s="371"/>
      <c r="AE294" s="370"/>
      <c r="AF294" s="370"/>
      <c r="AG294" s="370"/>
    </row>
    <row r="295" spans="4:33" s="372" customFormat="1" x14ac:dyDescent="0.25">
      <c r="D295" s="471"/>
      <c r="K295" s="472"/>
      <c r="T295" s="369"/>
      <c r="U295" s="369"/>
      <c r="V295" s="369"/>
      <c r="W295" s="369"/>
      <c r="X295" s="369"/>
      <c r="Y295" s="369"/>
      <c r="AC295" s="370"/>
      <c r="AD295" s="371"/>
      <c r="AE295" s="370"/>
      <c r="AF295" s="370"/>
      <c r="AG295" s="370"/>
    </row>
    <row r="296" spans="4:33" s="372" customFormat="1" x14ac:dyDescent="0.25">
      <c r="D296" s="471"/>
      <c r="K296" s="472"/>
      <c r="T296" s="369"/>
      <c r="U296" s="369"/>
      <c r="V296" s="369"/>
      <c r="W296" s="369"/>
      <c r="X296" s="369"/>
      <c r="Y296" s="369"/>
      <c r="AC296" s="370"/>
      <c r="AD296" s="371"/>
      <c r="AE296" s="370"/>
      <c r="AF296" s="370"/>
      <c r="AG296" s="370"/>
    </row>
    <row r="297" spans="4:33" s="372" customFormat="1" x14ac:dyDescent="0.25">
      <c r="D297" s="471"/>
      <c r="K297" s="472"/>
      <c r="T297" s="369"/>
      <c r="U297" s="369"/>
      <c r="V297" s="369"/>
      <c r="W297" s="369"/>
      <c r="X297" s="369"/>
      <c r="Y297" s="369"/>
      <c r="AC297" s="370"/>
      <c r="AD297" s="371"/>
      <c r="AE297" s="370"/>
      <c r="AF297" s="370"/>
      <c r="AG297" s="370"/>
    </row>
    <row r="298" spans="4:33" s="372" customFormat="1" x14ac:dyDescent="0.25">
      <c r="D298" s="471"/>
      <c r="K298" s="472"/>
      <c r="T298" s="369"/>
      <c r="U298" s="369"/>
      <c r="V298" s="369"/>
      <c r="W298" s="369"/>
      <c r="X298" s="369"/>
      <c r="Y298" s="369"/>
      <c r="AC298" s="370"/>
      <c r="AD298" s="371"/>
      <c r="AE298" s="370"/>
      <c r="AF298" s="370"/>
      <c r="AG298" s="370"/>
    </row>
    <row r="299" spans="4:33" s="372" customFormat="1" x14ac:dyDescent="0.25">
      <c r="D299" s="471"/>
      <c r="K299" s="472"/>
      <c r="T299" s="369"/>
      <c r="U299" s="369"/>
      <c r="V299" s="369"/>
      <c r="W299" s="369"/>
      <c r="X299" s="369"/>
      <c r="Y299" s="369"/>
      <c r="AC299" s="370"/>
      <c r="AD299" s="371"/>
      <c r="AE299" s="370"/>
      <c r="AF299" s="370"/>
      <c r="AG299" s="370"/>
    </row>
    <row r="300" spans="4:33" s="372" customFormat="1" x14ac:dyDescent="0.25">
      <c r="D300" s="471"/>
      <c r="K300" s="472"/>
      <c r="T300" s="369"/>
      <c r="U300" s="369"/>
      <c r="V300" s="369"/>
      <c r="W300" s="369"/>
      <c r="X300" s="369"/>
      <c r="Y300" s="369"/>
      <c r="AC300" s="370"/>
      <c r="AD300" s="371"/>
      <c r="AE300" s="370"/>
      <c r="AF300" s="370"/>
      <c r="AG300" s="370"/>
    </row>
    <row r="301" spans="4:33" s="372" customFormat="1" x14ac:dyDescent="0.25">
      <c r="D301" s="471"/>
      <c r="K301" s="472"/>
      <c r="T301" s="369"/>
      <c r="U301" s="369"/>
      <c r="V301" s="369"/>
      <c r="W301" s="369"/>
      <c r="X301" s="369"/>
      <c r="Y301" s="369"/>
      <c r="AC301" s="370"/>
      <c r="AD301" s="371"/>
      <c r="AE301" s="370"/>
      <c r="AF301" s="370"/>
      <c r="AG301" s="370"/>
    </row>
    <row r="302" spans="4:33" s="372" customFormat="1" x14ac:dyDescent="0.25">
      <c r="D302" s="471"/>
      <c r="K302" s="472"/>
      <c r="T302" s="369"/>
      <c r="U302" s="369"/>
      <c r="V302" s="369"/>
      <c r="W302" s="369"/>
      <c r="X302" s="369"/>
      <c r="Y302" s="369"/>
      <c r="AC302" s="370"/>
      <c r="AD302" s="371"/>
      <c r="AE302" s="370"/>
      <c r="AF302" s="370"/>
      <c r="AG302" s="370"/>
    </row>
    <row r="303" spans="4:33" s="372" customFormat="1" x14ac:dyDescent="0.25">
      <c r="D303" s="471"/>
      <c r="K303" s="472"/>
      <c r="T303" s="369"/>
      <c r="U303" s="369"/>
      <c r="V303" s="369"/>
      <c r="W303" s="369"/>
      <c r="X303" s="369"/>
      <c r="Y303" s="369"/>
      <c r="AC303" s="370"/>
      <c r="AD303" s="371"/>
      <c r="AE303" s="370"/>
      <c r="AF303" s="370"/>
      <c r="AG303" s="370"/>
    </row>
    <row r="304" spans="4:33" s="372" customFormat="1" x14ac:dyDescent="0.25">
      <c r="D304" s="471"/>
      <c r="K304" s="472"/>
      <c r="T304" s="369"/>
      <c r="U304" s="369"/>
      <c r="V304" s="369"/>
      <c r="W304" s="369"/>
      <c r="X304" s="369"/>
      <c r="Y304" s="369"/>
      <c r="AC304" s="370"/>
      <c r="AD304" s="371"/>
      <c r="AE304" s="370"/>
      <c r="AF304" s="370"/>
      <c r="AG304" s="370"/>
    </row>
    <row r="305" spans="4:33" s="372" customFormat="1" x14ac:dyDescent="0.25">
      <c r="D305" s="471"/>
      <c r="K305" s="472"/>
      <c r="T305" s="369"/>
      <c r="U305" s="369"/>
      <c r="V305" s="369"/>
      <c r="W305" s="369"/>
      <c r="X305" s="369"/>
      <c r="Y305" s="369"/>
      <c r="AC305" s="370"/>
      <c r="AD305" s="371"/>
      <c r="AE305" s="370"/>
      <c r="AF305" s="370"/>
      <c r="AG305" s="370"/>
    </row>
    <row r="306" spans="4:33" s="372" customFormat="1" x14ac:dyDescent="0.25">
      <c r="D306" s="471"/>
      <c r="K306" s="472"/>
      <c r="T306" s="369"/>
      <c r="U306" s="369"/>
      <c r="V306" s="369"/>
      <c r="W306" s="369"/>
      <c r="X306" s="369"/>
      <c r="Y306" s="369"/>
      <c r="AC306" s="370"/>
      <c r="AD306" s="371"/>
      <c r="AE306" s="370"/>
      <c r="AF306" s="370"/>
      <c r="AG306" s="370"/>
    </row>
    <row r="307" spans="4:33" s="372" customFormat="1" x14ac:dyDescent="0.25">
      <c r="D307" s="471"/>
      <c r="K307" s="472"/>
      <c r="T307" s="369"/>
      <c r="U307" s="369"/>
      <c r="V307" s="369"/>
      <c r="W307" s="369"/>
      <c r="X307" s="369"/>
      <c r="Y307" s="369"/>
      <c r="AC307" s="370"/>
      <c r="AD307" s="371"/>
      <c r="AE307" s="370"/>
      <c r="AF307" s="370"/>
      <c r="AG307" s="370"/>
    </row>
    <row r="308" spans="4:33" s="372" customFormat="1" x14ac:dyDescent="0.25">
      <c r="D308" s="471"/>
      <c r="K308" s="472"/>
      <c r="T308" s="369"/>
      <c r="U308" s="369"/>
      <c r="V308" s="369"/>
      <c r="W308" s="369"/>
      <c r="X308" s="369"/>
      <c r="Y308" s="369"/>
      <c r="AC308" s="370"/>
      <c r="AD308" s="371"/>
      <c r="AE308" s="370"/>
      <c r="AF308" s="370"/>
      <c r="AG308" s="370"/>
    </row>
    <row r="309" spans="4:33" s="372" customFormat="1" x14ac:dyDescent="0.25">
      <c r="D309" s="471"/>
      <c r="K309" s="472"/>
      <c r="T309" s="369"/>
      <c r="U309" s="369"/>
      <c r="V309" s="369"/>
      <c r="W309" s="369"/>
      <c r="X309" s="369"/>
      <c r="Y309" s="369"/>
      <c r="AC309" s="370"/>
      <c r="AD309" s="371"/>
      <c r="AE309" s="370"/>
      <c r="AF309" s="370"/>
      <c r="AG309" s="370"/>
    </row>
    <row r="310" spans="4:33" s="372" customFormat="1" x14ac:dyDescent="0.25">
      <c r="D310" s="471"/>
      <c r="K310" s="472"/>
      <c r="T310" s="369"/>
      <c r="U310" s="369"/>
      <c r="V310" s="369"/>
      <c r="W310" s="369"/>
      <c r="X310" s="369"/>
      <c r="Y310" s="369"/>
      <c r="AC310" s="370"/>
      <c r="AD310" s="371"/>
      <c r="AE310" s="370"/>
      <c r="AF310" s="370"/>
      <c r="AG310" s="370"/>
    </row>
    <row r="311" spans="4:33" s="372" customFormat="1" x14ac:dyDescent="0.25">
      <c r="D311" s="471"/>
      <c r="K311" s="472"/>
      <c r="T311" s="369"/>
      <c r="U311" s="369"/>
      <c r="V311" s="369"/>
      <c r="W311" s="369"/>
      <c r="X311" s="369"/>
      <c r="Y311" s="369"/>
      <c r="AC311" s="370"/>
      <c r="AD311" s="371"/>
      <c r="AE311" s="370"/>
      <c r="AF311" s="370"/>
      <c r="AG311" s="370"/>
    </row>
    <row r="312" spans="4:33" s="372" customFormat="1" x14ac:dyDescent="0.25">
      <c r="D312" s="471"/>
      <c r="K312" s="472"/>
      <c r="T312" s="369"/>
      <c r="U312" s="369"/>
      <c r="V312" s="369"/>
      <c r="W312" s="369"/>
      <c r="X312" s="369"/>
      <c r="Y312" s="369"/>
      <c r="AC312" s="370"/>
      <c r="AD312" s="371"/>
      <c r="AE312" s="370"/>
      <c r="AF312" s="370"/>
      <c r="AG312" s="370"/>
    </row>
    <row r="313" spans="4:33" s="372" customFormat="1" x14ac:dyDescent="0.25">
      <c r="D313" s="471"/>
      <c r="K313" s="472"/>
      <c r="T313" s="369"/>
      <c r="U313" s="369"/>
      <c r="V313" s="369"/>
      <c r="W313" s="369"/>
      <c r="X313" s="369"/>
      <c r="Y313" s="369"/>
      <c r="AC313" s="370"/>
      <c r="AD313" s="371"/>
      <c r="AE313" s="370"/>
      <c r="AF313" s="370"/>
      <c r="AG313" s="370"/>
    </row>
    <row r="314" spans="4:33" s="372" customFormat="1" x14ac:dyDescent="0.25">
      <c r="D314" s="471"/>
      <c r="K314" s="472"/>
      <c r="T314" s="369"/>
      <c r="U314" s="369"/>
      <c r="V314" s="369"/>
      <c r="W314" s="369"/>
      <c r="X314" s="369"/>
      <c r="Y314" s="369"/>
      <c r="AC314" s="370"/>
      <c r="AD314" s="371"/>
      <c r="AE314" s="370"/>
      <c r="AF314" s="370"/>
      <c r="AG314" s="370"/>
    </row>
    <row r="315" spans="4:33" s="372" customFormat="1" x14ac:dyDescent="0.25">
      <c r="D315" s="471"/>
      <c r="K315" s="472"/>
      <c r="T315" s="369"/>
      <c r="U315" s="369"/>
      <c r="V315" s="369"/>
      <c r="W315" s="369"/>
      <c r="X315" s="369"/>
      <c r="Y315" s="369"/>
      <c r="AC315" s="370"/>
      <c r="AD315" s="371"/>
      <c r="AE315" s="370"/>
      <c r="AF315" s="370"/>
      <c r="AG315" s="370"/>
    </row>
    <row r="316" spans="4:33" s="372" customFormat="1" x14ac:dyDescent="0.25">
      <c r="D316" s="471"/>
      <c r="K316" s="472"/>
      <c r="T316" s="369"/>
      <c r="U316" s="369"/>
      <c r="V316" s="369"/>
      <c r="W316" s="369"/>
      <c r="X316" s="369"/>
      <c r="Y316" s="369"/>
      <c r="AC316" s="370"/>
      <c r="AD316" s="371"/>
      <c r="AE316" s="370"/>
      <c r="AF316" s="370"/>
      <c r="AG316" s="370"/>
    </row>
    <row r="317" spans="4:33" s="372" customFormat="1" x14ac:dyDescent="0.25">
      <c r="D317" s="471"/>
      <c r="K317" s="472"/>
      <c r="T317" s="369"/>
      <c r="U317" s="369"/>
      <c r="V317" s="369"/>
      <c r="W317" s="369"/>
      <c r="X317" s="369"/>
      <c r="Y317" s="369"/>
      <c r="AC317" s="370"/>
      <c r="AD317" s="371"/>
      <c r="AE317" s="370"/>
      <c r="AF317" s="370"/>
      <c r="AG317" s="370"/>
    </row>
    <row r="318" spans="4:33" s="372" customFormat="1" x14ac:dyDescent="0.25">
      <c r="D318" s="471"/>
      <c r="K318" s="472"/>
      <c r="T318" s="369"/>
      <c r="U318" s="369"/>
      <c r="V318" s="369"/>
      <c r="W318" s="369"/>
      <c r="X318" s="369"/>
      <c r="Y318" s="369"/>
      <c r="AC318" s="370"/>
      <c r="AD318" s="371"/>
      <c r="AE318" s="370"/>
      <c r="AF318" s="370"/>
      <c r="AG318" s="370"/>
    </row>
    <row r="319" spans="4:33" s="372" customFormat="1" x14ac:dyDescent="0.25">
      <c r="D319" s="471"/>
      <c r="K319" s="472"/>
      <c r="T319" s="369"/>
      <c r="U319" s="369"/>
      <c r="V319" s="369"/>
      <c r="W319" s="369"/>
      <c r="X319" s="369"/>
      <c r="Y319" s="369"/>
      <c r="AC319" s="370"/>
      <c r="AD319" s="371"/>
      <c r="AE319" s="370"/>
      <c r="AF319" s="370"/>
      <c r="AG319" s="370"/>
    </row>
    <row r="320" spans="4:33" s="372" customFormat="1" x14ac:dyDescent="0.25">
      <c r="D320" s="471"/>
      <c r="K320" s="472"/>
      <c r="T320" s="369"/>
      <c r="U320" s="369"/>
      <c r="V320" s="369"/>
      <c r="W320" s="369"/>
      <c r="X320" s="369"/>
      <c r="Y320" s="369"/>
      <c r="AC320" s="370"/>
      <c r="AD320" s="371"/>
      <c r="AE320" s="370"/>
      <c r="AF320" s="370"/>
      <c r="AG320" s="370"/>
    </row>
    <row r="321" spans="4:33" s="372" customFormat="1" x14ac:dyDescent="0.25">
      <c r="D321" s="471"/>
      <c r="K321" s="472"/>
      <c r="T321" s="369"/>
      <c r="U321" s="369"/>
      <c r="V321" s="369"/>
      <c r="W321" s="369"/>
      <c r="X321" s="369"/>
      <c r="Y321" s="369"/>
      <c r="AC321" s="370"/>
      <c r="AD321" s="371"/>
      <c r="AE321" s="370"/>
      <c r="AF321" s="370"/>
      <c r="AG321" s="370"/>
    </row>
    <row r="322" spans="4:33" s="372" customFormat="1" x14ac:dyDescent="0.25">
      <c r="D322" s="471"/>
      <c r="K322" s="472"/>
      <c r="T322" s="369"/>
      <c r="U322" s="369"/>
      <c r="V322" s="369"/>
      <c r="W322" s="369"/>
      <c r="X322" s="369"/>
      <c r="Y322" s="369"/>
      <c r="AC322" s="370"/>
      <c r="AD322" s="371"/>
      <c r="AE322" s="370"/>
      <c r="AF322" s="370"/>
      <c r="AG322" s="370"/>
    </row>
    <row r="323" spans="4:33" s="372" customFormat="1" x14ac:dyDescent="0.25">
      <c r="D323" s="471"/>
      <c r="K323" s="472"/>
      <c r="T323" s="369"/>
      <c r="U323" s="369"/>
      <c r="V323" s="369"/>
      <c r="W323" s="369"/>
      <c r="X323" s="369"/>
      <c r="Y323" s="369"/>
      <c r="AC323" s="370"/>
      <c r="AD323" s="371"/>
      <c r="AE323" s="370"/>
      <c r="AF323" s="370"/>
      <c r="AG323" s="370"/>
    </row>
    <row r="324" spans="4:33" s="372" customFormat="1" x14ac:dyDescent="0.25">
      <c r="D324" s="471"/>
      <c r="K324" s="472"/>
      <c r="T324" s="369"/>
      <c r="U324" s="369"/>
      <c r="V324" s="369"/>
      <c r="W324" s="369"/>
      <c r="X324" s="369"/>
      <c r="Y324" s="369"/>
      <c r="AC324" s="370"/>
      <c r="AD324" s="371"/>
      <c r="AE324" s="370"/>
      <c r="AF324" s="370"/>
      <c r="AG324" s="370"/>
    </row>
    <row r="325" spans="4:33" s="372" customFormat="1" x14ac:dyDescent="0.25">
      <c r="D325" s="471"/>
      <c r="K325" s="472"/>
      <c r="T325" s="369"/>
      <c r="U325" s="369"/>
      <c r="V325" s="369"/>
      <c r="W325" s="369"/>
      <c r="X325" s="369"/>
      <c r="Y325" s="369"/>
      <c r="AC325" s="370"/>
      <c r="AD325" s="371"/>
      <c r="AE325" s="370"/>
      <c r="AF325" s="370"/>
      <c r="AG325" s="370"/>
    </row>
    <row r="326" spans="4:33" s="372" customFormat="1" x14ac:dyDescent="0.25">
      <c r="D326" s="471"/>
      <c r="K326" s="472"/>
      <c r="T326" s="369"/>
      <c r="U326" s="369"/>
      <c r="V326" s="369"/>
      <c r="W326" s="369"/>
      <c r="X326" s="369"/>
      <c r="Y326" s="369"/>
      <c r="AC326" s="370"/>
      <c r="AD326" s="371"/>
      <c r="AE326" s="370"/>
      <c r="AF326" s="370"/>
      <c r="AG326" s="370"/>
    </row>
    <row r="327" spans="4:33" s="372" customFormat="1" x14ac:dyDescent="0.25">
      <c r="D327" s="471"/>
      <c r="K327" s="472"/>
      <c r="T327" s="369"/>
      <c r="U327" s="369"/>
      <c r="V327" s="369"/>
      <c r="W327" s="369"/>
      <c r="X327" s="369"/>
      <c r="Y327" s="369"/>
      <c r="AC327" s="370"/>
      <c r="AD327" s="371"/>
      <c r="AE327" s="370"/>
      <c r="AF327" s="370"/>
      <c r="AG327" s="370"/>
    </row>
    <row r="328" spans="4:33" s="372" customFormat="1" x14ac:dyDescent="0.25">
      <c r="D328" s="471"/>
      <c r="K328" s="472"/>
      <c r="T328" s="369"/>
      <c r="U328" s="369"/>
      <c r="V328" s="369"/>
      <c r="W328" s="369"/>
      <c r="X328" s="369"/>
      <c r="Y328" s="369"/>
      <c r="AC328" s="370"/>
      <c r="AD328" s="371"/>
      <c r="AE328" s="370"/>
      <c r="AF328" s="370"/>
      <c r="AG328" s="370"/>
    </row>
    <row r="329" spans="4:33" s="372" customFormat="1" x14ac:dyDescent="0.25">
      <c r="D329" s="471"/>
      <c r="K329" s="472"/>
      <c r="T329" s="369"/>
      <c r="U329" s="369"/>
      <c r="V329" s="369"/>
      <c r="W329" s="369"/>
      <c r="X329" s="369"/>
      <c r="Y329" s="369"/>
      <c r="AC329" s="370"/>
      <c r="AD329" s="371"/>
      <c r="AE329" s="370"/>
      <c r="AF329" s="370"/>
      <c r="AG329" s="370"/>
    </row>
    <row r="330" spans="4:33" s="372" customFormat="1" x14ac:dyDescent="0.25">
      <c r="D330" s="471"/>
      <c r="K330" s="472"/>
      <c r="T330" s="369"/>
      <c r="U330" s="369"/>
      <c r="V330" s="369"/>
      <c r="W330" s="369"/>
      <c r="X330" s="369"/>
      <c r="Y330" s="369"/>
      <c r="AC330" s="370"/>
      <c r="AD330" s="371"/>
      <c r="AE330" s="370"/>
      <c r="AF330" s="370"/>
      <c r="AG330" s="370"/>
    </row>
    <row r="331" spans="4:33" s="372" customFormat="1" x14ac:dyDescent="0.25">
      <c r="D331" s="471"/>
      <c r="K331" s="472"/>
      <c r="T331" s="369"/>
      <c r="U331" s="369"/>
      <c r="V331" s="369"/>
      <c r="W331" s="369"/>
      <c r="X331" s="369"/>
      <c r="Y331" s="369"/>
      <c r="AC331" s="370"/>
      <c r="AD331" s="371"/>
      <c r="AE331" s="370"/>
      <c r="AF331" s="370"/>
      <c r="AG331" s="370"/>
    </row>
    <row r="332" spans="4:33" s="372" customFormat="1" x14ac:dyDescent="0.25">
      <c r="D332" s="471"/>
      <c r="K332" s="472"/>
      <c r="T332" s="369"/>
      <c r="U332" s="369"/>
      <c r="V332" s="369"/>
      <c r="W332" s="369"/>
      <c r="X332" s="369"/>
      <c r="Y332" s="369"/>
      <c r="AC332" s="370"/>
      <c r="AD332" s="371"/>
      <c r="AE332" s="370"/>
      <c r="AF332" s="370"/>
      <c r="AG332" s="370"/>
    </row>
    <row r="333" spans="4:33" s="372" customFormat="1" x14ac:dyDescent="0.25">
      <c r="D333" s="471"/>
      <c r="K333" s="472"/>
      <c r="T333" s="369"/>
      <c r="U333" s="369"/>
      <c r="V333" s="369"/>
      <c r="W333" s="369"/>
      <c r="X333" s="369"/>
      <c r="Y333" s="369"/>
      <c r="AC333" s="370"/>
      <c r="AD333" s="371"/>
      <c r="AE333" s="370"/>
      <c r="AF333" s="370"/>
      <c r="AG333" s="370"/>
    </row>
    <row r="334" spans="4:33" s="372" customFormat="1" x14ac:dyDescent="0.25">
      <c r="D334" s="471"/>
      <c r="K334" s="472"/>
      <c r="T334" s="369"/>
      <c r="U334" s="369"/>
      <c r="V334" s="369"/>
      <c r="W334" s="369"/>
      <c r="X334" s="369"/>
      <c r="Y334" s="369"/>
      <c r="AC334" s="370"/>
      <c r="AD334" s="371"/>
      <c r="AE334" s="370"/>
      <c r="AF334" s="370"/>
      <c r="AG334" s="370"/>
    </row>
    <row r="335" spans="4:33" s="372" customFormat="1" x14ac:dyDescent="0.25">
      <c r="D335" s="471"/>
      <c r="K335" s="472"/>
      <c r="T335" s="369"/>
      <c r="U335" s="369"/>
      <c r="V335" s="369"/>
      <c r="W335" s="369"/>
      <c r="X335" s="369"/>
      <c r="Y335" s="369"/>
      <c r="AC335" s="370"/>
      <c r="AD335" s="371"/>
      <c r="AE335" s="370"/>
      <c r="AF335" s="370"/>
      <c r="AG335" s="370"/>
    </row>
    <row r="336" spans="4:33" s="372" customFormat="1" x14ac:dyDescent="0.25">
      <c r="D336" s="471"/>
      <c r="K336" s="472"/>
      <c r="T336" s="369"/>
      <c r="U336" s="369"/>
      <c r="V336" s="369"/>
      <c r="W336" s="369"/>
      <c r="X336" s="369"/>
      <c r="Y336" s="369"/>
      <c r="AC336" s="370"/>
      <c r="AD336" s="371"/>
      <c r="AE336" s="370"/>
      <c r="AF336" s="370"/>
      <c r="AG336" s="370"/>
    </row>
    <row r="337" spans="4:33" s="372" customFormat="1" x14ac:dyDescent="0.25">
      <c r="D337" s="471"/>
      <c r="K337" s="472"/>
      <c r="T337" s="369"/>
      <c r="U337" s="369"/>
      <c r="V337" s="369"/>
      <c r="W337" s="369"/>
      <c r="X337" s="369"/>
      <c r="Y337" s="369"/>
      <c r="AC337" s="370"/>
      <c r="AD337" s="371"/>
      <c r="AE337" s="370"/>
      <c r="AF337" s="370"/>
      <c r="AG337" s="370"/>
    </row>
    <row r="338" spans="4:33" s="372" customFormat="1" x14ac:dyDescent="0.25">
      <c r="D338" s="471"/>
      <c r="K338" s="472"/>
      <c r="T338" s="369"/>
      <c r="U338" s="369"/>
      <c r="V338" s="369"/>
      <c r="W338" s="369"/>
      <c r="X338" s="369"/>
      <c r="Y338" s="369"/>
      <c r="AC338" s="370"/>
      <c r="AD338" s="371"/>
      <c r="AE338" s="370"/>
      <c r="AF338" s="370"/>
      <c r="AG338" s="370"/>
    </row>
    <row r="339" spans="4:33" s="372" customFormat="1" x14ac:dyDescent="0.25">
      <c r="D339" s="471"/>
      <c r="K339" s="472"/>
      <c r="T339" s="369"/>
      <c r="U339" s="369"/>
      <c r="V339" s="369"/>
      <c r="W339" s="369"/>
      <c r="X339" s="369"/>
      <c r="Y339" s="369"/>
      <c r="AC339" s="370"/>
      <c r="AD339" s="371"/>
      <c r="AE339" s="370"/>
      <c r="AF339" s="370"/>
      <c r="AG339" s="370"/>
    </row>
    <row r="340" spans="4:33" s="372" customFormat="1" x14ac:dyDescent="0.25">
      <c r="D340" s="471"/>
      <c r="K340" s="472"/>
      <c r="T340" s="369"/>
      <c r="U340" s="369"/>
      <c r="V340" s="369"/>
      <c r="W340" s="369"/>
      <c r="X340" s="369"/>
      <c r="Y340" s="369"/>
      <c r="AC340" s="370"/>
      <c r="AD340" s="371"/>
      <c r="AE340" s="370"/>
      <c r="AF340" s="370"/>
      <c r="AG340" s="370"/>
    </row>
    <row r="341" spans="4:33" s="372" customFormat="1" x14ac:dyDescent="0.25">
      <c r="D341" s="471"/>
      <c r="K341" s="472"/>
      <c r="T341" s="369"/>
      <c r="U341" s="369"/>
      <c r="V341" s="369"/>
      <c r="W341" s="369"/>
      <c r="X341" s="369"/>
      <c r="Y341" s="369"/>
      <c r="AC341" s="370"/>
      <c r="AD341" s="371"/>
      <c r="AE341" s="370"/>
      <c r="AF341" s="370"/>
      <c r="AG341" s="370"/>
    </row>
    <row r="342" spans="4:33" s="372" customFormat="1" x14ac:dyDescent="0.25">
      <c r="D342" s="471"/>
      <c r="K342" s="472"/>
      <c r="T342" s="369"/>
      <c r="U342" s="369"/>
      <c r="V342" s="369"/>
      <c r="W342" s="369"/>
      <c r="X342" s="369"/>
      <c r="Y342" s="369"/>
      <c r="AC342" s="370"/>
      <c r="AD342" s="371"/>
      <c r="AE342" s="370"/>
      <c r="AF342" s="370"/>
      <c r="AG342" s="370"/>
    </row>
    <row r="343" spans="4:33" s="372" customFormat="1" x14ac:dyDescent="0.25">
      <c r="D343" s="471"/>
      <c r="K343" s="472"/>
      <c r="T343" s="369"/>
      <c r="U343" s="369"/>
      <c r="V343" s="369"/>
      <c r="W343" s="369"/>
      <c r="X343" s="369"/>
      <c r="Y343" s="369"/>
      <c r="AC343" s="370"/>
      <c r="AD343" s="371"/>
      <c r="AE343" s="370"/>
      <c r="AF343" s="370"/>
      <c r="AG343" s="370"/>
    </row>
    <row r="344" spans="4:33" s="372" customFormat="1" x14ac:dyDescent="0.25">
      <c r="D344" s="471"/>
      <c r="K344" s="472"/>
      <c r="T344" s="369"/>
      <c r="U344" s="369"/>
      <c r="V344" s="369"/>
      <c r="W344" s="369"/>
      <c r="X344" s="369"/>
      <c r="Y344" s="369"/>
      <c r="AC344" s="370"/>
      <c r="AD344" s="371"/>
      <c r="AE344" s="370"/>
      <c r="AF344" s="370"/>
      <c r="AG344" s="370"/>
    </row>
    <row r="345" spans="4:33" s="372" customFormat="1" x14ac:dyDescent="0.25">
      <c r="D345" s="471"/>
      <c r="K345" s="472"/>
      <c r="T345" s="369"/>
      <c r="U345" s="369"/>
      <c r="V345" s="369"/>
      <c r="W345" s="369"/>
      <c r="X345" s="369"/>
      <c r="Y345" s="369"/>
      <c r="AC345" s="370"/>
      <c r="AD345" s="371"/>
      <c r="AE345" s="370"/>
      <c r="AF345" s="370"/>
      <c r="AG345" s="370"/>
    </row>
    <row r="346" spans="4:33" s="372" customFormat="1" x14ac:dyDescent="0.25">
      <c r="D346" s="471"/>
      <c r="K346" s="472"/>
      <c r="T346" s="369"/>
      <c r="U346" s="369"/>
      <c r="V346" s="369"/>
      <c r="W346" s="369"/>
      <c r="X346" s="369"/>
      <c r="Y346" s="369"/>
      <c r="AC346" s="370"/>
      <c r="AD346" s="371"/>
      <c r="AE346" s="370"/>
      <c r="AF346" s="370"/>
      <c r="AG346" s="370"/>
    </row>
    <row r="347" spans="4:33" s="372" customFormat="1" x14ac:dyDescent="0.25">
      <c r="D347" s="471"/>
      <c r="K347" s="472"/>
      <c r="T347" s="369"/>
      <c r="U347" s="369"/>
      <c r="V347" s="369"/>
      <c r="W347" s="369"/>
      <c r="X347" s="369"/>
      <c r="Y347" s="369"/>
      <c r="AC347" s="370"/>
      <c r="AD347" s="371"/>
      <c r="AE347" s="370"/>
      <c r="AF347" s="370"/>
      <c r="AG347" s="370"/>
    </row>
    <row r="348" spans="4:33" s="372" customFormat="1" x14ac:dyDescent="0.25">
      <c r="D348" s="471"/>
      <c r="K348" s="472"/>
      <c r="T348" s="369"/>
      <c r="U348" s="369"/>
      <c r="V348" s="369"/>
      <c r="W348" s="369"/>
      <c r="X348" s="369"/>
      <c r="Y348" s="369"/>
      <c r="AC348" s="370"/>
      <c r="AD348" s="371"/>
      <c r="AE348" s="370"/>
      <c r="AF348" s="370"/>
      <c r="AG348" s="370"/>
    </row>
    <row r="349" spans="4:33" s="372" customFormat="1" x14ac:dyDescent="0.25">
      <c r="D349" s="471"/>
      <c r="K349" s="472"/>
      <c r="T349" s="369"/>
      <c r="U349" s="369"/>
      <c r="V349" s="369"/>
      <c r="W349" s="369"/>
      <c r="X349" s="369"/>
      <c r="Y349" s="369"/>
      <c r="AC349" s="370"/>
      <c r="AD349" s="371"/>
      <c r="AE349" s="370"/>
      <c r="AF349" s="370"/>
      <c r="AG349" s="370"/>
    </row>
    <row r="350" spans="4:33" s="372" customFormat="1" x14ac:dyDescent="0.25">
      <c r="D350" s="471"/>
      <c r="K350" s="472"/>
      <c r="T350" s="369"/>
      <c r="U350" s="369"/>
      <c r="V350" s="369"/>
      <c r="W350" s="369"/>
      <c r="X350" s="369"/>
      <c r="Y350" s="369"/>
      <c r="AC350" s="370"/>
      <c r="AD350" s="371"/>
      <c r="AE350" s="370"/>
      <c r="AF350" s="370"/>
      <c r="AG350" s="370"/>
    </row>
    <row r="351" spans="4:33" s="372" customFormat="1" x14ac:dyDescent="0.25">
      <c r="D351" s="471"/>
      <c r="K351" s="472"/>
      <c r="T351" s="369"/>
      <c r="U351" s="369"/>
      <c r="V351" s="369"/>
      <c r="W351" s="369"/>
      <c r="X351" s="369"/>
      <c r="Y351" s="369"/>
      <c r="AC351" s="370"/>
      <c r="AD351" s="371"/>
      <c r="AE351" s="370"/>
      <c r="AF351" s="370"/>
      <c r="AG351" s="370"/>
    </row>
    <row r="352" spans="4:33" s="372" customFormat="1" x14ac:dyDescent="0.25">
      <c r="D352" s="471"/>
      <c r="K352" s="472"/>
      <c r="T352" s="369"/>
      <c r="U352" s="369"/>
      <c r="V352" s="369"/>
      <c r="W352" s="369"/>
      <c r="X352" s="369"/>
      <c r="Y352" s="369"/>
      <c r="AC352" s="370"/>
      <c r="AD352" s="371"/>
      <c r="AE352" s="370"/>
      <c r="AF352" s="370"/>
      <c r="AG352" s="370"/>
    </row>
    <row r="353" spans="4:33" s="372" customFormat="1" x14ac:dyDescent="0.25">
      <c r="D353" s="471"/>
      <c r="K353" s="472"/>
      <c r="T353" s="369"/>
      <c r="U353" s="369"/>
      <c r="V353" s="369"/>
      <c r="W353" s="369"/>
      <c r="X353" s="369"/>
      <c r="Y353" s="369"/>
      <c r="AC353" s="370"/>
      <c r="AD353" s="371"/>
      <c r="AE353" s="370"/>
      <c r="AF353" s="370"/>
      <c r="AG353" s="370"/>
    </row>
    <row r="354" spans="4:33" s="372" customFormat="1" x14ac:dyDescent="0.25">
      <c r="D354" s="471"/>
      <c r="K354" s="472"/>
      <c r="T354" s="369"/>
      <c r="U354" s="369"/>
      <c r="V354" s="369"/>
      <c r="W354" s="369"/>
      <c r="X354" s="369"/>
      <c r="Y354" s="369"/>
      <c r="AC354" s="370"/>
      <c r="AD354" s="371"/>
      <c r="AE354" s="370"/>
      <c r="AF354" s="370"/>
      <c r="AG354" s="370"/>
    </row>
    <row r="355" spans="4:33" s="372" customFormat="1" x14ac:dyDescent="0.25">
      <c r="D355" s="471"/>
      <c r="K355" s="472"/>
      <c r="T355" s="369"/>
      <c r="U355" s="369"/>
      <c r="V355" s="369"/>
      <c r="W355" s="369"/>
      <c r="X355" s="369"/>
      <c r="Y355" s="369"/>
      <c r="AC355" s="370"/>
      <c r="AD355" s="371"/>
      <c r="AE355" s="370"/>
      <c r="AF355" s="370"/>
      <c r="AG355" s="370"/>
    </row>
    <row r="356" spans="4:33" s="372" customFormat="1" x14ac:dyDescent="0.25">
      <c r="D356" s="471"/>
      <c r="K356" s="472"/>
      <c r="T356" s="369"/>
      <c r="U356" s="369"/>
      <c r="V356" s="369"/>
      <c r="W356" s="369"/>
      <c r="X356" s="369"/>
      <c r="Y356" s="369"/>
      <c r="AC356" s="370"/>
      <c r="AD356" s="371"/>
      <c r="AE356" s="370"/>
      <c r="AF356" s="370"/>
      <c r="AG356" s="370"/>
    </row>
    <row r="357" spans="4:33" s="372" customFormat="1" x14ac:dyDescent="0.25">
      <c r="D357" s="471"/>
      <c r="K357" s="472"/>
      <c r="T357" s="369"/>
      <c r="U357" s="369"/>
      <c r="V357" s="369"/>
      <c r="W357" s="369"/>
      <c r="X357" s="369"/>
      <c r="Y357" s="369"/>
      <c r="AC357" s="370"/>
      <c r="AD357" s="371"/>
      <c r="AE357" s="370"/>
      <c r="AF357" s="370"/>
      <c r="AG357" s="370"/>
    </row>
    <row r="358" spans="4:33" s="372" customFormat="1" x14ac:dyDescent="0.25">
      <c r="D358" s="471"/>
      <c r="K358" s="472"/>
      <c r="T358" s="369"/>
      <c r="U358" s="369"/>
      <c r="V358" s="369"/>
      <c r="W358" s="369"/>
      <c r="X358" s="369"/>
      <c r="Y358" s="369"/>
      <c r="AC358" s="370"/>
      <c r="AD358" s="371"/>
      <c r="AE358" s="370"/>
      <c r="AF358" s="370"/>
      <c r="AG358" s="370"/>
    </row>
    <row r="359" spans="4:33" s="372" customFormat="1" x14ac:dyDescent="0.25">
      <c r="D359" s="471"/>
      <c r="K359" s="472"/>
      <c r="T359" s="369"/>
      <c r="U359" s="369"/>
      <c r="V359" s="369"/>
      <c r="W359" s="369"/>
      <c r="X359" s="369"/>
      <c r="Y359" s="369"/>
      <c r="AC359" s="370"/>
      <c r="AD359" s="371"/>
      <c r="AE359" s="370"/>
      <c r="AF359" s="370"/>
      <c r="AG359" s="370"/>
    </row>
    <row r="360" spans="4:33" s="372" customFormat="1" x14ac:dyDescent="0.25">
      <c r="D360" s="471"/>
      <c r="K360" s="472"/>
      <c r="T360" s="369"/>
      <c r="U360" s="369"/>
      <c r="V360" s="369"/>
      <c r="W360" s="369"/>
      <c r="X360" s="369"/>
      <c r="Y360" s="369"/>
      <c r="AC360" s="370"/>
      <c r="AD360" s="371"/>
      <c r="AE360" s="370"/>
      <c r="AF360" s="370"/>
      <c r="AG360" s="370"/>
    </row>
    <row r="361" spans="4:33" s="372" customFormat="1" x14ac:dyDescent="0.25">
      <c r="D361" s="471"/>
      <c r="K361" s="472"/>
      <c r="T361" s="369"/>
      <c r="U361" s="369"/>
      <c r="V361" s="369"/>
      <c r="W361" s="369"/>
      <c r="X361" s="369"/>
      <c r="Y361" s="369"/>
      <c r="AC361" s="370"/>
      <c r="AD361" s="371"/>
      <c r="AE361" s="370"/>
      <c r="AF361" s="370"/>
      <c r="AG361" s="370"/>
    </row>
    <row r="362" spans="4:33" s="372" customFormat="1" x14ac:dyDescent="0.25">
      <c r="D362" s="471"/>
      <c r="K362" s="472"/>
      <c r="T362" s="369"/>
      <c r="U362" s="369"/>
      <c r="V362" s="369"/>
      <c r="W362" s="369"/>
      <c r="X362" s="369"/>
      <c r="Y362" s="369"/>
      <c r="AC362" s="370"/>
      <c r="AD362" s="371"/>
      <c r="AE362" s="370"/>
      <c r="AF362" s="370"/>
      <c r="AG362" s="370"/>
    </row>
    <row r="363" spans="4:33" s="372" customFormat="1" x14ac:dyDescent="0.25">
      <c r="D363" s="471"/>
      <c r="K363" s="472"/>
      <c r="T363" s="369"/>
      <c r="U363" s="369"/>
      <c r="V363" s="369"/>
      <c r="W363" s="369"/>
      <c r="X363" s="369"/>
      <c r="Y363" s="369"/>
      <c r="AC363" s="370"/>
      <c r="AD363" s="371"/>
      <c r="AE363" s="370"/>
      <c r="AF363" s="370"/>
      <c r="AG363" s="370"/>
    </row>
    <row r="364" spans="4:33" s="372" customFormat="1" x14ac:dyDescent="0.25">
      <c r="D364" s="471"/>
      <c r="K364" s="472"/>
      <c r="T364" s="369"/>
      <c r="U364" s="369"/>
      <c r="V364" s="369"/>
      <c r="W364" s="369"/>
      <c r="X364" s="369"/>
      <c r="Y364" s="369"/>
      <c r="AC364" s="370"/>
      <c r="AD364" s="371"/>
      <c r="AE364" s="370"/>
      <c r="AF364" s="370"/>
      <c r="AG364" s="370"/>
    </row>
    <row r="365" spans="4:33" s="372" customFormat="1" x14ac:dyDescent="0.25">
      <c r="D365" s="471"/>
      <c r="K365" s="472"/>
      <c r="T365" s="369"/>
      <c r="U365" s="369"/>
      <c r="V365" s="369"/>
      <c r="W365" s="369"/>
      <c r="X365" s="369"/>
      <c r="Y365" s="369"/>
      <c r="AC365" s="370"/>
      <c r="AD365" s="371"/>
      <c r="AE365" s="370"/>
      <c r="AF365" s="370"/>
      <c r="AG365" s="370"/>
    </row>
    <row r="366" spans="4:33" s="372" customFormat="1" x14ac:dyDescent="0.25">
      <c r="D366" s="471"/>
      <c r="K366" s="472"/>
      <c r="T366" s="369"/>
      <c r="U366" s="369"/>
      <c r="V366" s="369"/>
      <c r="W366" s="369"/>
      <c r="X366" s="369"/>
      <c r="Y366" s="369"/>
      <c r="AC366" s="370"/>
      <c r="AD366" s="371"/>
      <c r="AE366" s="370"/>
      <c r="AF366" s="370"/>
      <c r="AG366" s="370"/>
    </row>
    <row r="367" spans="4:33" s="372" customFormat="1" x14ac:dyDescent="0.25">
      <c r="D367" s="471"/>
      <c r="K367" s="472"/>
      <c r="T367" s="369"/>
      <c r="U367" s="369"/>
      <c r="V367" s="369"/>
      <c r="W367" s="369"/>
      <c r="X367" s="369"/>
      <c r="Y367" s="369"/>
      <c r="AC367" s="370"/>
      <c r="AD367" s="371"/>
      <c r="AE367" s="370"/>
      <c r="AF367" s="370"/>
      <c r="AG367" s="370"/>
    </row>
    <row r="368" spans="4:33" s="372" customFormat="1" x14ac:dyDescent="0.25">
      <c r="D368" s="471"/>
      <c r="K368" s="472"/>
      <c r="T368" s="369"/>
      <c r="U368" s="369"/>
      <c r="V368" s="369"/>
      <c r="W368" s="369"/>
      <c r="X368" s="369"/>
      <c r="Y368" s="369"/>
      <c r="AC368" s="370"/>
      <c r="AD368" s="371"/>
      <c r="AE368" s="370"/>
      <c r="AF368" s="370"/>
      <c r="AG368" s="370"/>
    </row>
    <row r="369" spans="4:33" s="372" customFormat="1" x14ac:dyDescent="0.25">
      <c r="D369" s="471"/>
      <c r="K369" s="472"/>
      <c r="T369" s="369"/>
      <c r="U369" s="369"/>
      <c r="V369" s="369"/>
      <c r="W369" s="369"/>
      <c r="X369" s="369"/>
      <c r="Y369" s="369"/>
      <c r="AC369" s="370"/>
      <c r="AD369" s="371"/>
      <c r="AE369" s="370"/>
      <c r="AF369" s="370"/>
      <c r="AG369" s="370"/>
    </row>
    <row r="370" spans="4:33" s="372" customFormat="1" x14ac:dyDescent="0.25">
      <c r="D370" s="471"/>
      <c r="K370" s="472"/>
      <c r="T370" s="369"/>
      <c r="U370" s="369"/>
      <c r="V370" s="369"/>
      <c r="W370" s="369"/>
      <c r="X370" s="369"/>
      <c r="Y370" s="369"/>
      <c r="AC370" s="370"/>
      <c r="AD370" s="371"/>
      <c r="AE370" s="370"/>
      <c r="AF370" s="370"/>
      <c r="AG370" s="370"/>
    </row>
    <row r="371" spans="4:33" s="372" customFormat="1" x14ac:dyDescent="0.25">
      <c r="D371" s="471"/>
      <c r="K371" s="472"/>
      <c r="T371" s="369"/>
      <c r="U371" s="369"/>
      <c r="V371" s="369"/>
      <c r="W371" s="369"/>
      <c r="X371" s="369"/>
      <c r="Y371" s="369"/>
      <c r="AC371" s="370"/>
      <c r="AD371" s="371"/>
      <c r="AE371" s="370"/>
      <c r="AF371" s="370"/>
      <c r="AG371" s="370"/>
    </row>
    <row r="372" spans="4:33" s="372" customFormat="1" x14ac:dyDescent="0.25">
      <c r="D372" s="471"/>
      <c r="K372" s="472"/>
      <c r="T372" s="369"/>
      <c r="U372" s="369"/>
      <c r="V372" s="369"/>
      <c r="W372" s="369"/>
      <c r="X372" s="369"/>
      <c r="Y372" s="369"/>
      <c r="AC372" s="370"/>
      <c r="AD372" s="371"/>
      <c r="AE372" s="370"/>
      <c r="AF372" s="370"/>
      <c r="AG372" s="370"/>
    </row>
    <row r="373" spans="4:33" s="372" customFormat="1" x14ac:dyDescent="0.25">
      <c r="D373" s="471"/>
      <c r="K373" s="472"/>
      <c r="T373" s="369"/>
      <c r="U373" s="369"/>
      <c r="V373" s="369"/>
      <c r="W373" s="369"/>
      <c r="X373" s="369"/>
      <c r="Y373" s="369"/>
      <c r="AC373" s="370"/>
      <c r="AD373" s="371"/>
      <c r="AE373" s="370"/>
      <c r="AF373" s="370"/>
      <c r="AG373" s="370"/>
    </row>
    <row r="374" spans="4:33" s="372" customFormat="1" x14ac:dyDescent="0.25">
      <c r="D374" s="471"/>
      <c r="K374" s="472"/>
      <c r="T374" s="369"/>
      <c r="U374" s="369"/>
      <c r="V374" s="369"/>
      <c r="W374" s="369"/>
      <c r="X374" s="369"/>
      <c r="Y374" s="369"/>
      <c r="AC374" s="370"/>
      <c r="AD374" s="371"/>
      <c r="AE374" s="370"/>
      <c r="AF374" s="370"/>
      <c r="AG374" s="370"/>
    </row>
    <row r="375" spans="4:33" s="372" customFormat="1" x14ac:dyDescent="0.25">
      <c r="D375" s="471"/>
      <c r="K375" s="472"/>
      <c r="T375" s="369"/>
      <c r="U375" s="369"/>
      <c r="V375" s="369"/>
      <c r="W375" s="369"/>
      <c r="X375" s="369"/>
      <c r="Y375" s="369"/>
      <c r="AC375" s="370"/>
      <c r="AD375" s="371"/>
      <c r="AE375" s="370"/>
      <c r="AF375" s="370"/>
      <c r="AG375" s="370"/>
    </row>
    <row r="376" spans="4:33" s="372" customFormat="1" x14ac:dyDescent="0.25">
      <c r="D376" s="471"/>
      <c r="K376" s="472"/>
      <c r="T376" s="369"/>
      <c r="U376" s="369"/>
      <c r="V376" s="369"/>
      <c r="W376" s="369"/>
      <c r="X376" s="369"/>
      <c r="Y376" s="369"/>
      <c r="AC376" s="370"/>
      <c r="AD376" s="371"/>
      <c r="AE376" s="370"/>
      <c r="AF376" s="370"/>
      <c r="AG376" s="370"/>
    </row>
    <row r="377" spans="4:33" s="372" customFormat="1" x14ac:dyDescent="0.25">
      <c r="D377" s="471"/>
      <c r="K377" s="472"/>
      <c r="T377" s="369"/>
      <c r="U377" s="369"/>
      <c r="V377" s="369"/>
      <c r="W377" s="369"/>
      <c r="X377" s="369"/>
      <c r="Y377" s="369"/>
      <c r="AC377" s="370"/>
      <c r="AD377" s="371"/>
      <c r="AE377" s="370"/>
      <c r="AF377" s="370"/>
      <c r="AG377" s="370"/>
    </row>
    <row r="378" spans="4:33" s="372" customFormat="1" x14ac:dyDescent="0.25">
      <c r="D378" s="471"/>
      <c r="K378" s="472"/>
      <c r="T378" s="369"/>
      <c r="U378" s="369"/>
      <c r="V378" s="369"/>
      <c r="W378" s="369"/>
      <c r="X378" s="369"/>
      <c r="Y378" s="369"/>
      <c r="AC378" s="370"/>
      <c r="AD378" s="371"/>
      <c r="AE378" s="370"/>
      <c r="AF378" s="370"/>
      <c r="AG378" s="370"/>
    </row>
    <row r="379" spans="4:33" s="372" customFormat="1" x14ac:dyDescent="0.25">
      <c r="D379" s="471"/>
      <c r="K379" s="472"/>
      <c r="T379" s="369"/>
      <c r="U379" s="369"/>
      <c r="V379" s="369"/>
      <c r="W379" s="369"/>
      <c r="X379" s="369"/>
      <c r="Y379" s="369"/>
      <c r="AC379" s="370"/>
      <c r="AD379" s="371"/>
      <c r="AE379" s="370"/>
      <c r="AF379" s="370"/>
      <c r="AG379" s="370"/>
    </row>
    <row r="380" spans="4:33" s="372" customFormat="1" x14ac:dyDescent="0.25">
      <c r="D380" s="471"/>
      <c r="K380" s="472"/>
      <c r="T380" s="369"/>
      <c r="U380" s="369"/>
      <c r="V380" s="369"/>
      <c r="W380" s="369"/>
      <c r="X380" s="369"/>
      <c r="Y380" s="369"/>
      <c r="AC380" s="370"/>
      <c r="AD380" s="371"/>
      <c r="AE380" s="370"/>
      <c r="AF380" s="370"/>
      <c r="AG380" s="370"/>
    </row>
    <row r="381" spans="4:33" s="372" customFormat="1" x14ac:dyDescent="0.25">
      <c r="D381" s="471"/>
      <c r="K381" s="472"/>
      <c r="T381" s="369"/>
      <c r="U381" s="369"/>
      <c r="V381" s="369"/>
      <c r="W381" s="369"/>
      <c r="X381" s="369"/>
      <c r="Y381" s="369"/>
      <c r="AC381" s="370"/>
      <c r="AD381" s="371"/>
      <c r="AE381" s="370"/>
      <c r="AF381" s="370"/>
      <c r="AG381" s="370"/>
    </row>
    <row r="382" spans="4:33" s="372" customFormat="1" x14ac:dyDescent="0.25">
      <c r="D382" s="471"/>
      <c r="K382" s="472"/>
      <c r="T382" s="369"/>
      <c r="U382" s="369"/>
      <c r="V382" s="369"/>
      <c r="W382" s="369"/>
      <c r="X382" s="369"/>
      <c r="Y382" s="369"/>
      <c r="AC382" s="370"/>
      <c r="AD382" s="371"/>
      <c r="AE382" s="370"/>
      <c r="AF382" s="370"/>
      <c r="AG382" s="370"/>
    </row>
    <row r="383" spans="4:33" s="372" customFormat="1" x14ac:dyDescent="0.25">
      <c r="D383" s="471"/>
      <c r="K383" s="472"/>
      <c r="T383" s="369"/>
      <c r="U383" s="369"/>
      <c r="V383" s="369"/>
      <c r="W383" s="369"/>
      <c r="X383" s="369"/>
      <c r="Y383" s="369"/>
      <c r="AC383" s="370"/>
      <c r="AD383" s="371"/>
      <c r="AE383" s="370"/>
      <c r="AF383" s="370"/>
      <c r="AG383" s="370"/>
    </row>
    <row r="384" spans="4:33" s="372" customFormat="1" x14ac:dyDescent="0.25">
      <c r="D384" s="471"/>
      <c r="K384" s="472"/>
      <c r="T384" s="369"/>
      <c r="U384" s="369"/>
      <c r="V384" s="369"/>
      <c r="W384" s="369"/>
      <c r="X384" s="369"/>
      <c r="Y384" s="369"/>
      <c r="AC384" s="370"/>
      <c r="AD384" s="371"/>
      <c r="AE384" s="370"/>
      <c r="AF384" s="370"/>
      <c r="AG384" s="370"/>
    </row>
    <row r="385" spans="4:33" s="372" customFormat="1" x14ac:dyDescent="0.25">
      <c r="D385" s="471"/>
      <c r="K385" s="472"/>
      <c r="T385" s="369"/>
      <c r="U385" s="369"/>
      <c r="V385" s="369"/>
      <c r="W385" s="369"/>
      <c r="X385" s="369"/>
      <c r="Y385" s="369"/>
      <c r="AC385" s="370"/>
      <c r="AD385" s="371"/>
      <c r="AE385" s="370"/>
      <c r="AF385" s="370"/>
      <c r="AG385" s="370"/>
    </row>
    <row r="386" spans="4:33" s="372" customFormat="1" x14ac:dyDescent="0.25">
      <c r="D386" s="471"/>
      <c r="K386" s="472"/>
      <c r="T386" s="369"/>
      <c r="U386" s="369"/>
      <c r="V386" s="369"/>
      <c r="W386" s="369"/>
      <c r="X386" s="369"/>
      <c r="Y386" s="369"/>
      <c r="AC386" s="370"/>
      <c r="AD386" s="371"/>
      <c r="AE386" s="370"/>
      <c r="AF386" s="370"/>
      <c r="AG386" s="370"/>
    </row>
    <row r="387" spans="4:33" s="372" customFormat="1" x14ac:dyDescent="0.25">
      <c r="D387" s="471"/>
      <c r="K387" s="472"/>
      <c r="T387" s="369"/>
      <c r="U387" s="369"/>
      <c r="V387" s="369"/>
      <c r="W387" s="369"/>
      <c r="X387" s="369"/>
      <c r="Y387" s="369"/>
      <c r="AC387" s="370"/>
      <c r="AD387" s="371"/>
      <c r="AE387" s="370"/>
      <c r="AF387" s="370"/>
      <c r="AG387" s="370"/>
    </row>
    <row r="388" spans="4:33" s="372" customFormat="1" x14ac:dyDescent="0.25">
      <c r="D388" s="471"/>
      <c r="K388" s="472"/>
      <c r="T388" s="369"/>
      <c r="U388" s="369"/>
      <c r="V388" s="369"/>
      <c r="W388" s="369"/>
      <c r="X388" s="369"/>
      <c r="Y388" s="369"/>
      <c r="AC388" s="370"/>
      <c r="AD388" s="371"/>
      <c r="AE388" s="370"/>
      <c r="AF388" s="370"/>
      <c r="AG388" s="370"/>
    </row>
    <row r="389" spans="4:33" s="372" customFormat="1" x14ac:dyDescent="0.25">
      <c r="D389" s="471"/>
      <c r="K389" s="472"/>
      <c r="T389" s="369"/>
      <c r="U389" s="369"/>
      <c r="V389" s="369"/>
      <c r="W389" s="369"/>
      <c r="X389" s="369"/>
      <c r="Y389" s="369"/>
      <c r="AC389" s="370"/>
      <c r="AD389" s="371"/>
      <c r="AE389" s="370"/>
      <c r="AF389" s="370"/>
      <c r="AG389" s="370"/>
    </row>
    <row r="390" spans="4:33" s="372" customFormat="1" x14ac:dyDescent="0.25">
      <c r="D390" s="471"/>
      <c r="K390" s="472"/>
      <c r="T390" s="369"/>
      <c r="U390" s="369"/>
      <c r="V390" s="369"/>
      <c r="W390" s="369"/>
      <c r="X390" s="369"/>
      <c r="Y390" s="369"/>
      <c r="AC390" s="370"/>
      <c r="AD390" s="371"/>
      <c r="AE390" s="370"/>
      <c r="AF390" s="370"/>
      <c r="AG390" s="370"/>
    </row>
    <row r="391" spans="4:33" s="372" customFormat="1" x14ac:dyDescent="0.25">
      <c r="D391" s="471"/>
      <c r="K391" s="472"/>
      <c r="T391" s="369"/>
      <c r="U391" s="369"/>
      <c r="V391" s="369"/>
      <c r="W391" s="369"/>
      <c r="X391" s="369"/>
      <c r="Y391" s="369"/>
      <c r="AC391" s="370"/>
      <c r="AD391" s="371"/>
      <c r="AE391" s="370"/>
      <c r="AF391" s="370"/>
      <c r="AG391" s="370"/>
    </row>
    <row r="392" spans="4:33" s="372" customFormat="1" x14ac:dyDescent="0.25">
      <c r="D392" s="471"/>
      <c r="K392" s="472"/>
      <c r="T392" s="369"/>
      <c r="U392" s="369"/>
      <c r="V392" s="369"/>
      <c r="W392" s="369"/>
      <c r="X392" s="369"/>
      <c r="Y392" s="369"/>
      <c r="AC392" s="370"/>
      <c r="AD392" s="371"/>
      <c r="AE392" s="370"/>
      <c r="AF392" s="370"/>
      <c r="AG392" s="370"/>
    </row>
    <row r="393" spans="4:33" s="372" customFormat="1" x14ac:dyDescent="0.25">
      <c r="D393" s="471"/>
      <c r="K393" s="472"/>
      <c r="T393" s="369"/>
      <c r="U393" s="369"/>
      <c r="V393" s="369"/>
      <c r="W393" s="369"/>
      <c r="X393" s="369"/>
      <c r="Y393" s="369"/>
      <c r="AC393" s="370"/>
      <c r="AD393" s="371"/>
      <c r="AE393" s="370"/>
      <c r="AF393" s="370"/>
      <c r="AG393" s="370"/>
    </row>
    <row r="394" spans="4:33" s="372" customFormat="1" x14ac:dyDescent="0.25">
      <c r="D394" s="471"/>
      <c r="K394" s="472"/>
      <c r="T394" s="369"/>
      <c r="U394" s="369"/>
      <c r="V394" s="369"/>
      <c r="W394" s="369"/>
      <c r="X394" s="369"/>
      <c r="Y394" s="369"/>
      <c r="AC394" s="370"/>
      <c r="AD394" s="371"/>
      <c r="AE394" s="370"/>
      <c r="AF394" s="370"/>
      <c r="AG394" s="370"/>
    </row>
    <row r="395" spans="4:33" s="372" customFormat="1" x14ac:dyDescent="0.25">
      <c r="D395" s="471"/>
      <c r="K395" s="472"/>
      <c r="T395" s="369"/>
      <c r="U395" s="369"/>
      <c r="V395" s="369"/>
      <c r="W395" s="369"/>
      <c r="X395" s="369"/>
      <c r="Y395" s="369"/>
      <c r="AC395" s="370"/>
      <c r="AD395" s="371"/>
      <c r="AE395" s="370"/>
      <c r="AF395" s="370"/>
      <c r="AG395" s="370"/>
    </row>
    <row r="396" spans="4:33" s="372" customFormat="1" x14ac:dyDescent="0.25">
      <c r="D396" s="471"/>
      <c r="K396" s="472"/>
      <c r="T396" s="369"/>
      <c r="U396" s="369"/>
      <c r="V396" s="369"/>
      <c r="W396" s="369"/>
      <c r="X396" s="369"/>
      <c r="Y396" s="369"/>
      <c r="AC396" s="370"/>
      <c r="AD396" s="371"/>
      <c r="AE396" s="370"/>
      <c r="AF396" s="370"/>
      <c r="AG396" s="370"/>
    </row>
    <row r="397" spans="4:33" s="372" customFormat="1" x14ac:dyDescent="0.25">
      <c r="D397" s="471"/>
      <c r="K397" s="472"/>
      <c r="T397" s="369"/>
      <c r="U397" s="369"/>
      <c r="V397" s="369"/>
      <c r="W397" s="369"/>
      <c r="X397" s="369"/>
      <c r="Y397" s="369"/>
      <c r="AC397" s="370"/>
      <c r="AD397" s="371"/>
      <c r="AE397" s="370"/>
      <c r="AF397" s="370"/>
      <c r="AG397" s="370"/>
    </row>
    <row r="398" spans="4:33" s="372" customFormat="1" x14ac:dyDescent="0.25">
      <c r="D398" s="471"/>
      <c r="K398" s="472"/>
      <c r="T398" s="369"/>
      <c r="U398" s="369"/>
      <c r="V398" s="369"/>
      <c r="W398" s="369"/>
      <c r="X398" s="369"/>
      <c r="Y398" s="369"/>
      <c r="AC398" s="370"/>
      <c r="AD398" s="371"/>
      <c r="AE398" s="370"/>
      <c r="AF398" s="370"/>
      <c r="AG398" s="370"/>
    </row>
    <row r="399" spans="4:33" s="372" customFormat="1" x14ac:dyDescent="0.25">
      <c r="D399" s="471"/>
      <c r="K399" s="472"/>
      <c r="T399" s="369"/>
      <c r="U399" s="369"/>
      <c r="V399" s="369"/>
      <c r="W399" s="369"/>
      <c r="X399" s="369"/>
      <c r="Y399" s="369"/>
      <c r="AC399" s="370"/>
      <c r="AD399" s="371"/>
      <c r="AE399" s="370"/>
      <c r="AF399" s="370"/>
      <c r="AG399" s="370"/>
    </row>
    <row r="400" spans="4:33" s="372" customFormat="1" x14ac:dyDescent="0.25">
      <c r="D400" s="471"/>
      <c r="K400" s="472"/>
      <c r="T400" s="369"/>
      <c r="U400" s="369"/>
      <c r="V400" s="369"/>
      <c r="W400" s="369"/>
      <c r="X400" s="369"/>
      <c r="Y400" s="369"/>
      <c r="AC400" s="370"/>
      <c r="AD400" s="371"/>
      <c r="AE400" s="370"/>
      <c r="AF400" s="370"/>
      <c r="AG400" s="370"/>
    </row>
    <row r="401" spans="4:33" s="372" customFormat="1" x14ac:dyDescent="0.25">
      <c r="D401" s="471"/>
      <c r="K401" s="472"/>
      <c r="T401" s="369"/>
      <c r="U401" s="369"/>
      <c r="V401" s="369"/>
      <c r="W401" s="369"/>
      <c r="X401" s="369"/>
      <c r="Y401" s="369"/>
      <c r="AC401" s="370"/>
      <c r="AD401" s="371"/>
      <c r="AE401" s="370"/>
      <c r="AF401" s="370"/>
      <c r="AG401" s="370"/>
    </row>
    <row r="402" spans="4:33" s="372" customFormat="1" x14ac:dyDescent="0.25">
      <c r="D402" s="471"/>
      <c r="K402" s="472"/>
      <c r="T402" s="369"/>
      <c r="U402" s="369"/>
      <c r="V402" s="369"/>
      <c r="W402" s="369"/>
      <c r="X402" s="369"/>
      <c r="Y402" s="369"/>
      <c r="AC402" s="370"/>
      <c r="AD402" s="371"/>
      <c r="AE402" s="370"/>
      <c r="AF402" s="370"/>
      <c r="AG402" s="370"/>
    </row>
    <row r="403" spans="4:33" s="372" customFormat="1" x14ac:dyDescent="0.25">
      <c r="D403" s="471"/>
      <c r="K403" s="472"/>
      <c r="T403" s="369"/>
      <c r="U403" s="369"/>
      <c r="V403" s="369"/>
      <c r="W403" s="369"/>
      <c r="X403" s="369"/>
      <c r="Y403" s="369"/>
      <c r="AC403" s="370"/>
      <c r="AD403" s="371"/>
      <c r="AE403" s="370"/>
      <c r="AF403" s="370"/>
      <c r="AG403" s="370"/>
    </row>
    <row r="404" spans="4:33" s="372" customFormat="1" x14ac:dyDescent="0.25">
      <c r="D404" s="471"/>
      <c r="K404" s="472"/>
      <c r="T404" s="369"/>
      <c r="U404" s="369"/>
      <c r="V404" s="369"/>
      <c r="W404" s="369"/>
      <c r="X404" s="369"/>
      <c r="Y404" s="369"/>
      <c r="AC404" s="370"/>
      <c r="AD404" s="371"/>
      <c r="AE404" s="370"/>
      <c r="AF404" s="370"/>
      <c r="AG404" s="370"/>
    </row>
    <row r="405" spans="4:33" s="372" customFormat="1" x14ac:dyDescent="0.25">
      <c r="D405" s="471"/>
      <c r="K405" s="472"/>
      <c r="T405" s="369"/>
      <c r="U405" s="369"/>
      <c r="V405" s="369"/>
      <c r="W405" s="369"/>
      <c r="X405" s="369"/>
      <c r="Y405" s="369"/>
      <c r="AC405" s="370"/>
      <c r="AD405" s="371"/>
      <c r="AE405" s="370"/>
      <c r="AF405" s="370"/>
      <c r="AG405" s="370"/>
    </row>
    <row r="406" spans="4:33" s="372" customFormat="1" x14ac:dyDescent="0.25">
      <c r="D406" s="471"/>
      <c r="K406" s="472"/>
      <c r="T406" s="369"/>
      <c r="U406" s="369"/>
      <c r="V406" s="369"/>
      <c r="W406" s="369"/>
      <c r="X406" s="369"/>
      <c r="Y406" s="369"/>
      <c r="AC406" s="370"/>
      <c r="AD406" s="371"/>
      <c r="AE406" s="370"/>
      <c r="AF406" s="370"/>
      <c r="AG406" s="370"/>
    </row>
    <row r="407" spans="4:33" s="372" customFormat="1" x14ac:dyDescent="0.25">
      <c r="D407" s="471"/>
      <c r="K407" s="472"/>
      <c r="T407" s="369"/>
      <c r="U407" s="369"/>
      <c r="V407" s="369"/>
      <c r="W407" s="369"/>
      <c r="X407" s="369"/>
      <c r="Y407" s="369"/>
      <c r="AC407" s="370"/>
      <c r="AD407" s="371"/>
      <c r="AE407" s="370"/>
      <c r="AF407" s="370"/>
      <c r="AG407" s="370"/>
    </row>
    <row r="408" spans="4:33" s="372" customFormat="1" x14ac:dyDescent="0.25">
      <c r="D408" s="471"/>
      <c r="K408" s="472"/>
      <c r="T408" s="369"/>
      <c r="U408" s="369"/>
      <c r="V408" s="369"/>
      <c r="W408" s="369"/>
      <c r="X408" s="369"/>
      <c r="Y408" s="369"/>
      <c r="AC408" s="370"/>
      <c r="AD408" s="371"/>
      <c r="AE408" s="370"/>
      <c r="AF408" s="370"/>
      <c r="AG408" s="370"/>
    </row>
    <row r="409" spans="4:33" s="372" customFormat="1" x14ac:dyDescent="0.25">
      <c r="D409" s="471"/>
      <c r="K409" s="472"/>
      <c r="T409" s="369"/>
      <c r="U409" s="369"/>
      <c r="V409" s="369"/>
      <c r="W409" s="369"/>
      <c r="X409" s="369"/>
      <c r="Y409" s="369"/>
      <c r="AC409" s="370"/>
      <c r="AD409" s="371"/>
      <c r="AE409" s="370"/>
      <c r="AF409" s="370"/>
      <c r="AG409" s="370"/>
    </row>
    <row r="410" spans="4:33" s="372" customFormat="1" x14ac:dyDescent="0.25">
      <c r="D410" s="471"/>
      <c r="K410" s="472"/>
      <c r="T410" s="369"/>
      <c r="U410" s="369"/>
      <c r="V410" s="369"/>
      <c r="W410" s="369"/>
      <c r="X410" s="369"/>
      <c r="Y410" s="369"/>
      <c r="AC410" s="370"/>
      <c r="AD410" s="371"/>
      <c r="AE410" s="370"/>
      <c r="AF410" s="370"/>
      <c r="AG410" s="370"/>
    </row>
    <row r="411" spans="4:33" s="372" customFormat="1" x14ac:dyDescent="0.25">
      <c r="D411" s="471"/>
      <c r="K411" s="472"/>
      <c r="T411" s="369"/>
      <c r="U411" s="369"/>
      <c r="V411" s="369"/>
      <c r="W411" s="369"/>
      <c r="X411" s="369"/>
      <c r="Y411" s="369"/>
      <c r="AC411" s="370"/>
      <c r="AD411" s="371"/>
      <c r="AE411" s="370"/>
      <c r="AF411" s="370"/>
      <c r="AG411" s="370"/>
    </row>
    <row r="412" spans="4:33" s="372" customFormat="1" x14ac:dyDescent="0.25">
      <c r="D412" s="471"/>
      <c r="K412" s="472"/>
      <c r="T412" s="369"/>
      <c r="U412" s="369"/>
      <c r="V412" s="369"/>
      <c r="W412" s="369"/>
      <c r="X412" s="369"/>
      <c r="Y412" s="369"/>
      <c r="AC412" s="370"/>
      <c r="AD412" s="371"/>
      <c r="AE412" s="370"/>
      <c r="AF412" s="370"/>
      <c r="AG412" s="370"/>
    </row>
    <row r="413" spans="4:33" s="372" customFormat="1" x14ac:dyDescent="0.25">
      <c r="D413" s="471"/>
      <c r="K413" s="472"/>
      <c r="T413" s="369"/>
      <c r="U413" s="369"/>
      <c r="V413" s="369"/>
      <c r="W413" s="369"/>
      <c r="X413" s="369"/>
      <c r="Y413" s="369"/>
      <c r="AC413" s="370"/>
      <c r="AD413" s="371"/>
      <c r="AE413" s="370"/>
      <c r="AF413" s="370"/>
      <c r="AG413" s="370"/>
    </row>
    <row r="414" spans="4:33" s="372" customFormat="1" x14ac:dyDescent="0.25">
      <c r="D414" s="471"/>
      <c r="K414" s="472"/>
      <c r="T414" s="369"/>
      <c r="U414" s="369"/>
      <c r="V414" s="369"/>
      <c r="W414" s="369"/>
      <c r="X414" s="369"/>
      <c r="Y414" s="369"/>
      <c r="AC414" s="370"/>
      <c r="AD414" s="371"/>
      <c r="AE414" s="370"/>
      <c r="AF414" s="370"/>
      <c r="AG414" s="370"/>
    </row>
    <row r="415" spans="4:33" s="372" customFormat="1" x14ac:dyDescent="0.25">
      <c r="D415" s="471"/>
      <c r="K415" s="472"/>
      <c r="T415" s="369"/>
      <c r="U415" s="369"/>
      <c r="V415" s="369"/>
      <c r="W415" s="369"/>
      <c r="X415" s="369"/>
      <c r="Y415" s="369"/>
      <c r="AC415" s="370"/>
      <c r="AD415" s="371"/>
      <c r="AE415" s="370"/>
      <c r="AF415" s="370"/>
      <c r="AG415" s="370"/>
    </row>
    <row r="416" spans="4:33" s="372" customFormat="1" x14ac:dyDescent="0.25">
      <c r="D416" s="471"/>
      <c r="K416" s="472"/>
      <c r="T416" s="369"/>
      <c r="U416" s="369"/>
      <c r="V416" s="369"/>
      <c r="W416" s="369"/>
      <c r="X416" s="369"/>
      <c r="Y416" s="369"/>
      <c r="AC416" s="370"/>
      <c r="AD416" s="371"/>
      <c r="AE416" s="370"/>
      <c r="AF416" s="370"/>
      <c r="AG416" s="370"/>
    </row>
    <row r="417" spans="4:33" s="372" customFormat="1" x14ac:dyDescent="0.25">
      <c r="D417" s="471"/>
      <c r="K417" s="472"/>
      <c r="T417" s="369"/>
      <c r="U417" s="369"/>
      <c r="V417" s="369"/>
      <c r="W417" s="369"/>
      <c r="X417" s="369"/>
      <c r="Y417" s="369"/>
      <c r="AC417" s="370"/>
      <c r="AD417" s="371"/>
      <c r="AE417" s="370"/>
      <c r="AF417" s="370"/>
      <c r="AG417" s="370"/>
    </row>
    <row r="418" spans="4:33" s="372" customFormat="1" x14ac:dyDescent="0.25">
      <c r="D418" s="471"/>
      <c r="K418" s="472"/>
      <c r="T418" s="369"/>
      <c r="U418" s="369"/>
      <c r="V418" s="369"/>
      <c r="W418" s="369"/>
      <c r="X418" s="369"/>
      <c r="Y418" s="369"/>
      <c r="AC418" s="370"/>
      <c r="AD418" s="371"/>
      <c r="AE418" s="370"/>
      <c r="AF418" s="370"/>
      <c r="AG418" s="370"/>
    </row>
    <row r="419" spans="4:33" s="372" customFormat="1" x14ac:dyDescent="0.25">
      <c r="D419" s="471"/>
      <c r="K419" s="472"/>
      <c r="T419" s="369"/>
      <c r="U419" s="369"/>
      <c r="V419" s="369"/>
      <c r="W419" s="369"/>
      <c r="X419" s="369"/>
      <c r="Y419" s="369"/>
      <c r="AC419" s="370"/>
      <c r="AD419" s="371"/>
      <c r="AE419" s="370"/>
      <c r="AF419" s="370"/>
      <c r="AG419" s="370"/>
    </row>
    <row r="420" spans="4:33" s="372" customFormat="1" x14ac:dyDescent="0.25">
      <c r="D420" s="471"/>
      <c r="K420" s="472"/>
      <c r="T420" s="369"/>
      <c r="U420" s="369"/>
      <c r="V420" s="369"/>
      <c r="W420" s="369"/>
      <c r="X420" s="369"/>
      <c r="Y420" s="369"/>
      <c r="AC420" s="370"/>
      <c r="AD420" s="371"/>
      <c r="AE420" s="370"/>
      <c r="AF420" s="370"/>
      <c r="AG420" s="370"/>
    </row>
    <row r="421" spans="4:33" s="372" customFormat="1" x14ac:dyDescent="0.25">
      <c r="D421" s="471"/>
      <c r="K421" s="472"/>
      <c r="T421" s="369"/>
      <c r="U421" s="369"/>
      <c r="V421" s="369"/>
      <c r="W421" s="369"/>
      <c r="X421" s="369"/>
      <c r="Y421" s="369"/>
      <c r="AC421" s="370"/>
      <c r="AD421" s="371"/>
      <c r="AE421" s="370"/>
      <c r="AF421" s="370"/>
      <c r="AG421" s="370"/>
    </row>
    <row r="422" spans="4:33" s="372" customFormat="1" x14ac:dyDescent="0.25">
      <c r="D422" s="471"/>
      <c r="K422" s="472"/>
      <c r="T422" s="369"/>
      <c r="U422" s="369"/>
      <c r="V422" s="369"/>
      <c r="W422" s="369"/>
      <c r="X422" s="369"/>
      <c r="Y422" s="369"/>
      <c r="AC422" s="370"/>
      <c r="AD422" s="371"/>
      <c r="AE422" s="370"/>
      <c r="AF422" s="370"/>
      <c r="AG422" s="370"/>
    </row>
    <row r="423" spans="4:33" s="372" customFormat="1" x14ac:dyDescent="0.25">
      <c r="D423" s="471"/>
      <c r="K423" s="472"/>
      <c r="T423" s="369"/>
      <c r="U423" s="369"/>
      <c r="V423" s="369"/>
      <c r="W423" s="369"/>
      <c r="X423" s="369"/>
      <c r="Y423" s="369"/>
      <c r="AC423" s="370"/>
      <c r="AD423" s="371"/>
      <c r="AE423" s="370"/>
      <c r="AF423" s="370"/>
      <c r="AG423" s="370"/>
    </row>
    <row r="424" spans="4:33" s="372" customFormat="1" x14ac:dyDescent="0.25">
      <c r="D424" s="471"/>
      <c r="K424" s="472"/>
      <c r="T424" s="369"/>
      <c r="U424" s="369"/>
      <c r="V424" s="369"/>
      <c r="W424" s="369"/>
      <c r="X424" s="369"/>
      <c r="Y424" s="369"/>
      <c r="AC424" s="370"/>
      <c r="AD424" s="371"/>
      <c r="AE424" s="370"/>
      <c r="AF424" s="370"/>
      <c r="AG424" s="370"/>
    </row>
    <row r="425" spans="4:33" s="372" customFormat="1" x14ac:dyDescent="0.25">
      <c r="D425" s="471"/>
      <c r="K425" s="472"/>
      <c r="T425" s="369"/>
      <c r="U425" s="369"/>
      <c r="V425" s="369"/>
      <c r="W425" s="369"/>
      <c r="X425" s="369"/>
      <c r="Y425" s="369"/>
      <c r="AC425" s="370"/>
      <c r="AD425" s="371"/>
      <c r="AE425" s="370"/>
      <c r="AF425" s="370"/>
      <c r="AG425" s="370"/>
    </row>
    <row r="426" spans="4:33" s="372" customFormat="1" x14ac:dyDescent="0.25">
      <c r="D426" s="471"/>
      <c r="K426" s="472"/>
      <c r="T426" s="369"/>
      <c r="U426" s="369"/>
      <c r="V426" s="369"/>
      <c r="W426" s="369"/>
      <c r="X426" s="369"/>
      <c r="Y426" s="369"/>
      <c r="AC426" s="370"/>
      <c r="AD426" s="371"/>
      <c r="AE426" s="370"/>
      <c r="AF426" s="370"/>
      <c r="AG426" s="370"/>
    </row>
    <row r="427" spans="4:33" s="372" customFormat="1" x14ac:dyDescent="0.25">
      <c r="D427" s="471"/>
      <c r="K427" s="472"/>
      <c r="T427" s="369"/>
      <c r="U427" s="369"/>
      <c r="V427" s="369"/>
      <c r="W427" s="369"/>
      <c r="X427" s="369"/>
      <c r="Y427" s="369"/>
      <c r="AC427" s="370"/>
      <c r="AD427" s="371"/>
      <c r="AE427" s="370"/>
      <c r="AF427" s="370"/>
      <c r="AG427" s="370"/>
    </row>
    <row r="428" spans="4:33" s="372" customFormat="1" x14ac:dyDescent="0.25">
      <c r="D428" s="471"/>
      <c r="K428" s="472"/>
      <c r="T428" s="369"/>
      <c r="U428" s="369"/>
      <c r="V428" s="369"/>
      <c r="W428" s="369"/>
      <c r="X428" s="369"/>
      <c r="Y428" s="369"/>
      <c r="AC428" s="370"/>
      <c r="AD428" s="371"/>
      <c r="AE428" s="370"/>
      <c r="AF428" s="370"/>
      <c r="AG428" s="370"/>
    </row>
    <row r="429" spans="4:33" s="372" customFormat="1" x14ac:dyDescent="0.25">
      <c r="D429" s="471"/>
      <c r="K429" s="472"/>
      <c r="T429" s="369"/>
      <c r="U429" s="369"/>
      <c r="V429" s="369"/>
      <c r="W429" s="369"/>
      <c r="X429" s="369"/>
      <c r="Y429" s="369"/>
      <c r="AC429" s="370"/>
      <c r="AD429" s="371"/>
      <c r="AE429" s="370"/>
      <c r="AF429" s="370"/>
      <c r="AG429" s="370"/>
    </row>
    <row r="430" spans="4:33" s="372" customFormat="1" x14ac:dyDescent="0.25">
      <c r="D430" s="471"/>
      <c r="K430" s="472"/>
      <c r="T430" s="369"/>
      <c r="U430" s="369"/>
      <c r="V430" s="369"/>
      <c r="W430" s="369"/>
      <c r="X430" s="369"/>
      <c r="Y430" s="369"/>
      <c r="AC430" s="370"/>
      <c r="AD430" s="371"/>
      <c r="AE430" s="370"/>
      <c r="AF430" s="370"/>
      <c r="AG430" s="370"/>
    </row>
    <row r="431" spans="4:33" s="372" customFormat="1" x14ac:dyDescent="0.25">
      <c r="D431" s="471"/>
      <c r="K431" s="472"/>
      <c r="T431" s="369"/>
      <c r="U431" s="369"/>
      <c r="V431" s="369"/>
      <c r="W431" s="369"/>
      <c r="X431" s="369"/>
      <c r="Y431" s="369"/>
      <c r="AC431" s="370"/>
      <c r="AD431" s="371"/>
      <c r="AE431" s="370"/>
      <c r="AF431" s="370"/>
      <c r="AG431" s="370"/>
    </row>
    <row r="432" spans="4:33" s="372" customFormat="1" x14ac:dyDescent="0.25">
      <c r="D432" s="471"/>
      <c r="K432" s="472"/>
      <c r="T432" s="369"/>
      <c r="U432" s="369"/>
      <c r="V432" s="369"/>
      <c r="W432" s="369"/>
      <c r="X432" s="369"/>
      <c r="Y432" s="369"/>
      <c r="AC432" s="370"/>
      <c r="AD432" s="371"/>
      <c r="AE432" s="370"/>
      <c r="AF432" s="370"/>
      <c r="AG432" s="370"/>
    </row>
    <row r="433" spans="4:33" s="372" customFormat="1" x14ac:dyDescent="0.25">
      <c r="D433" s="471"/>
      <c r="K433" s="472"/>
      <c r="T433" s="369"/>
      <c r="U433" s="369"/>
      <c r="V433" s="369"/>
      <c r="W433" s="369"/>
      <c r="X433" s="369"/>
      <c r="Y433" s="369"/>
      <c r="AC433" s="370"/>
      <c r="AD433" s="371"/>
      <c r="AE433" s="370"/>
      <c r="AF433" s="370"/>
      <c r="AG433" s="370"/>
    </row>
    <row r="434" spans="4:33" s="372" customFormat="1" x14ac:dyDescent="0.25">
      <c r="D434" s="471"/>
      <c r="K434" s="472"/>
      <c r="T434" s="369"/>
      <c r="U434" s="369"/>
      <c r="V434" s="369"/>
      <c r="W434" s="369"/>
      <c r="X434" s="369"/>
      <c r="Y434" s="369"/>
      <c r="AC434" s="370"/>
      <c r="AD434" s="371"/>
      <c r="AE434" s="370"/>
      <c r="AF434" s="370"/>
      <c r="AG434" s="370"/>
    </row>
    <row r="435" spans="4:33" s="372" customFormat="1" x14ac:dyDescent="0.25">
      <c r="D435" s="471"/>
      <c r="K435" s="472"/>
      <c r="T435" s="369"/>
      <c r="U435" s="369"/>
      <c r="V435" s="369"/>
      <c r="W435" s="369"/>
      <c r="X435" s="369"/>
      <c r="Y435" s="369"/>
      <c r="AC435" s="370"/>
      <c r="AD435" s="371"/>
      <c r="AE435" s="370"/>
      <c r="AF435" s="370"/>
      <c r="AG435" s="370"/>
    </row>
    <row r="436" spans="4:33" s="372" customFormat="1" x14ac:dyDescent="0.25">
      <c r="D436" s="471"/>
      <c r="K436" s="472"/>
      <c r="T436" s="369"/>
      <c r="U436" s="369"/>
      <c r="V436" s="369"/>
      <c r="W436" s="369"/>
      <c r="X436" s="369"/>
      <c r="Y436" s="369"/>
      <c r="AC436" s="370"/>
      <c r="AD436" s="371"/>
      <c r="AE436" s="370"/>
      <c r="AF436" s="370"/>
      <c r="AG436" s="370"/>
    </row>
    <row r="437" spans="4:33" s="372" customFormat="1" x14ac:dyDescent="0.25">
      <c r="D437" s="471"/>
      <c r="K437" s="472"/>
      <c r="T437" s="369"/>
      <c r="U437" s="369"/>
      <c r="V437" s="369"/>
      <c r="W437" s="369"/>
      <c r="X437" s="369"/>
      <c r="Y437" s="369"/>
      <c r="AC437" s="370"/>
      <c r="AD437" s="371"/>
      <c r="AE437" s="370"/>
      <c r="AF437" s="370"/>
      <c r="AG437" s="370"/>
    </row>
    <row r="438" spans="4:33" s="372" customFormat="1" x14ac:dyDescent="0.25">
      <c r="D438" s="471"/>
      <c r="K438" s="472"/>
      <c r="T438" s="369"/>
      <c r="U438" s="369"/>
      <c r="V438" s="369"/>
      <c r="W438" s="369"/>
      <c r="X438" s="369"/>
      <c r="Y438" s="369"/>
      <c r="AC438" s="370"/>
      <c r="AD438" s="371"/>
      <c r="AE438" s="370"/>
      <c r="AF438" s="370"/>
      <c r="AG438" s="370"/>
    </row>
    <row r="439" spans="4:33" s="372" customFormat="1" x14ac:dyDescent="0.25">
      <c r="D439" s="471"/>
      <c r="K439" s="472"/>
      <c r="T439" s="369"/>
      <c r="U439" s="369"/>
      <c r="V439" s="369"/>
      <c r="W439" s="369"/>
      <c r="X439" s="369"/>
      <c r="Y439" s="369"/>
      <c r="AC439" s="370"/>
      <c r="AD439" s="371"/>
      <c r="AE439" s="370"/>
      <c r="AF439" s="370"/>
      <c r="AG439" s="370"/>
    </row>
    <row r="440" spans="4:33" s="372" customFormat="1" x14ac:dyDescent="0.25">
      <c r="D440" s="471"/>
      <c r="K440" s="472"/>
      <c r="T440" s="369"/>
      <c r="U440" s="369"/>
      <c r="V440" s="369"/>
      <c r="W440" s="369"/>
      <c r="X440" s="369"/>
      <c r="Y440" s="369"/>
      <c r="AC440" s="370"/>
      <c r="AD440" s="371"/>
      <c r="AE440" s="370"/>
      <c r="AF440" s="370"/>
      <c r="AG440" s="370"/>
    </row>
    <row r="441" spans="4:33" s="372" customFormat="1" x14ac:dyDescent="0.25">
      <c r="D441" s="471"/>
      <c r="K441" s="472"/>
      <c r="T441" s="369"/>
      <c r="U441" s="369"/>
      <c r="V441" s="369"/>
      <c r="W441" s="369"/>
      <c r="X441" s="369"/>
      <c r="Y441" s="369"/>
      <c r="AC441" s="370"/>
      <c r="AD441" s="371"/>
      <c r="AE441" s="370"/>
      <c r="AF441" s="370"/>
      <c r="AG441" s="370"/>
    </row>
    <row r="442" spans="4:33" s="372" customFormat="1" x14ac:dyDescent="0.25">
      <c r="D442" s="471"/>
      <c r="K442" s="472"/>
      <c r="T442" s="369"/>
      <c r="U442" s="369"/>
      <c r="V442" s="369"/>
      <c r="W442" s="369"/>
      <c r="X442" s="369"/>
      <c r="Y442" s="369"/>
      <c r="AC442" s="370"/>
      <c r="AD442" s="371"/>
      <c r="AE442" s="370"/>
      <c r="AF442" s="370"/>
      <c r="AG442" s="370"/>
    </row>
    <row r="443" spans="4:33" s="372" customFormat="1" x14ac:dyDescent="0.25">
      <c r="D443" s="471"/>
      <c r="K443" s="472"/>
      <c r="T443" s="369"/>
      <c r="U443" s="369"/>
      <c r="V443" s="369"/>
      <c r="W443" s="369"/>
      <c r="X443" s="369"/>
      <c r="Y443" s="369"/>
      <c r="AC443" s="370"/>
      <c r="AD443" s="371"/>
      <c r="AE443" s="370"/>
      <c r="AF443" s="370"/>
      <c r="AG443" s="370"/>
    </row>
    <row r="444" spans="4:33" s="372" customFormat="1" x14ac:dyDescent="0.25">
      <c r="D444" s="471"/>
      <c r="K444" s="472"/>
      <c r="T444" s="369"/>
      <c r="U444" s="369"/>
      <c r="V444" s="369"/>
      <c r="W444" s="369"/>
      <c r="X444" s="369"/>
      <c r="Y444" s="369"/>
      <c r="AC444" s="370"/>
      <c r="AD444" s="371"/>
      <c r="AE444" s="370"/>
      <c r="AF444" s="370"/>
      <c r="AG444" s="370"/>
    </row>
    <row r="445" spans="4:33" s="372" customFormat="1" x14ac:dyDescent="0.25">
      <c r="D445" s="471"/>
      <c r="K445" s="472"/>
      <c r="T445" s="369"/>
      <c r="U445" s="369"/>
      <c r="V445" s="369"/>
      <c r="W445" s="369"/>
      <c r="X445" s="369"/>
      <c r="Y445" s="369"/>
      <c r="AC445" s="370"/>
      <c r="AD445" s="371"/>
      <c r="AE445" s="370"/>
      <c r="AF445" s="370"/>
      <c r="AG445" s="370"/>
    </row>
    <row r="446" spans="4:33" s="372" customFormat="1" x14ac:dyDescent="0.25">
      <c r="D446" s="471"/>
      <c r="K446" s="472"/>
      <c r="T446" s="369"/>
      <c r="U446" s="369"/>
      <c r="V446" s="369"/>
      <c r="W446" s="369"/>
      <c r="X446" s="369"/>
      <c r="Y446" s="369"/>
      <c r="AC446" s="370"/>
      <c r="AD446" s="371"/>
      <c r="AE446" s="370"/>
      <c r="AF446" s="370"/>
      <c r="AG446" s="370"/>
    </row>
    <row r="447" spans="4:33" s="372" customFormat="1" x14ac:dyDescent="0.25">
      <c r="D447" s="471"/>
      <c r="K447" s="472"/>
      <c r="T447" s="369"/>
      <c r="U447" s="369"/>
      <c r="V447" s="369"/>
      <c r="W447" s="369"/>
      <c r="X447" s="369"/>
      <c r="Y447" s="369"/>
      <c r="AC447" s="370"/>
      <c r="AD447" s="371"/>
      <c r="AE447" s="370"/>
      <c r="AF447" s="370"/>
      <c r="AG447" s="370"/>
    </row>
    <row r="448" spans="4:33" s="372" customFormat="1" x14ac:dyDescent="0.25">
      <c r="D448" s="471"/>
      <c r="K448" s="472"/>
      <c r="T448" s="369"/>
      <c r="U448" s="369"/>
      <c r="V448" s="369"/>
      <c r="W448" s="369"/>
      <c r="X448" s="369"/>
      <c r="Y448" s="369"/>
      <c r="AC448" s="370"/>
      <c r="AD448" s="371"/>
      <c r="AE448" s="370"/>
      <c r="AF448" s="370"/>
      <c r="AG448" s="370"/>
    </row>
    <row r="449" spans="4:33" s="372" customFormat="1" x14ac:dyDescent="0.25">
      <c r="D449" s="471"/>
      <c r="K449" s="472"/>
      <c r="T449" s="369"/>
      <c r="U449" s="369"/>
      <c r="V449" s="369"/>
      <c r="W449" s="369"/>
      <c r="X449" s="369"/>
      <c r="Y449" s="369"/>
      <c r="AC449" s="370"/>
      <c r="AD449" s="371"/>
      <c r="AE449" s="370"/>
      <c r="AF449" s="370"/>
      <c r="AG449" s="370"/>
    </row>
    <row r="450" spans="4:33" s="372" customFormat="1" x14ac:dyDescent="0.25">
      <c r="D450" s="471"/>
      <c r="K450" s="472"/>
      <c r="T450" s="369"/>
      <c r="U450" s="369"/>
      <c r="V450" s="369"/>
      <c r="W450" s="369"/>
      <c r="X450" s="369"/>
      <c r="Y450" s="369"/>
      <c r="AC450" s="370"/>
      <c r="AD450" s="371"/>
      <c r="AE450" s="370"/>
      <c r="AF450" s="370"/>
      <c r="AG450" s="370"/>
    </row>
    <row r="451" spans="4:33" s="372" customFormat="1" x14ac:dyDescent="0.25">
      <c r="D451" s="471"/>
      <c r="K451" s="472"/>
      <c r="T451" s="369"/>
      <c r="U451" s="369"/>
      <c r="V451" s="369"/>
      <c r="W451" s="369"/>
      <c r="X451" s="369"/>
      <c r="Y451" s="369"/>
      <c r="AC451" s="370"/>
      <c r="AD451" s="371"/>
      <c r="AE451" s="370"/>
      <c r="AF451" s="370"/>
      <c r="AG451" s="370"/>
    </row>
    <row r="452" spans="4:33" s="372" customFormat="1" x14ac:dyDescent="0.25">
      <c r="D452" s="471"/>
      <c r="K452" s="472"/>
      <c r="T452" s="369"/>
      <c r="U452" s="369"/>
      <c r="V452" s="369"/>
      <c r="W452" s="369"/>
      <c r="X452" s="369"/>
      <c r="Y452" s="369"/>
      <c r="AC452" s="370"/>
      <c r="AD452" s="371"/>
      <c r="AE452" s="370"/>
      <c r="AF452" s="370"/>
      <c r="AG452" s="370"/>
    </row>
    <row r="453" spans="4:33" s="372" customFormat="1" x14ac:dyDescent="0.25">
      <c r="D453" s="471"/>
      <c r="K453" s="472"/>
      <c r="T453" s="369"/>
      <c r="U453" s="369"/>
      <c r="V453" s="369"/>
      <c r="W453" s="369"/>
      <c r="X453" s="369"/>
      <c r="Y453" s="369"/>
      <c r="AC453" s="370"/>
      <c r="AD453" s="371"/>
      <c r="AE453" s="370"/>
      <c r="AF453" s="370"/>
      <c r="AG453" s="370"/>
    </row>
    <row r="454" spans="4:33" s="372" customFormat="1" x14ac:dyDescent="0.25">
      <c r="D454" s="471"/>
      <c r="K454" s="472"/>
      <c r="T454" s="369"/>
      <c r="U454" s="369"/>
      <c r="V454" s="369"/>
      <c r="W454" s="369"/>
      <c r="X454" s="369"/>
      <c r="Y454" s="369"/>
      <c r="AC454" s="370"/>
      <c r="AD454" s="371"/>
      <c r="AE454" s="370"/>
      <c r="AF454" s="370"/>
      <c r="AG454" s="370"/>
    </row>
    <row r="455" spans="4:33" s="372" customFormat="1" x14ac:dyDescent="0.25">
      <c r="D455" s="471"/>
      <c r="K455" s="472"/>
      <c r="T455" s="369"/>
      <c r="U455" s="369"/>
      <c r="V455" s="369"/>
      <c r="W455" s="369"/>
      <c r="X455" s="369"/>
      <c r="Y455" s="369"/>
      <c r="AC455" s="370"/>
      <c r="AD455" s="371"/>
      <c r="AE455" s="370"/>
      <c r="AF455" s="370"/>
      <c r="AG455" s="370"/>
    </row>
    <row r="456" spans="4:33" s="372" customFormat="1" x14ac:dyDescent="0.25">
      <c r="D456" s="471"/>
      <c r="K456" s="472"/>
      <c r="T456" s="369"/>
      <c r="U456" s="369"/>
      <c r="V456" s="369"/>
      <c r="W456" s="369"/>
      <c r="X456" s="369"/>
      <c r="Y456" s="369"/>
      <c r="AC456" s="370"/>
      <c r="AD456" s="371"/>
      <c r="AE456" s="370"/>
      <c r="AF456" s="370"/>
      <c r="AG456" s="370"/>
    </row>
    <row r="457" spans="4:33" s="372" customFormat="1" x14ac:dyDescent="0.25">
      <c r="D457" s="471"/>
      <c r="K457" s="472"/>
      <c r="T457" s="369"/>
      <c r="U457" s="369"/>
      <c r="V457" s="369"/>
      <c r="W457" s="369"/>
      <c r="X457" s="369"/>
      <c r="Y457" s="369"/>
      <c r="AC457" s="370"/>
      <c r="AD457" s="371"/>
      <c r="AE457" s="370"/>
      <c r="AF457" s="370"/>
      <c r="AG457" s="370"/>
    </row>
    <row r="458" spans="4:33" s="372" customFormat="1" x14ac:dyDescent="0.25">
      <c r="D458" s="471"/>
      <c r="K458" s="472"/>
      <c r="T458" s="369"/>
      <c r="U458" s="369"/>
      <c r="V458" s="369"/>
      <c r="W458" s="369"/>
      <c r="X458" s="369"/>
      <c r="Y458" s="369"/>
      <c r="AC458" s="370"/>
      <c r="AD458" s="371"/>
      <c r="AE458" s="370"/>
      <c r="AF458" s="370"/>
      <c r="AG458" s="370"/>
    </row>
    <row r="459" spans="4:33" s="372" customFormat="1" x14ac:dyDescent="0.25">
      <c r="D459" s="471"/>
      <c r="K459" s="472"/>
      <c r="T459" s="369"/>
      <c r="U459" s="369"/>
      <c r="V459" s="369"/>
      <c r="W459" s="369"/>
      <c r="X459" s="369"/>
      <c r="Y459" s="369"/>
      <c r="AC459" s="370"/>
      <c r="AD459" s="371"/>
      <c r="AE459" s="370"/>
      <c r="AF459" s="370"/>
      <c r="AG459" s="370"/>
    </row>
    <row r="460" spans="4:33" s="372" customFormat="1" x14ac:dyDescent="0.25">
      <c r="D460" s="471"/>
      <c r="K460" s="472"/>
      <c r="T460" s="369"/>
      <c r="U460" s="369"/>
      <c r="V460" s="369"/>
      <c r="W460" s="369"/>
      <c r="X460" s="369"/>
      <c r="Y460" s="369"/>
      <c r="AC460" s="370"/>
      <c r="AD460" s="371"/>
      <c r="AE460" s="370"/>
      <c r="AF460" s="370"/>
      <c r="AG460" s="370"/>
    </row>
    <row r="461" spans="4:33" s="372" customFormat="1" x14ac:dyDescent="0.25">
      <c r="D461" s="471"/>
      <c r="K461" s="472"/>
      <c r="T461" s="369"/>
      <c r="U461" s="369"/>
      <c r="V461" s="369"/>
      <c r="W461" s="369"/>
      <c r="X461" s="369"/>
      <c r="Y461" s="369"/>
      <c r="AC461" s="370"/>
      <c r="AD461" s="371"/>
      <c r="AE461" s="370"/>
      <c r="AF461" s="370"/>
      <c r="AG461" s="370"/>
    </row>
    <row r="462" spans="4:33" s="372" customFormat="1" x14ac:dyDescent="0.25">
      <c r="D462" s="471"/>
      <c r="K462" s="472"/>
      <c r="T462" s="369"/>
      <c r="U462" s="369"/>
      <c r="V462" s="369"/>
      <c r="W462" s="369"/>
      <c r="X462" s="369"/>
      <c r="Y462" s="369"/>
      <c r="AC462" s="370"/>
      <c r="AD462" s="371"/>
      <c r="AE462" s="370"/>
      <c r="AF462" s="370"/>
      <c r="AG462" s="370"/>
    </row>
    <row r="463" spans="4:33" s="372" customFormat="1" x14ac:dyDescent="0.25">
      <c r="D463" s="471"/>
      <c r="K463" s="472"/>
      <c r="T463" s="369"/>
      <c r="U463" s="369"/>
      <c r="V463" s="369"/>
      <c r="W463" s="369"/>
      <c r="X463" s="369"/>
      <c r="Y463" s="369"/>
      <c r="AC463" s="370"/>
      <c r="AD463" s="371"/>
      <c r="AE463" s="370"/>
      <c r="AF463" s="370"/>
      <c r="AG463" s="370"/>
    </row>
    <row r="464" spans="4:33" s="372" customFormat="1" x14ac:dyDescent="0.25">
      <c r="D464" s="471"/>
      <c r="K464" s="472"/>
      <c r="T464" s="369"/>
      <c r="U464" s="369"/>
      <c r="V464" s="369"/>
      <c r="W464" s="369"/>
      <c r="X464" s="369"/>
      <c r="Y464" s="369"/>
      <c r="AC464" s="370"/>
      <c r="AD464" s="371"/>
      <c r="AE464" s="370"/>
      <c r="AF464" s="370"/>
      <c r="AG464" s="370"/>
    </row>
    <row r="465" spans="4:33" s="372" customFormat="1" x14ac:dyDescent="0.25">
      <c r="D465" s="471"/>
      <c r="K465" s="472"/>
      <c r="T465" s="369"/>
      <c r="U465" s="369"/>
      <c r="V465" s="369"/>
      <c r="W465" s="369"/>
      <c r="X465" s="369"/>
      <c r="Y465" s="369"/>
      <c r="AC465" s="370"/>
      <c r="AD465" s="371"/>
      <c r="AE465" s="370"/>
      <c r="AF465" s="370"/>
      <c r="AG465" s="370"/>
    </row>
    <row r="466" spans="4:33" s="372" customFormat="1" x14ac:dyDescent="0.25">
      <c r="D466" s="471"/>
      <c r="K466" s="472"/>
      <c r="T466" s="369"/>
      <c r="U466" s="369"/>
      <c r="V466" s="369"/>
      <c r="W466" s="369"/>
      <c r="X466" s="369"/>
      <c r="Y466" s="369"/>
      <c r="AC466" s="370"/>
      <c r="AD466" s="371"/>
      <c r="AE466" s="370"/>
      <c r="AF466" s="370"/>
      <c r="AG466" s="370"/>
    </row>
    <row r="467" spans="4:33" s="372" customFormat="1" x14ac:dyDescent="0.25">
      <c r="D467" s="471"/>
      <c r="K467" s="472"/>
      <c r="T467" s="369"/>
      <c r="U467" s="369"/>
      <c r="V467" s="369"/>
      <c r="W467" s="369"/>
      <c r="X467" s="369"/>
      <c r="Y467" s="369"/>
      <c r="AC467" s="370"/>
      <c r="AD467" s="371"/>
      <c r="AE467" s="370"/>
      <c r="AF467" s="370"/>
      <c r="AG467" s="370"/>
    </row>
    <row r="468" spans="4:33" s="372" customFormat="1" x14ac:dyDescent="0.25">
      <c r="D468" s="471"/>
      <c r="K468" s="472"/>
      <c r="T468" s="369"/>
      <c r="U468" s="369"/>
      <c r="V468" s="369"/>
      <c r="W468" s="369"/>
      <c r="X468" s="369"/>
      <c r="Y468" s="369"/>
      <c r="AC468" s="370"/>
      <c r="AD468" s="371"/>
      <c r="AE468" s="370"/>
      <c r="AF468" s="370"/>
      <c r="AG468" s="370"/>
    </row>
    <row r="469" spans="4:33" s="372" customFormat="1" x14ac:dyDescent="0.25">
      <c r="D469" s="471"/>
      <c r="K469" s="472"/>
      <c r="T469" s="369"/>
      <c r="U469" s="369"/>
      <c r="V469" s="369"/>
      <c r="W469" s="369"/>
      <c r="X469" s="369"/>
      <c r="Y469" s="369"/>
      <c r="AC469" s="370"/>
      <c r="AD469" s="371"/>
      <c r="AE469" s="370"/>
      <c r="AF469" s="370"/>
      <c r="AG469" s="370"/>
    </row>
    <row r="470" spans="4:33" s="372" customFormat="1" x14ac:dyDescent="0.25">
      <c r="D470" s="471"/>
      <c r="K470" s="472"/>
      <c r="T470" s="369"/>
      <c r="U470" s="369"/>
      <c r="V470" s="369"/>
      <c r="W470" s="369"/>
      <c r="X470" s="369"/>
      <c r="Y470" s="369"/>
      <c r="AC470" s="370"/>
      <c r="AD470" s="371"/>
      <c r="AE470" s="370"/>
      <c r="AF470" s="370"/>
      <c r="AG470" s="370"/>
    </row>
    <row r="471" spans="4:33" s="372" customFormat="1" x14ac:dyDescent="0.25">
      <c r="D471" s="471"/>
      <c r="K471" s="472"/>
      <c r="T471" s="369"/>
      <c r="U471" s="369"/>
      <c r="V471" s="369"/>
      <c r="W471" s="369"/>
      <c r="X471" s="369"/>
      <c r="Y471" s="369"/>
      <c r="AC471" s="370"/>
      <c r="AD471" s="371"/>
      <c r="AE471" s="370"/>
      <c r="AF471" s="370"/>
      <c r="AG471" s="370"/>
    </row>
    <row r="472" spans="4:33" s="372" customFormat="1" x14ac:dyDescent="0.25">
      <c r="D472" s="471"/>
      <c r="K472" s="472"/>
      <c r="T472" s="369"/>
      <c r="U472" s="369"/>
      <c r="V472" s="369"/>
      <c r="W472" s="369"/>
      <c r="X472" s="369"/>
      <c r="Y472" s="369"/>
      <c r="AC472" s="370"/>
      <c r="AD472" s="371"/>
      <c r="AE472" s="370"/>
      <c r="AF472" s="370"/>
      <c r="AG472" s="370"/>
    </row>
    <row r="473" spans="4:33" s="372" customFormat="1" x14ac:dyDescent="0.25">
      <c r="D473" s="471"/>
      <c r="K473" s="472"/>
      <c r="T473" s="369"/>
      <c r="U473" s="369"/>
      <c r="V473" s="369"/>
      <c r="W473" s="369"/>
      <c r="X473" s="369"/>
      <c r="Y473" s="369"/>
      <c r="AC473" s="370"/>
      <c r="AD473" s="371"/>
      <c r="AE473" s="370"/>
      <c r="AF473" s="370"/>
      <c r="AG473" s="370"/>
    </row>
    <row r="474" spans="4:33" s="372" customFormat="1" x14ac:dyDescent="0.25">
      <c r="D474" s="471"/>
      <c r="K474" s="472"/>
      <c r="T474" s="369"/>
      <c r="U474" s="369"/>
      <c r="V474" s="369"/>
      <c r="W474" s="369"/>
      <c r="X474" s="369"/>
      <c r="Y474" s="369"/>
      <c r="AC474" s="370"/>
      <c r="AD474" s="371"/>
      <c r="AE474" s="370"/>
      <c r="AF474" s="370"/>
      <c r="AG474" s="370"/>
    </row>
    <row r="475" spans="4:33" s="372" customFormat="1" x14ac:dyDescent="0.25">
      <c r="D475" s="471"/>
      <c r="K475" s="472"/>
      <c r="T475" s="369"/>
      <c r="U475" s="369"/>
      <c r="V475" s="369"/>
      <c r="W475" s="369"/>
      <c r="X475" s="369"/>
      <c r="Y475" s="369"/>
      <c r="AC475" s="370"/>
      <c r="AD475" s="371"/>
      <c r="AE475" s="370"/>
      <c r="AF475" s="370"/>
      <c r="AG475" s="370"/>
    </row>
    <row r="476" spans="4:33" s="372" customFormat="1" x14ac:dyDescent="0.25">
      <c r="D476" s="471"/>
      <c r="K476" s="472"/>
      <c r="T476" s="369"/>
      <c r="U476" s="369"/>
      <c r="V476" s="369"/>
      <c r="W476" s="369"/>
      <c r="X476" s="369"/>
      <c r="Y476" s="369"/>
      <c r="AC476" s="370"/>
      <c r="AD476" s="371"/>
      <c r="AE476" s="370"/>
      <c r="AF476" s="370"/>
      <c r="AG476" s="370"/>
    </row>
    <row r="477" spans="4:33" s="372" customFormat="1" x14ac:dyDescent="0.25">
      <c r="D477" s="471"/>
      <c r="K477" s="472"/>
      <c r="T477" s="369"/>
      <c r="U477" s="369"/>
      <c r="V477" s="369"/>
      <c r="W477" s="369"/>
      <c r="X477" s="369"/>
      <c r="Y477" s="369"/>
      <c r="AC477" s="370"/>
      <c r="AD477" s="371"/>
      <c r="AE477" s="370"/>
      <c r="AF477" s="370"/>
      <c r="AG477" s="370"/>
    </row>
    <row r="478" spans="4:33" s="372" customFormat="1" x14ac:dyDescent="0.25">
      <c r="D478" s="471"/>
      <c r="K478" s="472"/>
      <c r="T478" s="369"/>
      <c r="U478" s="369"/>
      <c r="V478" s="369"/>
      <c r="W478" s="369"/>
      <c r="X478" s="369"/>
      <c r="Y478" s="369"/>
      <c r="AC478" s="370"/>
      <c r="AD478" s="371"/>
      <c r="AE478" s="370"/>
      <c r="AF478" s="370"/>
      <c r="AG478" s="370"/>
    </row>
    <row r="479" spans="4:33" s="372" customFormat="1" x14ac:dyDescent="0.25">
      <c r="D479" s="471"/>
      <c r="K479" s="472"/>
      <c r="T479" s="369"/>
      <c r="U479" s="369"/>
      <c r="V479" s="369"/>
      <c r="W479" s="369"/>
      <c r="X479" s="369"/>
      <c r="Y479" s="369"/>
      <c r="AC479" s="370"/>
      <c r="AD479" s="371"/>
      <c r="AE479" s="370"/>
      <c r="AF479" s="370"/>
      <c r="AG479" s="370"/>
    </row>
    <row r="480" spans="4:33" s="372" customFormat="1" x14ac:dyDescent="0.25">
      <c r="D480" s="471"/>
      <c r="K480" s="472"/>
      <c r="T480" s="369"/>
      <c r="U480" s="369"/>
      <c r="V480" s="369"/>
      <c r="W480" s="369"/>
      <c r="X480" s="369"/>
      <c r="Y480" s="369"/>
      <c r="AC480" s="370"/>
      <c r="AD480" s="371"/>
      <c r="AE480" s="370"/>
      <c r="AF480" s="370"/>
      <c r="AG480" s="370"/>
    </row>
    <row r="481" spans="4:33" s="372" customFormat="1" x14ac:dyDescent="0.25">
      <c r="D481" s="471"/>
      <c r="K481" s="472"/>
      <c r="T481" s="369"/>
      <c r="U481" s="369"/>
      <c r="V481" s="369"/>
      <c r="W481" s="369"/>
      <c r="X481" s="369"/>
      <c r="Y481" s="369"/>
      <c r="AC481" s="370"/>
      <c r="AD481" s="371"/>
      <c r="AE481" s="370"/>
      <c r="AF481" s="370"/>
      <c r="AG481" s="370"/>
    </row>
    <row r="482" spans="4:33" s="372" customFormat="1" x14ac:dyDescent="0.25">
      <c r="D482" s="471"/>
      <c r="K482" s="472"/>
      <c r="T482" s="369"/>
      <c r="U482" s="369"/>
      <c r="V482" s="369"/>
      <c r="W482" s="369"/>
      <c r="X482" s="369"/>
      <c r="Y482" s="369"/>
      <c r="AC482" s="370"/>
      <c r="AD482" s="371"/>
      <c r="AE482" s="370"/>
      <c r="AF482" s="370"/>
      <c r="AG482" s="370"/>
    </row>
    <row r="483" spans="4:33" s="372" customFormat="1" x14ac:dyDescent="0.25">
      <c r="D483" s="471"/>
      <c r="K483" s="472"/>
      <c r="T483" s="369"/>
      <c r="U483" s="369"/>
      <c r="V483" s="369"/>
      <c r="W483" s="369"/>
      <c r="X483" s="369"/>
      <c r="Y483" s="369"/>
      <c r="AC483" s="370"/>
      <c r="AD483" s="371"/>
      <c r="AE483" s="370"/>
      <c r="AF483" s="370"/>
      <c r="AG483" s="370"/>
    </row>
    <row r="484" spans="4:33" s="372" customFormat="1" x14ac:dyDescent="0.25">
      <c r="D484" s="471"/>
      <c r="K484" s="472"/>
      <c r="T484" s="369"/>
      <c r="U484" s="369"/>
      <c r="V484" s="369"/>
      <c r="W484" s="369"/>
      <c r="X484" s="369"/>
      <c r="Y484" s="369"/>
      <c r="AC484" s="370"/>
      <c r="AD484" s="371"/>
      <c r="AE484" s="370"/>
      <c r="AF484" s="370"/>
      <c r="AG484" s="370"/>
    </row>
    <row r="485" spans="4:33" s="372" customFormat="1" x14ac:dyDescent="0.25">
      <c r="D485" s="471"/>
      <c r="K485" s="472"/>
      <c r="T485" s="369"/>
      <c r="U485" s="369"/>
      <c r="V485" s="369"/>
      <c r="W485" s="369"/>
      <c r="X485" s="369"/>
      <c r="Y485" s="369"/>
      <c r="AC485" s="370"/>
      <c r="AD485" s="371"/>
      <c r="AE485" s="370"/>
      <c r="AF485" s="370"/>
      <c r="AG485" s="370"/>
    </row>
    <row r="486" spans="4:33" s="372" customFormat="1" x14ac:dyDescent="0.25">
      <c r="D486" s="471"/>
      <c r="K486" s="472"/>
      <c r="T486" s="369"/>
      <c r="U486" s="369"/>
      <c r="V486" s="369"/>
      <c r="W486" s="369"/>
      <c r="X486" s="369"/>
      <c r="Y486" s="369"/>
      <c r="AC486" s="370"/>
      <c r="AD486" s="371"/>
      <c r="AE486" s="370"/>
      <c r="AF486" s="370"/>
      <c r="AG486" s="370"/>
    </row>
    <row r="487" spans="4:33" s="372" customFormat="1" x14ac:dyDescent="0.25">
      <c r="D487" s="471"/>
      <c r="K487" s="472"/>
      <c r="T487" s="369"/>
      <c r="U487" s="369"/>
      <c r="V487" s="369"/>
      <c r="W487" s="369"/>
      <c r="X487" s="369"/>
      <c r="Y487" s="369"/>
      <c r="AC487" s="370"/>
      <c r="AD487" s="371"/>
      <c r="AE487" s="370"/>
      <c r="AF487" s="370"/>
      <c r="AG487" s="370"/>
    </row>
    <row r="488" spans="4:33" s="372" customFormat="1" x14ac:dyDescent="0.25">
      <c r="D488" s="471"/>
      <c r="K488" s="472"/>
      <c r="T488" s="369"/>
      <c r="U488" s="369"/>
      <c r="V488" s="369"/>
      <c r="W488" s="369"/>
      <c r="X488" s="369"/>
      <c r="Y488" s="369"/>
      <c r="AC488" s="370"/>
      <c r="AD488" s="371"/>
      <c r="AE488" s="370"/>
      <c r="AF488" s="370"/>
      <c r="AG488" s="370"/>
    </row>
    <row r="489" spans="4:33" s="372" customFormat="1" x14ac:dyDescent="0.25">
      <c r="D489" s="471"/>
      <c r="K489" s="472"/>
      <c r="T489" s="369"/>
      <c r="U489" s="369"/>
      <c r="V489" s="369"/>
      <c r="W489" s="369"/>
      <c r="X489" s="369"/>
      <c r="Y489" s="369"/>
      <c r="AC489" s="370"/>
      <c r="AD489" s="371"/>
      <c r="AE489" s="370"/>
      <c r="AF489" s="370"/>
      <c r="AG489" s="370"/>
    </row>
    <row r="490" spans="4:33" s="372" customFormat="1" x14ac:dyDescent="0.25">
      <c r="D490" s="471"/>
      <c r="K490" s="472"/>
      <c r="T490" s="369"/>
      <c r="U490" s="369"/>
      <c r="V490" s="369"/>
      <c r="W490" s="369"/>
      <c r="X490" s="369"/>
      <c r="Y490" s="369"/>
      <c r="AC490" s="370"/>
      <c r="AD490" s="371"/>
      <c r="AE490" s="370"/>
      <c r="AF490" s="370"/>
      <c r="AG490" s="370"/>
    </row>
    <row r="491" spans="4:33" s="372" customFormat="1" x14ac:dyDescent="0.25">
      <c r="D491" s="471"/>
      <c r="K491" s="472"/>
      <c r="T491" s="369"/>
      <c r="U491" s="369"/>
      <c r="V491" s="369"/>
      <c r="W491" s="369"/>
      <c r="X491" s="369"/>
      <c r="Y491" s="369"/>
      <c r="AC491" s="370"/>
      <c r="AD491" s="371"/>
      <c r="AE491" s="370"/>
      <c r="AF491" s="370"/>
      <c r="AG491" s="370"/>
    </row>
    <row r="492" spans="4:33" s="372" customFormat="1" x14ac:dyDescent="0.25">
      <c r="D492" s="471"/>
      <c r="K492" s="472"/>
      <c r="T492" s="369"/>
      <c r="U492" s="369"/>
      <c r="V492" s="369"/>
      <c r="W492" s="369"/>
      <c r="X492" s="369"/>
      <c r="Y492" s="369"/>
      <c r="AC492" s="370"/>
      <c r="AD492" s="371"/>
      <c r="AE492" s="370"/>
      <c r="AF492" s="370"/>
      <c r="AG492" s="370"/>
    </row>
    <row r="493" spans="4:33" s="372" customFormat="1" x14ac:dyDescent="0.25">
      <c r="D493" s="471"/>
      <c r="K493" s="472"/>
      <c r="T493" s="369"/>
      <c r="U493" s="369"/>
      <c r="V493" s="369"/>
      <c r="W493" s="369"/>
      <c r="X493" s="369"/>
      <c r="Y493" s="369"/>
      <c r="AC493" s="370"/>
      <c r="AD493" s="371"/>
      <c r="AE493" s="370"/>
      <c r="AF493" s="370"/>
      <c r="AG493" s="370"/>
    </row>
    <row r="494" spans="4:33" s="372" customFormat="1" x14ac:dyDescent="0.25">
      <c r="D494" s="471"/>
      <c r="K494" s="472"/>
      <c r="T494" s="369"/>
      <c r="U494" s="369"/>
      <c r="V494" s="369"/>
      <c r="W494" s="369"/>
      <c r="X494" s="369"/>
      <c r="Y494" s="369"/>
      <c r="AC494" s="370"/>
      <c r="AD494" s="371"/>
      <c r="AE494" s="370"/>
      <c r="AF494" s="370"/>
      <c r="AG494" s="370"/>
    </row>
    <row r="495" spans="4:33" s="372" customFormat="1" x14ac:dyDescent="0.25">
      <c r="D495" s="471"/>
      <c r="K495" s="472"/>
      <c r="T495" s="369"/>
      <c r="U495" s="369"/>
      <c r="V495" s="369"/>
      <c r="W495" s="369"/>
      <c r="X495" s="369"/>
      <c r="Y495" s="369"/>
      <c r="AC495" s="370"/>
      <c r="AD495" s="371"/>
      <c r="AE495" s="370"/>
      <c r="AF495" s="370"/>
      <c r="AG495" s="370"/>
    </row>
    <row r="496" spans="4:33" s="372" customFormat="1" x14ac:dyDescent="0.25">
      <c r="D496" s="471"/>
      <c r="K496" s="472"/>
      <c r="T496" s="369"/>
      <c r="U496" s="369"/>
      <c r="V496" s="369"/>
      <c r="W496" s="369"/>
      <c r="X496" s="369"/>
      <c r="Y496" s="369"/>
      <c r="AC496" s="370"/>
      <c r="AD496" s="371"/>
      <c r="AE496" s="370"/>
      <c r="AF496" s="370"/>
      <c r="AG496" s="370"/>
    </row>
    <row r="497" spans="4:33" s="372" customFormat="1" x14ac:dyDescent="0.25">
      <c r="D497" s="471"/>
      <c r="K497" s="472"/>
      <c r="T497" s="369"/>
      <c r="U497" s="369"/>
      <c r="V497" s="369"/>
      <c r="W497" s="369"/>
      <c r="X497" s="369"/>
      <c r="Y497" s="369"/>
      <c r="AC497" s="370"/>
      <c r="AD497" s="371"/>
      <c r="AE497" s="370"/>
      <c r="AF497" s="370"/>
      <c r="AG497" s="370"/>
    </row>
    <row r="498" spans="4:33" s="372" customFormat="1" x14ac:dyDescent="0.25">
      <c r="D498" s="471"/>
      <c r="K498" s="472"/>
      <c r="T498" s="369"/>
      <c r="U498" s="369"/>
      <c r="V498" s="369"/>
      <c r="W498" s="369"/>
      <c r="X498" s="369"/>
      <c r="Y498" s="369"/>
      <c r="AC498" s="370"/>
      <c r="AD498" s="371"/>
      <c r="AE498" s="370"/>
      <c r="AF498" s="370"/>
      <c r="AG498" s="370"/>
    </row>
    <row r="499" spans="4:33" s="372" customFormat="1" x14ac:dyDescent="0.25">
      <c r="D499" s="471"/>
      <c r="K499" s="472"/>
      <c r="T499" s="369"/>
      <c r="U499" s="369"/>
      <c r="V499" s="369"/>
      <c r="W499" s="369"/>
      <c r="X499" s="369"/>
      <c r="Y499" s="369"/>
      <c r="AC499" s="370"/>
      <c r="AD499" s="371"/>
      <c r="AE499" s="370"/>
      <c r="AF499" s="370"/>
      <c r="AG499" s="370"/>
    </row>
    <row r="500" spans="4:33" s="372" customFormat="1" x14ac:dyDescent="0.25">
      <c r="D500" s="471"/>
      <c r="K500" s="472"/>
      <c r="T500" s="369"/>
      <c r="U500" s="369"/>
      <c r="V500" s="369"/>
      <c r="W500" s="369"/>
      <c r="X500" s="369"/>
      <c r="Y500" s="369"/>
      <c r="AC500" s="370"/>
      <c r="AD500" s="371"/>
      <c r="AE500" s="370"/>
      <c r="AF500" s="370"/>
      <c r="AG500" s="370"/>
    </row>
    <row r="501" spans="4:33" s="372" customFormat="1" x14ac:dyDescent="0.25">
      <c r="D501" s="471"/>
      <c r="K501" s="472"/>
      <c r="T501" s="369"/>
      <c r="U501" s="369"/>
      <c r="V501" s="369"/>
      <c r="W501" s="369"/>
      <c r="X501" s="369"/>
      <c r="Y501" s="369"/>
      <c r="AC501" s="370"/>
      <c r="AD501" s="371"/>
      <c r="AE501" s="370"/>
      <c r="AF501" s="370"/>
      <c r="AG501" s="370"/>
    </row>
    <row r="502" spans="4:33" s="372" customFormat="1" x14ac:dyDescent="0.25">
      <c r="D502" s="471"/>
      <c r="K502" s="472"/>
      <c r="T502" s="369"/>
      <c r="U502" s="369"/>
      <c r="V502" s="369"/>
      <c r="W502" s="369"/>
      <c r="X502" s="369"/>
      <c r="Y502" s="369"/>
      <c r="AC502" s="370"/>
      <c r="AD502" s="371"/>
      <c r="AE502" s="370"/>
      <c r="AF502" s="370"/>
      <c r="AG502" s="370"/>
    </row>
    <row r="503" spans="4:33" s="372" customFormat="1" x14ac:dyDescent="0.25">
      <c r="D503" s="471"/>
      <c r="K503" s="472"/>
      <c r="T503" s="369"/>
      <c r="U503" s="369"/>
      <c r="V503" s="369"/>
      <c r="W503" s="369"/>
      <c r="X503" s="369"/>
      <c r="Y503" s="369"/>
      <c r="AC503" s="370"/>
      <c r="AD503" s="371"/>
      <c r="AE503" s="370"/>
      <c r="AF503" s="370"/>
      <c r="AG503" s="370"/>
    </row>
    <row r="504" spans="4:33" s="372" customFormat="1" x14ac:dyDescent="0.25">
      <c r="D504" s="471"/>
      <c r="K504" s="472"/>
      <c r="T504" s="369"/>
      <c r="U504" s="369"/>
      <c r="V504" s="369"/>
      <c r="W504" s="369"/>
      <c r="X504" s="369"/>
      <c r="Y504" s="369"/>
      <c r="AC504" s="370"/>
      <c r="AD504" s="371"/>
      <c r="AE504" s="370"/>
      <c r="AF504" s="370"/>
      <c r="AG504" s="370"/>
    </row>
    <row r="505" spans="4:33" s="372" customFormat="1" x14ac:dyDescent="0.25">
      <c r="D505" s="471"/>
      <c r="K505" s="472"/>
      <c r="T505" s="369"/>
      <c r="U505" s="369"/>
      <c r="V505" s="369"/>
      <c r="W505" s="369"/>
      <c r="X505" s="369"/>
      <c r="Y505" s="369"/>
      <c r="AC505" s="370"/>
      <c r="AD505" s="371"/>
      <c r="AE505" s="370"/>
      <c r="AF505" s="370"/>
      <c r="AG505" s="370"/>
    </row>
    <row r="506" spans="4:33" s="372" customFormat="1" x14ac:dyDescent="0.25">
      <c r="D506" s="471"/>
      <c r="K506" s="472"/>
      <c r="T506" s="369"/>
      <c r="U506" s="369"/>
      <c r="V506" s="369"/>
      <c r="W506" s="369"/>
      <c r="X506" s="369"/>
      <c r="Y506" s="369"/>
      <c r="AC506" s="370"/>
      <c r="AD506" s="371"/>
      <c r="AE506" s="370"/>
      <c r="AF506" s="370"/>
      <c r="AG506" s="370"/>
    </row>
    <row r="507" spans="4:33" s="372" customFormat="1" x14ac:dyDescent="0.25">
      <c r="D507" s="471"/>
      <c r="K507" s="472"/>
      <c r="T507" s="369"/>
      <c r="U507" s="369"/>
      <c r="V507" s="369"/>
      <c r="W507" s="369"/>
      <c r="X507" s="369"/>
      <c r="Y507" s="369"/>
      <c r="AC507" s="370"/>
      <c r="AD507" s="371"/>
      <c r="AE507" s="370"/>
      <c r="AF507" s="370"/>
      <c r="AG507" s="370"/>
    </row>
    <row r="508" spans="4:33" s="372" customFormat="1" x14ac:dyDescent="0.25">
      <c r="D508" s="471"/>
      <c r="K508" s="472"/>
      <c r="T508" s="369"/>
      <c r="U508" s="369"/>
      <c r="V508" s="369"/>
      <c r="W508" s="369"/>
      <c r="X508" s="369"/>
      <c r="Y508" s="369"/>
      <c r="AC508" s="370"/>
      <c r="AD508" s="371"/>
      <c r="AE508" s="370"/>
      <c r="AF508" s="370"/>
      <c r="AG508" s="370"/>
    </row>
    <row r="509" spans="4:33" s="372" customFormat="1" x14ac:dyDescent="0.25">
      <c r="D509" s="471"/>
      <c r="K509" s="472"/>
      <c r="T509" s="369"/>
      <c r="U509" s="369"/>
      <c r="V509" s="369"/>
      <c r="W509" s="369"/>
      <c r="X509" s="369"/>
      <c r="Y509" s="369"/>
      <c r="AC509" s="370"/>
      <c r="AD509" s="371"/>
      <c r="AE509" s="370"/>
      <c r="AF509" s="370"/>
      <c r="AG509" s="370"/>
    </row>
    <row r="510" spans="4:33" s="372" customFormat="1" x14ac:dyDescent="0.25">
      <c r="D510" s="471"/>
      <c r="K510" s="472"/>
      <c r="T510" s="369"/>
      <c r="U510" s="369"/>
      <c r="V510" s="369"/>
      <c r="W510" s="369"/>
      <c r="X510" s="369"/>
      <c r="Y510" s="369"/>
      <c r="AC510" s="370"/>
      <c r="AD510" s="371"/>
      <c r="AE510" s="370"/>
      <c r="AF510" s="370"/>
      <c r="AG510" s="370"/>
    </row>
    <row r="511" spans="4:33" s="372" customFormat="1" x14ac:dyDescent="0.25">
      <c r="D511" s="471"/>
      <c r="K511" s="472"/>
      <c r="T511" s="369"/>
      <c r="U511" s="369"/>
      <c r="V511" s="369"/>
      <c r="W511" s="369"/>
      <c r="X511" s="369"/>
      <c r="Y511" s="369"/>
      <c r="AC511" s="370"/>
      <c r="AD511" s="371"/>
      <c r="AE511" s="370"/>
      <c r="AF511" s="370"/>
      <c r="AG511" s="370"/>
    </row>
    <row r="512" spans="4:33" s="372" customFormat="1" x14ac:dyDescent="0.25">
      <c r="D512" s="471"/>
      <c r="K512" s="472"/>
      <c r="T512" s="369"/>
      <c r="U512" s="369"/>
      <c r="V512" s="369"/>
      <c r="W512" s="369"/>
      <c r="X512" s="369"/>
      <c r="Y512" s="369"/>
      <c r="AC512" s="370"/>
      <c r="AD512" s="371"/>
      <c r="AE512" s="370"/>
      <c r="AF512" s="370"/>
      <c r="AG512" s="370"/>
    </row>
    <row r="513" spans="4:33" s="372" customFormat="1" x14ac:dyDescent="0.25">
      <c r="D513" s="471"/>
      <c r="K513" s="472"/>
      <c r="T513" s="369"/>
      <c r="U513" s="369"/>
      <c r="V513" s="369"/>
      <c r="W513" s="369"/>
      <c r="X513" s="369"/>
      <c r="Y513" s="369"/>
      <c r="AC513" s="370"/>
      <c r="AD513" s="371"/>
      <c r="AE513" s="370"/>
      <c r="AF513" s="370"/>
      <c r="AG513" s="370"/>
    </row>
    <row r="514" spans="4:33" s="372" customFormat="1" x14ac:dyDescent="0.25">
      <c r="D514" s="471"/>
      <c r="K514" s="472"/>
      <c r="T514" s="369"/>
      <c r="U514" s="369"/>
      <c r="V514" s="369"/>
      <c r="W514" s="369"/>
      <c r="X514" s="369"/>
      <c r="Y514" s="369"/>
      <c r="AC514" s="370"/>
      <c r="AD514" s="371"/>
      <c r="AE514" s="370"/>
      <c r="AF514" s="370"/>
      <c r="AG514" s="370"/>
    </row>
    <row r="515" spans="4:33" s="372" customFormat="1" x14ac:dyDescent="0.25">
      <c r="D515" s="471"/>
      <c r="K515" s="472"/>
      <c r="T515" s="369"/>
      <c r="U515" s="369"/>
      <c r="V515" s="369"/>
      <c r="W515" s="369"/>
      <c r="X515" s="369"/>
      <c r="Y515" s="369"/>
      <c r="AC515" s="370"/>
      <c r="AD515" s="371"/>
      <c r="AE515" s="370"/>
      <c r="AF515" s="370"/>
      <c r="AG515" s="370"/>
    </row>
    <row r="516" spans="4:33" s="372" customFormat="1" x14ac:dyDescent="0.25">
      <c r="D516" s="471"/>
      <c r="K516" s="472"/>
      <c r="T516" s="369"/>
      <c r="U516" s="369"/>
      <c r="V516" s="369"/>
      <c r="W516" s="369"/>
      <c r="X516" s="369"/>
      <c r="Y516" s="369"/>
      <c r="AC516" s="370"/>
      <c r="AD516" s="371"/>
      <c r="AE516" s="370"/>
      <c r="AF516" s="370"/>
      <c r="AG516" s="370"/>
    </row>
    <row r="517" spans="4:33" s="372" customFormat="1" x14ac:dyDescent="0.25">
      <c r="D517" s="471"/>
      <c r="K517" s="472"/>
      <c r="T517" s="369"/>
      <c r="U517" s="369"/>
      <c r="V517" s="369"/>
      <c r="W517" s="369"/>
      <c r="X517" s="369"/>
      <c r="Y517" s="369"/>
      <c r="AC517" s="370"/>
      <c r="AD517" s="371"/>
      <c r="AE517" s="370"/>
      <c r="AF517" s="370"/>
      <c r="AG517" s="370"/>
    </row>
    <row r="518" spans="4:33" s="372" customFormat="1" x14ac:dyDescent="0.25">
      <c r="D518" s="471"/>
      <c r="K518" s="472"/>
      <c r="T518" s="369"/>
      <c r="U518" s="369"/>
      <c r="V518" s="369"/>
      <c r="W518" s="369"/>
      <c r="X518" s="369"/>
      <c r="Y518" s="369"/>
      <c r="AC518" s="370"/>
      <c r="AD518" s="371"/>
      <c r="AE518" s="370"/>
      <c r="AF518" s="370"/>
      <c r="AG518" s="370"/>
    </row>
    <row r="519" spans="4:33" s="372" customFormat="1" x14ac:dyDescent="0.25">
      <c r="D519" s="471"/>
      <c r="K519" s="472"/>
      <c r="T519" s="369"/>
      <c r="U519" s="369"/>
      <c r="V519" s="369"/>
      <c r="W519" s="369"/>
      <c r="X519" s="369"/>
      <c r="Y519" s="369"/>
      <c r="AC519" s="370"/>
      <c r="AD519" s="371"/>
      <c r="AE519" s="370"/>
      <c r="AF519" s="370"/>
      <c r="AG519" s="370"/>
    </row>
    <row r="520" spans="4:33" s="372" customFormat="1" x14ac:dyDescent="0.25">
      <c r="D520" s="471"/>
      <c r="K520" s="472"/>
      <c r="T520" s="369"/>
      <c r="U520" s="369"/>
      <c r="V520" s="369"/>
      <c r="W520" s="369"/>
      <c r="X520" s="369"/>
      <c r="Y520" s="369"/>
      <c r="AC520" s="370"/>
      <c r="AD520" s="371"/>
      <c r="AE520" s="370"/>
      <c r="AF520" s="370"/>
      <c r="AG520" s="370"/>
    </row>
    <row r="521" spans="4:33" s="372" customFormat="1" x14ac:dyDescent="0.25">
      <c r="D521" s="471"/>
      <c r="K521" s="472"/>
      <c r="T521" s="369"/>
      <c r="U521" s="369"/>
      <c r="V521" s="369"/>
      <c r="W521" s="369"/>
      <c r="X521" s="369"/>
      <c r="Y521" s="369"/>
      <c r="AC521" s="370"/>
      <c r="AD521" s="371"/>
      <c r="AE521" s="370"/>
      <c r="AF521" s="370"/>
      <c r="AG521" s="370"/>
    </row>
    <row r="522" spans="4:33" s="372" customFormat="1" x14ac:dyDescent="0.25">
      <c r="D522" s="471"/>
      <c r="K522" s="472"/>
      <c r="T522" s="369"/>
      <c r="U522" s="369"/>
      <c r="V522" s="369"/>
      <c r="W522" s="369"/>
      <c r="X522" s="369"/>
      <c r="Y522" s="369"/>
      <c r="AC522" s="370"/>
      <c r="AD522" s="371"/>
      <c r="AE522" s="370"/>
      <c r="AF522" s="370"/>
      <c r="AG522" s="370"/>
    </row>
    <row r="523" spans="4:33" s="372" customFormat="1" x14ac:dyDescent="0.25">
      <c r="D523" s="471"/>
      <c r="K523" s="472"/>
      <c r="T523" s="369"/>
      <c r="U523" s="369"/>
      <c r="V523" s="369"/>
      <c r="W523" s="369"/>
      <c r="X523" s="369"/>
      <c r="Y523" s="369"/>
      <c r="AC523" s="370"/>
      <c r="AD523" s="371"/>
      <c r="AE523" s="370"/>
      <c r="AF523" s="370"/>
      <c r="AG523" s="370"/>
    </row>
    <row r="524" spans="4:33" s="372" customFormat="1" x14ac:dyDescent="0.25">
      <c r="D524" s="471"/>
      <c r="K524" s="472"/>
      <c r="T524" s="369"/>
      <c r="U524" s="369"/>
      <c r="V524" s="369"/>
      <c r="W524" s="369"/>
      <c r="X524" s="369"/>
      <c r="Y524" s="369"/>
      <c r="AC524" s="370"/>
      <c r="AD524" s="371"/>
      <c r="AE524" s="370"/>
      <c r="AF524" s="370"/>
      <c r="AG524" s="370"/>
    </row>
    <row r="525" spans="4:33" s="372" customFormat="1" x14ac:dyDescent="0.25">
      <c r="D525" s="471"/>
      <c r="K525" s="472"/>
      <c r="T525" s="369"/>
      <c r="U525" s="369"/>
      <c r="V525" s="369"/>
      <c r="W525" s="369"/>
      <c r="X525" s="369"/>
      <c r="Y525" s="369"/>
      <c r="AC525" s="370"/>
      <c r="AD525" s="371"/>
      <c r="AE525" s="370"/>
      <c r="AF525" s="370"/>
      <c r="AG525" s="370"/>
    </row>
    <row r="526" spans="4:33" s="372" customFormat="1" x14ac:dyDescent="0.25">
      <c r="D526" s="471"/>
      <c r="K526" s="472"/>
      <c r="T526" s="369"/>
      <c r="U526" s="369"/>
      <c r="V526" s="369"/>
      <c r="W526" s="369"/>
      <c r="X526" s="369"/>
      <c r="Y526" s="369"/>
      <c r="AC526" s="370"/>
      <c r="AD526" s="371"/>
      <c r="AE526" s="370"/>
      <c r="AF526" s="370"/>
      <c r="AG526" s="370"/>
    </row>
    <row r="527" spans="4:33" s="372" customFormat="1" x14ac:dyDescent="0.25">
      <c r="D527" s="471"/>
      <c r="K527" s="472"/>
      <c r="T527" s="369"/>
      <c r="U527" s="369"/>
      <c r="V527" s="369"/>
      <c r="W527" s="369"/>
      <c r="X527" s="369"/>
      <c r="Y527" s="369"/>
      <c r="AC527" s="370"/>
      <c r="AD527" s="371"/>
      <c r="AE527" s="370"/>
      <c r="AF527" s="370"/>
      <c r="AG527" s="370"/>
    </row>
    <row r="528" spans="4:33" s="372" customFormat="1" x14ac:dyDescent="0.25">
      <c r="D528" s="471"/>
      <c r="K528" s="472"/>
      <c r="T528" s="369"/>
      <c r="U528" s="369"/>
      <c r="V528" s="369"/>
      <c r="W528" s="369"/>
      <c r="X528" s="369"/>
      <c r="Y528" s="369"/>
      <c r="AC528" s="370"/>
      <c r="AD528" s="371"/>
      <c r="AE528" s="370"/>
      <c r="AF528" s="370"/>
      <c r="AG528" s="370"/>
    </row>
    <row r="529" spans="4:33" s="372" customFormat="1" x14ac:dyDescent="0.25">
      <c r="D529" s="471"/>
      <c r="K529" s="472"/>
      <c r="T529" s="369"/>
      <c r="U529" s="369"/>
      <c r="V529" s="369"/>
      <c r="W529" s="369"/>
      <c r="X529" s="369"/>
      <c r="Y529" s="369"/>
      <c r="AC529" s="370"/>
      <c r="AD529" s="371"/>
      <c r="AE529" s="370"/>
      <c r="AF529" s="370"/>
      <c r="AG529" s="370"/>
    </row>
    <row r="530" spans="4:33" s="372" customFormat="1" x14ac:dyDescent="0.25">
      <c r="D530" s="471"/>
      <c r="K530" s="472"/>
      <c r="T530" s="369"/>
      <c r="U530" s="369"/>
      <c r="V530" s="369"/>
      <c r="W530" s="369"/>
      <c r="X530" s="369"/>
      <c r="Y530" s="369"/>
      <c r="AC530" s="370"/>
      <c r="AD530" s="371"/>
      <c r="AE530" s="370"/>
      <c r="AF530" s="370"/>
      <c r="AG530" s="370"/>
    </row>
    <row r="531" spans="4:33" s="372" customFormat="1" x14ac:dyDescent="0.25">
      <c r="D531" s="471"/>
      <c r="K531" s="472"/>
      <c r="T531" s="369"/>
      <c r="U531" s="369"/>
      <c r="V531" s="369"/>
      <c r="W531" s="369"/>
      <c r="X531" s="369"/>
      <c r="Y531" s="369"/>
      <c r="AC531" s="370"/>
      <c r="AD531" s="371"/>
      <c r="AE531" s="370"/>
      <c r="AF531" s="370"/>
      <c r="AG531" s="370"/>
    </row>
    <row r="532" spans="4:33" s="372" customFormat="1" x14ac:dyDescent="0.25">
      <c r="D532" s="471"/>
      <c r="K532" s="472"/>
      <c r="T532" s="369"/>
      <c r="U532" s="369"/>
      <c r="V532" s="369"/>
      <c r="W532" s="369"/>
      <c r="X532" s="369"/>
      <c r="Y532" s="369"/>
      <c r="AC532" s="370"/>
      <c r="AD532" s="371"/>
      <c r="AE532" s="370"/>
      <c r="AF532" s="370"/>
      <c r="AG532" s="370"/>
    </row>
    <row r="533" spans="4:33" s="372" customFormat="1" x14ac:dyDescent="0.25">
      <c r="D533" s="471"/>
      <c r="K533" s="472"/>
      <c r="T533" s="369"/>
      <c r="U533" s="369"/>
      <c r="V533" s="369"/>
      <c r="W533" s="369"/>
      <c r="X533" s="369"/>
      <c r="Y533" s="369"/>
      <c r="AC533" s="370"/>
      <c r="AD533" s="371"/>
      <c r="AE533" s="370"/>
      <c r="AF533" s="370"/>
      <c r="AG533" s="370"/>
    </row>
    <row r="534" spans="4:33" s="372" customFormat="1" x14ac:dyDescent="0.25">
      <c r="D534" s="471"/>
      <c r="K534" s="472"/>
      <c r="T534" s="369"/>
      <c r="U534" s="369"/>
      <c r="V534" s="369"/>
      <c r="W534" s="369"/>
      <c r="X534" s="369"/>
      <c r="Y534" s="369"/>
      <c r="AC534" s="370"/>
      <c r="AD534" s="371"/>
      <c r="AE534" s="370"/>
      <c r="AF534" s="370"/>
      <c r="AG534" s="370"/>
    </row>
    <row r="535" spans="4:33" s="372" customFormat="1" x14ac:dyDescent="0.25">
      <c r="D535" s="471"/>
      <c r="K535" s="472"/>
      <c r="T535" s="369"/>
      <c r="U535" s="369"/>
      <c r="V535" s="369"/>
      <c r="W535" s="369"/>
      <c r="X535" s="369"/>
      <c r="Y535" s="369"/>
      <c r="AC535" s="370"/>
      <c r="AD535" s="371"/>
      <c r="AE535" s="370"/>
      <c r="AF535" s="370"/>
      <c r="AG535" s="370"/>
    </row>
    <row r="536" spans="4:33" s="372" customFormat="1" x14ac:dyDescent="0.25">
      <c r="D536" s="471"/>
      <c r="K536" s="472"/>
      <c r="T536" s="369"/>
      <c r="U536" s="369"/>
      <c r="V536" s="369"/>
      <c r="W536" s="369"/>
      <c r="X536" s="369"/>
      <c r="Y536" s="369"/>
      <c r="AC536" s="370"/>
      <c r="AD536" s="371"/>
      <c r="AE536" s="370"/>
      <c r="AF536" s="370"/>
      <c r="AG536" s="370"/>
    </row>
    <row r="537" spans="4:33" s="372" customFormat="1" x14ac:dyDescent="0.25">
      <c r="D537" s="471"/>
      <c r="K537" s="472"/>
      <c r="T537" s="369"/>
      <c r="U537" s="369"/>
      <c r="V537" s="369"/>
      <c r="W537" s="369"/>
      <c r="X537" s="369"/>
      <c r="Y537" s="369"/>
      <c r="AC537" s="370"/>
      <c r="AD537" s="371"/>
      <c r="AE537" s="370"/>
      <c r="AF537" s="370"/>
      <c r="AG537" s="370"/>
    </row>
    <row r="538" spans="4:33" s="372" customFormat="1" x14ac:dyDescent="0.25">
      <c r="D538" s="471"/>
      <c r="K538" s="472"/>
      <c r="T538" s="369"/>
      <c r="U538" s="369"/>
      <c r="V538" s="369"/>
      <c r="W538" s="369"/>
      <c r="X538" s="369"/>
      <c r="Y538" s="369"/>
      <c r="AC538" s="370"/>
      <c r="AD538" s="371"/>
      <c r="AE538" s="370"/>
      <c r="AF538" s="370"/>
      <c r="AG538" s="370"/>
    </row>
    <row r="539" spans="4:33" s="372" customFormat="1" x14ac:dyDescent="0.25">
      <c r="D539" s="471"/>
      <c r="K539" s="472"/>
      <c r="T539" s="369"/>
      <c r="U539" s="369"/>
      <c r="V539" s="369"/>
      <c r="W539" s="369"/>
      <c r="X539" s="369"/>
      <c r="Y539" s="369"/>
      <c r="AC539" s="370"/>
      <c r="AD539" s="371"/>
      <c r="AE539" s="370"/>
      <c r="AF539" s="370"/>
      <c r="AG539" s="370"/>
    </row>
    <row r="540" spans="4:33" s="372" customFormat="1" x14ac:dyDescent="0.25">
      <c r="D540" s="471"/>
      <c r="K540" s="472"/>
      <c r="T540" s="369"/>
      <c r="U540" s="369"/>
      <c r="V540" s="369"/>
      <c r="W540" s="369"/>
      <c r="X540" s="369"/>
      <c r="Y540" s="369"/>
      <c r="AC540" s="370"/>
      <c r="AD540" s="371"/>
      <c r="AE540" s="370"/>
      <c r="AF540" s="370"/>
      <c r="AG540" s="370"/>
    </row>
    <row r="541" spans="4:33" s="372" customFormat="1" x14ac:dyDescent="0.25">
      <c r="D541" s="471"/>
      <c r="K541" s="472"/>
      <c r="T541" s="369"/>
      <c r="U541" s="369"/>
      <c r="V541" s="369"/>
      <c r="W541" s="369"/>
      <c r="X541" s="369"/>
      <c r="Y541" s="369"/>
      <c r="AC541" s="370"/>
      <c r="AD541" s="371"/>
      <c r="AE541" s="370"/>
      <c r="AF541" s="370"/>
      <c r="AG541" s="370"/>
    </row>
    <row r="542" spans="4:33" s="372" customFormat="1" x14ac:dyDescent="0.25">
      <c r="D542" s="471"/>
      <c r="K542" s="472"/>
      <c r="T542" s="369"/>
      <c r="U542" s="369"/>
      <c r="V542" s="369"/>
      <c r="W542" s="369"/>
      <c r="X542" s="369"/>
      <c r="Y542" s="369"/>
      <c r="AC542" s="370"/>
      <c r="AD542" s="371"/>
      <c r="AE542" s="370"/>
      <c r="AF542" s="370"/>
      <c r="AG542" s="370"/>
    </row>
    <row r="543" spans="4:33" s="372" customFormat="1" x14ac:dyDescent="0.25">
      <c r="D543" s="471"/>
      <c r="K543" s="472"/>
      <c r="T543" s="369"/>
      <c r="U543" s="369"/>
      <c r="V543" s="369"/>
      <c r="W543" s="369"/>
      <c r="X543" s="369"/>
      <c r="Y543" s="369"/>
      <c r="AC543" s="370"/>
      <c r="AD543" s="371"/>
      <c r="AE543" s="370"/>
      <c r="AF543" s="370"/>
      <c r="AG543" s="370"/>
    </row>
    <row r="544" spans="4:33" s="372" customFormat="1" x14ac:dyDescent="0.25">
      <c r="D544" s="471"/>
      <c r="K544" s="472"/>
      <c r="T544" s="369"/>
      <c r="U544" s="369"/>
      <c r="V544" s="369"/>
      <c r="W544" s="369"/>
      <c r="X544" s="369"/>
      <c r="Y544" s="369"/>
      <c r="AC544" s="370"/>
      <c r="AD544" s="371"/>
      <c r="AE544" s="370"/>
      <c r="AF544" s="370"/>
      <c r="AG544" s="370"/>
    </row>
    <row r="545" spans="4:33" s="372" customFormat="1" x14ac:dyDescent="0.25">
      <c r="D545" s="471"/>
      <c r="K545" s="472"/>
      <c r="T545" s="369"/>
      <c r="U545" s="369"/>
      <c r="V545" s="369"/>
      <c r="W545" s="369"/>
      <c r="X545" s="369"/>
      <c r="Y545" s="369"/>
      <c r="AC545" s="370"/>
      <c r="AD545" s="371"/>
      <c r="AE545" s="370"/>
      <c r="AF545" s="370"/>
      <c r="AG545" s="370"/>
    </row>
    <row r="546" spans="4:33" s="372" customFormat="1" x14ac:dyDescent="0.25">
      <c r="D546" s="471"/>
      <c r="K546" s="472"/>
      <c r="T546" s="369"/>
      <c r="U546" s="369"/>
      <c r="V546" s="369"/>
      <c r="W546" s="369"/>
      <c r="X546" s="369"/>
      <c r="Y546" s="369"/>
      <c r="AC546" s="370"/>
      <c r="AD546" s="371"/>
      <c r="AE546" s="370"/>
      <c r="AF546" s="370"/>
      <c r="AG546" s="370"/>
    </row>
    <row r="547" spans="4:33" s="372" customFormat="1" x14ac:dyDescent="0.25">
      <c r="D547" s="471"/>
      <c r="K547" s="472"/>
      <c r="T547" s="369"/>
      <c r="U547" s="369"/>
      <c r="V547" s="369"/>
      <c r="W547" s="369"/>
      <c r="X547" s="369"/>
      <c r="Y547" s="369"/>
      <c r="AC547" s="370"/>
      <c r="AD547" s="371"/>
      <c r="AE547" s="370"/>
      <c r="AF547" s="370"/>
      <c r="AG547" s="370"/>
    </row>
    <row r="548" spans="4:33" s="372" customFormat="1" x14ac:dyDescent="0.25">
      <c r="D548" s="471"/>
      <c r="K548" s="472"/>
      <c r="T548" s="369"/>
      <c r="U548" s="369"/>
      <c r="V548" s="369"/>
      <c r="W548" s="369"/>
      <c r="X548" s="369"/>
      <c r="Y548" s="369"/>
      <c r="AC548" s="370"/>
      <c r="AD548" s="371"/>
      <c r="AE548" s="370"/>
      <c r="AF548" s="370"/>
      <c r="AG548" s="370"/>
    </row>
    <row r="549" spans="4:33" s="372" customFormat="1" x14ac:dyDescent="0.25">
      <c r="D549" s="471"/>
      <c r="K549" s="472"/>
      <c r="T549" s="369"/>
      <c r="U549" s="369"/>
      <c r="V549" s="369"/>
      <c r="W549" s="369"/>
      <c r="X549" s="369"/>
      <c r="Y549" s="369"/>
      <c r="AC549" s="370"/>
      <c r="AD549" s="371"/>
      <c r="AE549" s="370"/>
      <c r="AF549" s="370"/>
      <c r="AG549" s="370"/>
    </row>
    <row r="550" spans="4:33" s="372" customFormat="1" x14ac:dyDescent="0.25">
      <c r="D550" s="471"/>
      <c r="K550" s="472"/>
      <c r="T550" s="369"/>
      <c r="U550" s="369"/>
      <c r="V550" s="369"/>
      <c r="W550" s="369"/>
      <c r="X550" s="369"/>
      <c r="Y550" s="369"/>
      <c r="AC550" s="370"/>
      <c r="AD550" s="371"/>
      <c r="AE550" s="370"/>
      <c r="AF550" s="370"/>
      <c r="AG550" s="370"/>
    </row>
    <row r="551" spans="4:33" s="372" customFormat="1" x14ac:dyDescent="0.25">
      <c r="D551" s="471"/>
      <c r="K551" s="472"/>
      <c r="T551" s="369"/>
      <c r="U551" s="369"/>
      <c r="V551" s="369"/>
      <c r="W551" s="369"/>
      <c r="X551" s="369"/>
      <c r="Y551" s="369"/>
      <c r="AC551" s="370"/>
      <c r="AD551" s="371"/>
      <c r="AE551" s="370"/>
      <c r="AF551" s="370"/>
      <c r="AG551" s="370"/>
    </row>
    <row r="552" spans="4:33" s="372" customFormat="1" x14ac:dyDescent="0.25">
      <c r="D552" s="471"/>
      <c r="K552" s="472"/>
      <c r="T552" s="369"/>
      <c r="U552" s="369"/>
      <c r="V552" s="369"/>
      <c r="W552" s="369"/>
      <c r="X552" s="369"/>
      <c r="Y552" s="369"/>
      <c r="AC552" s="370"/>
      <c r="AD552" s="371"/>
      <c r="AE552" s="370"/>
      <c r="AF552" s="370"/>
      <c r="AG552" s="370"/>
    </row>
    <row r="553" spans="4:33" s="372" customFormat="1" x14ac:dyDescent="0.25">
      <c r="D553" s="471"/>
      <c r="K553" s="472"/>
      <c r="T553" s="369"/>
      <c r="U553" s="369"/>
      <c r="V553" s="369"/>
      <c r="W553" s="369"/>
      <c r="X553" s="369"/>
      <c r="Y553" s="369"/>
      <c r="AC553" s="370"/>
      <c r="AD553" s="371"/>
      <c r="AE553" s="370"/>
      <c r="AF553" s="370"/>
      <c r="AG553" s="370"/>
    </row>
    <row r="554" spans="4:33" s="372" customFormat="1" x14ac:dyDescent="0.25">
      <c r="D554" s="471"/>
      <c r="K554" s="472"/>
      <c r="T554" s="369"/>
      <c r="U554" s="369"/>
      <c r="V554" s="369"/>
      <c r="W554" s="369"/>
      <c r="X554" s="369"/>
      <c r="Y554" s="369"/>
      <c r="AC554" s="370"/>
      <c r="AD554" s="371"/>
      <c r="AE554" s="370"/>
      <c r="AF554" s="370"/>
      <c r="AG554" s="370"/>
    </row>
    <row r="555" spans="4:33" s="372" customFormat="1" x14ac:dyDescent="0.25">
      <c r="D555" s="471"/>
      <c r="K555" s="472"/>
      <c r="T555" s="369"/>
      <c r="U555" s="369"/>
      <c r="V555" s="369"/>
      <c r="W555" s="369"/>
      <c r="X555" s="369"/>
      <c r="Y555" s="369"/>
      <c r="AC555" s="370"/>
      <c r="AD555" s="371"/>
      <c r="AE555" s="370"/>
      <c r="AF555" s="370"/>
      <c r="AG555" s="370"/>
    </row>
    <row r="556" spans="4:33" s="372" customFormat="1" x14ac:dyDescent="0.25">
      <c r="D556" s="471"/>
      <c r="K556" s="472"/>
      <c r="T556" s="369"/>
      <c r="U556" s="369"/>
      <c r="V556" s="369"/>
      <c r="W556" s="369"/>
      <c r="X556" s="369"/>
      <c r="Y556" s="369"/>
      <c r="AC556" s="370"/>
      <c r="AD556" s="371"/>
      <c r="AE556" s="370"/>
      <c r="AF556" s="370"/>
      <c r="AG556" s="370"/>
    </row>
    <row r="557" spans="4:33" s="372" customFormat="1" x14ac:dyDescent="0.25">
      <c r="D557" s="471"/>
      <c r="K557" s="472"/>
      <c r="T557" s="369"/>
      <c r="U557" s="369"/>
      <c r="V557" s="369"/>
      <c r="W557" s="369"/>
      <c r="X557" s="369"/>
      <c r="Y557" s="369"/>
      <c r="AC557" s="370"/>
      <c r="AD557" s="371"/>
      <c r="AE557" s="370"/>
      <c r="AF557" s="370"/>
      <c r="AG557" s="370"/>
    </row>
    <row r="558" spans="4:33" s="372" customFormat="1" x14ac:dyDescent="0.25">
      <c r="D558" s="471"/>
      <c r="K558" s="472"/>
      <c r="T558" s="369"/>
      <c r="U558" s="369"/>
      <c r="V558" s="369"/>
      <c r="W558" s="369"/>
      <c r="X558" s="369"/>
      <c r="Y558" s="369"/>
      <c r="AC558" s="370"/>
      <c r="AD558" s="371"/>
      <c r="AE558" s="370"/>
      <c r="AF558" s="370"/>
      <c r="AG558" s="370"/>
    </row>
    <row r="559" spans="4:33" s="372" customFormat="1" x14ac:dyDescent="0.25">
      <c r="D559" s="471"/>
      <c r="K559" s="472"/>
      <c r="T559" s="369"/>
      <c r="U559" s="369"/>
      <c r="V559" s="369"/>
      <c r="W559" s="369"/>
      <c r="X559" s="369"/>
      <c r="Y559" s="369"/>
      <c r="AC559" s="370"/>
      <c r="AD559" s="371"/>
      <c r="AE559" s="370"/>
      <c r="AF559" s="370"/>
      <c r="AG559" s="370"/>
    </row>
    <row r="560" spans="4:33" s="372" customFormat="1" x14ac:dyDescent="0.25">
      <c r="D560" s="471"/>
      <c r="K560" s="472"/>
      <c r="T560" s="369"/>
      <c r="U560" s="369"/>
      <c r="V560" s="369"/>
      <c r="W560" s="369"/>
      <c r="X560" s="369"/>
      <c r="Y560" s="369"/>
      <c r="AC560" s="370"/>
      <c r="AD560" s="371"/>
      <c r="AE560" s="370"/>
      <c r="AF560" s="370"/>
      <c r="AG560" s="370"/>
    </row>
    <row r="561" spans="4:33" s="372" customFormat="1" x14ac:dyDescent="0.25">
      <c r="D561" s="471"/>
      <c r="K561" s="472"/>
      <c r="T561" s="369"/>
      <c r="U561" s="369"/>
      <c r="V561" s="369"/>
      <c r="W561" s="369"/>
      <c r="X561" s="369"/>
      <c r="Y561" s="369"/>
      <c r="AC561" s="370"/>
      <c r="AD561" s="371"/>
      <c r="AE561" s="370"/>
      <c r="AF561" s="370"/>
      <c r="AG561" s="370"/>
    </row>
    <row r="562" spans="4:33" s="372" customFormat="1" x14ac:dyDescent="0.25">
      <c r="D562" s="471"/>
      <c r="K562" s="472"/>
      <c r="T562" s="369"/>
      <c r="U562" s="369"/>
      <c r="V562" s="369"/>
      <c r="W562" s="369"/>
      <c r="X562" s="369"/>
      <c r="Y562" s="369"/>
      <c r="AC562" s="370"/>
      <c r="AD562" s="371"/>
      <c r="AE562" s="370"/>
      <c r="AF562" s="370"/>
      <c r="AG562" s="370"/>
    </row>
    <row r="563" spans="4:33" s="372" customFormat="1" x14ac:dyDescent="0.25">
      <c r="D563" s="471"/>
      <c r="K563" s="472"/>
      <c r="T563" s="369"/>
      <c r="U563" s="369"/>
      <c r="V563" s="369"/>
      <c r="W563" s="369"/>
      <c r="X563" s="369"/>
      <c r="Y563" s="369"/>
      <c r="AC563" s="370"/>
      <c r="AD563" s="371"/>
      <c r="AE563" s="370"/>
      <c r="AF563" s="370"/>
      <c r="AG563" s="370"/>
    </row>
    <row r="564" spans="4:33" s="372" customFormat="1" x14ac:dyDescent="0.25">
      <c r="D564" s="471"/>
      <c r="K564" s="472"/>
      <c r="T564" s="369"/>
      <c r="U564" s="369"/>
      <c r="V564" s="369"/>
      <c r="W564" s="369"/>
      <c r="X564" s="369"/>
      <c r="Y564" s="369"/>
      <c r="AC564" s="370"/>
      <c r="AD564" s="371"/>
      <c r="AE564" s="370"/>
      <c r="AF564" s="370"/>
      <c r="AG564" s="370"/>
    </row>
    <row r="565" spans="4:33" s="372" customFormat="1" x14ac:dyDescent="0.25">
      <c r="D565" s="471"/>
      <c r="K565" s="472"/>
      <c r="T565" s="369"/>
      <c r="U565" s="369"/>
      <c r="V565" s="369"/>
      <c r="W565" s="369"/>
      <c r="X565" s="369"/>
      <c r="Y565" s="369"/>
      <c r="AC565" s="370"/>
      <c r="AD565" s="371"/>
      <c r="AE565" s="370"/>
      <c r="AF565" s="370"/>
      <c r="AG565" s="370"/>
    </row>
    <row r="566" spans="4:33" s="372" customFormat="1" x14ac:dyDescent="0.25">
      <c r="D566" s="471"/>
      <c r="K566" s="472"/>
      <c r="T566" s="369"/>
      <c r="U566" s="369"/>
      <c r="V566" s="369"/>
      <c r="W566" s="369"/>
      <c r="X566" s="369"/>
      <c r="Y566" s="369"/>
      <c r="AC566" s="370"/>
      <c r="AD566" s="371"/>
      <c r="AE566" s="370"/>
      <c r="AF566" s="370"/>
      <c r="AG566" s="370"/>
    </row>
    <row r="567" spans="4:33" s="372" customFormat="1" x14ac:dyDescent="0.25">
      <c r="D567" s="471"/>
      <c r="K567" s="472"/>
      <c r="T567" s="369"/>
      <c r="U567" s="369"/>
      <c r="V567" s="369"/>
      <c r="W567" s="369"/>
      <c r="X567" s="369"/>
      <c r="Y567" s="369"/>
      <c r="AC567" s="370"/>
      <c r="AD567" s="371"/>
      <c r="AE567" s="370"/>
      <c r="AF567" s="370"/>
      <c r="AG567" s="370"/>
    </row>
    <row r="568" spans="4:33" s="372" customFormat="1" x14ac:dyDescent="0.25">
      <c r="D568" s="471"/>
      <c r="K568" s="472"/>
      <c r="T568" s="369"/>
      <c r="U568" s="369"/>
      <c r="V568" s="369"/>
      <c r="W568" s="369"/>
      <c r="X568" s="369"/>
      <c r="Y568" s="369"/>
      <c r="AC568" s="370"/>
      <c r="AD568" s="371"/>
      <c r="AE568" s="370"/>
      <c r="AF568" s="370"/>
      <c r="AG568" s="370"/>
    </row>
    <row r="569" spans="4:33" s="372" customFormat="1" x14ac:dyDescent="0.25">
      <c r="D569" s="471"/>
      <c r="K569" s="472"/>
      <c r="T569" s="369"/>
      <c r="U569" s="369"/>
      <c r="V569" s="369"/>
      <c r="W569" s="369"/>
      <c r="X569" s="369"/>
      <c r="Y569" s="369"/>
      <c r="AC569" s="370"/>
      <c r="AD569" s="371"/>
      <c r="AE569" s="370"/>
      <c r="AF569" s="370"/>
      <c r="AG569" s="370"/>
    </row>
    <row r="570" spans="4:33" s="372" customFormat="1" x14ac:dyDescent="0.25">
      <c r="D570" s="471"/>
      <c r="K570" s="472"/>
      <c r="T570" s="369"/>
      <c r="U570" s="369"/>
      <c r="V570" s="369"/>
      <c r="W570" s="369"/>
      <c r="X570" s="369"/>
      <c r="Y570" s="369"/>
      <c r="AC570" s="370"/>
      <c r="AD570" s="371"/>
      <c r="AE570" s="370"/>
      <c r="AF570" s="370"/>
      <c r="AG570" s="370"/>
    </row>
    <row r="571" spans="4:33" s="372" customFormat="1" x14ac:dyDescent="0.25">
      <c r="D571" s="471"/>
      <c r="K571" s="472"/>
      <c r="T571" s="369"/>
      <c r="U571" s="369"/>
      <c r="V571" s="369"/>
      <c r="W571" s="369"/>
      <c r="X571" s="369"/>
      <c r="Y571" s="369"/>
      <c r="AC571" s="370"/>
      <c r="AD571" s="371"/>
      <c r="AE571" s="370"/>
      <c r="AF571" s="370"/>
      <c r="AG571" s="370"/>
    </row>
    <row r="572" spans="4:33" s="372" customFormat="1" x14ac:dyDescent="0.25">
      <c r="D572" s="471"/>
      <c r="K572" s="472"/>
      <c r="T572" s="369"/>
      <c r="U572" s="369"/>
      <c r="V572" s="369"/>
      <c r="W572" s="369"/>
      <c r="X572" s="369"/>
      <c r="Y572" s="369"/>
      <c r="AC572" s="370"/>
      <c r="AD572" s="371"/>
      <c r="AE572" s="370"/>
      <c r="AF572" s="370"/>
      <c r="AG572" s="370"/>
    </row>
    <row r="573" spans="4:33" s="372" customFormat="1" x14ac:dyDescent="0.25">
      <c r="D573" s="471"/>
      <c r="K573" s="472"/>
      <c r="T573" s="369"/>
      <c r="U573" s="369"/>
      <c r="V573" s="369"/>
      <c r="W573" s="369"/>
      <c r="X573" s="369"/>
      <c r="Y573" s="369"/>
      <c r="AC573" s="370"/>
      <c r="AD573" s="371"/>
      <c r="AE573" s="370"/>
      <c r="AF573" s="370"/>
      <c r="AG573" s="370"/>
    </row>
    <row r="574" spans="4:33" s="372" customFormat="1" x14ac:dyDescent="0.25">
      <c r="D574" s="471"/>
      <c r="K574" s="472"/>
      <c r="T574" s="369"/>
      <c r="U574" s="369"/>
      <c r="V574" s="369"/>
      <c r="W574" s="369"/>
      <c r="X574" s="369"/>
      <c r="Y574" s="369"/>
      <c r="AC574" s="370"/>
      <c r="AD574" s="371"/>
      <c r="AE574" s="370"/>
      <c r="AF574" s="370"/>
      <c r="AG574" s="370"/>
    </row>
    <row r="575" spans="4:33" s="372" customFormat="1" x14ac:dyDescent="0.25">
      <c r="D575" s="471"/>
      <c r="K575" s="472"/>
      <c r="T575" s="369"/>
      <c r="U575" s="369"/>
      <c r="V575" s="369"/>
      <c r="W575" s="369"/>
      <c r="X575" s="369"/>
      <c r="Y575" s="369"/>
      <c r="AC575" s="370"/>
      <c r="AD575" s="371"/>
      <c r="AE575" s="370"/>
      <c r="AF575" s="370"/>
      <c r="AG575" s="370"/>
    </row>
    <row r="576" spans="4:33" s="372" customFormat="1" x14ac:dyDescent="0.25">
      <c r="D576" s="471"/>
      <c r="K576" s="472"/>
      <c r="T576" s="369"/>
      <c r="U576" s="369"/>
      <c r="V576" s="369"/>
      <c r="W576" s="369"/>
      <c r="X576" s="369"/>
      <c r="Y576" s="369"/>
      <c r="AC576" s="370"/>
      <c r="AD576" s="371"/>
      <c r="AE576" s="370"/>
      <c r="AF576" s="370"/>
      <c r="AG576" s="370"/>
    </row>
    <row r="577" spans="1:33" s="372" customFormat="1" x14ac:dyDescent="0.25">
      <c r="D577" s="471"/>
      <c r="K577" s="472"/>
      <c r="T577" s="369"/>
      <c r="U577" s="369"/>
      <c r="V577" s="369"/>
      <c r="W577" s="369"/>
      <c r="X577" s="369"/>
      <c r="Y577" s="369"/>
      <c r="AC577" s="370"/>
      <c r="AD577" s="371"/>
      <c r="AE577" s="370"/>
      <c r="AF577" s="370"/>
      <c r="AG577" s="370"/>
    </row>
    <row r="578" spans="1:33" s="372" customFormat="1" x14ac:dyDescent="0.25">
      <c r="D578" s="471"/>
      <c r="K578" s="472"/>
      <c r="T578" s="369"/>
      <c r="U578" s="369"/>
      <c r="V578" s="369"/>
      <c r="W578" s="369"/>
      <c r="X578" s="369"/>
      <c r="Y578" s="369"/>
      <c r="AC578" s="370"/>
      <c r="AD578" s="371"/>
      <c r="AE578" s="370"/>
      <c r="AF578" s="370"/>
      <c r="AG578" s="370"/>
    </row>
    <row r="579" spans="1:33" s="372" customFormat="1" x14ac:dyDescent="0.25">
      <c r="D579" s="471"/>
      <c r="K579" s="472"/>
      <c r="T579" s="369"/>
      <c r="U579" s="369"/>
      <c r="V579" s="369"/>
      <c r="W579" s="369"/>
      <c r="X579" s="369"/>
      <c r="Y579" s="369"/>
      <c r="AC579" s="370"/>
      <c r="AD579" s="371"/>
      <c r="AE579" s="370"/>
      <c r="AF579" s="370"/>
      <c r="AG579" s="370"/>
    </row>
    <row r="580" spans="1:33" s="372" customFormat="1" x14ac:dyDescent="0.25">
      <c r="D580" s="471"/>
      <c r="K580" s="472"/>
      <c r="T580" s="369"/>
      <c r="U580" s="369"/>
      <c r="V580" s="369"/>
      <c r="W580" s="369"/>
      <c r="X580" s="369"/>
      <c r="Y580" s="369"/>
      <c r="AC580" s="370"/>
      <c r="AD580" s="371"/>
      <c r="AE580" s="370"/>
      <c r="AF580" s="370"/>
      <c r="AG580" s="370"/>
    </row>
    <row r="581" spans="1:33" s="372" customFormat="1" x14ac:dyDescent="0.25">
      <c r="D581" s="471"/>
      <c r="K581" s="472"/>
      <c r="T581" s="369"/>
      <c r="U581" s="369"/>
      <c r="V581" s="369"/>
      <c r="W581" s="369"/>
      <c r="X581" s="369"/>
      <c r="Y581" s="369"/>
      <c r="AC581" s="370"/>
      <c r="AD581" s="371"/>
      <c r="AE581" s="370"/>
      <c r="AF581" s="370"/>
      <c r="AG581" s="370"/>
    </row>
    <row r="582" spans="1:33" s="372" customFormat="1" x14ac:dyDescent="0.25">
      <c r="D582" s="471"/>
      <c r="K582" s="472"/>
      <c r="T582" s="369"/>
      <c r="U582" s="369"/>
      <c r="V582" s="369"/>
      <c r="W582" s="369"/>
      <c r="X582" s="369"/>
      <c r="Y582" s="369"/>
      <c r="AC582" s="370"/>
      <c r="AD582" s="371"/>
      <c r="AE582" s="370"/>
      <c r="AF582" s="370"/>
      <c r="AG582" s="370"/>
    </row>
    <row r="583" spans="1:33" s="372" customFormat="1" x14ac:dyDescent="0.25">
      <c r="D583" s="471"/>
      <c r="K583" s="472"/>
      <c r="T583" s="369"/>
      <c r="U583" s="369"/>
      <c r="V583" s="369"/>
      <c r="W583" s="369"/>
      <c r="X583" s="369"/>
      <c r="Y583" s="369"/>
      <c r="AC583" s="370"/>
      <c r="AD583" s="371"/>
      <c r="AE583" s="370"/>
      <c r="AF583" s="370"/>
      <c r="AG583" s="370"/>
    </row>
    <row r="584" spans="1:33" s="372" customFormat="1" x14ac:dyDescent="0.25">
      <c r="D584" s="471"/>
      <c r="K584" s="472"/>
      <c r="T584" s="369"/>
      <c r="U584" s="369"/>
      <c r="V584" s="369"/>
      <c r="W584" s="369"/>
      <c r="X584" s="369"/>
      <c r="Y584" s="369"/>
      <c r="AC584" s="370"/>
      <c r="AD584" s="371"/>
      <c r="AE584" s="370"/>
      <c r="AF584" s="370"/>
      <c r="AG584" s="370"/>
    </row>
    <row r="585" spans="1:33" s="372" customFormat="1" x14ac:dyDescent="0.25">
      <c r="D585" s="471"/>
      <c r="K585" s="472"/>
      <c r="T585" s="369"/>
      <c r="U585" s="369"/>
      <c r="V585" s="369"/>
      <c r="W585" s="369"/>
      <c r="X585" s="369"/>
      <c r="Y585" s="369"/>
      <c r="AC585" s="370"/>
      <c r="AD585" s="371"/>
      <c r="AE585" s="370"/>
      <c r="AF585" s="370"/>
      <c r="AG585" s="370"/>
    </row>
    <row r="586" spans="1:33" s="372" customFormat="1" x14ac:dyDescent="0.25">
      <c r="D586" s="471"/>
      <c r="K586" s="472"/>
      <c r="T586" s="369"/>
      <c r="U586" s="369"/>
      <c r="V586" s="369"/>
      <c r="W586" s="369"/>
      <c r="X586" s="369"/>
      <c r="Y586" s="369"/>
      <c r="AC586" s="370"/>
      <c r="AD586" s="371"/>
      <c r="AE586" s="370"/>
      <c r="AF586" s="370"/>
      <c r="AG586" s="370"/>
    </row>
    <row r="587" spans="1:33" s="372" customFormat="1" x14ac:dyDescent="0.25">
      <c r="D587" s="471"/>
      <c r="K587" s="472"/>
      <c r="T587" s="369"/>
      <c r="U587" s="369"/>
      <c r="V587" s="369"/>
      <c r="W587" s="369"/>
      <c r="X587" s="369"/>
      <c r="Y587" s="369"/>
      <c r="AC587" s="370"/>
      <c r="AD587" s="371"/>
      <c r="AE587" s="370"/>
      <c r="AF587" s="370"/>
      <c r="AG587" s="370"/>
    </row>
    <row r="588" spans="1:33" s="372" customFormat="1" x14ac:dyDescent="0.25">
      <c r="D588" s="471"/>
      <c r="K588" s="472"/>
      <c r="T588" s="369"/>
      <c r="U588" s="369"/>
      <c r="V588" s="369"/>
      <c r="W588" s="369"/>
      <c r="X588" s="369"/>
      <c r="Y588" s="369"/>
      <c r="AC588" s="370"/>
      <c r="AD588" s="371"/>
      <c r="AE588" s="370"/>
      <c r="AF588" s="370"/>
      <c r="AG588" s="370"/>
    </row>
    <row r="589" spans="1:33" s="372" customFormat="1" x14ac:dyDescent="0.25">
      <c r="D589" s="471"/>
      <c r="K589" s="472"/>
      <c r="T589" s="369"/>
      <c r="U589" s="369"/>
      <c r="V589" s="369"/>
      <c r="W589" s="369"/>
      <c r="X589" s="369"/>
      <c r="Y589" s="369"/>
      <c r="AC589" s="370"/>
      <c r="AD589" s="371"/>
      <c r="AE589" s="370"/>
      <c r="AF589" s="370"/>
      <c r="AG589" s="370"/>
    </row>
    <row r="590" spans="1:33" x14ac:dyDescent="0.25">
      <c r="A590" s="372"/>
      <c r="Z590" s="372"/>
      <c r="AA590" s="372"/>
      <c r="AB590" s="372"/>
    </row>
  </sheetData>
  <sheetProtection formatCells="0" formatColumns="0" formatRows="0"/>
  <mergeCells count="66">
    <mergeCell ref="K21:AJ21"/>
    <mergeCell ref="H37:I37"/>
    <mergeCell ref="N1:O1"/>
    <mergeCell ref="F2:L2"/>
    <mergeCell ref="N2:O2"/>
    <mergeCell ref="F3:L3"/>
    <mergeCell ref="M3:O3"/>
    <mergeCell ref="H34:I34"/>
    <mergeCell ref="H35:I35"/>
    <mergeCell ref="H31:I31"/>
    <mergeCell ref="H32:I32"/>
    <mergeCell ref="H33:I33"/>
    <mergeCell ref="H29:I29"/>
    <mergeCell ref="Q29:T29"/>
    <mergeCell ref="H30:I30"/>
    <mergeCell ref="Q30:T30"/>
    <mergeCell ref="A1:E3"/>
    <mergeCell ref="F1:L1"/>
    <mergeCell ref="K22:AJ22"/>
    <mergeCell ref="V27:V28"/>
    <mergeCell ref="AB27:AB28"/>
    <mergeCell ref="X27:X28"/>
    <mergeCell ref="H5:R5"/>
    <mergeCell ref="H14:I15"/>
    <mergeCell ref="K14:K15"/>
    <mergeCell ref="K27:K28"/>
    <mergeCell ref="H27:I28"/>
    <mergeCell ref="M27:M28"/>
    <mergeCell ref="H17:I18"/>
    <mergeCell ref="H20:I21"/>
    <mergeCell ref="H23:I24"/>
    <mergeCell ref="H26:AJ26"/>
    <mergeCell ref="AN27:AN28"/>
    <mergeCell ref="AO27:AO28"/>
    <mergeCell ref="F17:F24"/>
    <mergeCell ref="F27:F28"/>
    <mergeCell ref="K17:AJ17"/>
    <mergeCell ref="K18:AJ18"/>
    <mergeCell ref="K19:AJ19"/>
    <mergeCell ref="AF27:AJ27"/>
    <mergeCell ref="K23:AJ24"/>
    <mergeCell ref="AL27:AL28"/>
    <mergeCell ref="Y27:Y28"/>
    <mergeCell ref="O27:O28"/>
    <mergeCell ref="Q27:T28"/>
    <mergeCell ref="AD27:AD28"/>
    <mergeCell ref="AM27:AM28"/>
    <mergeCell ref="K20:AJ20"/>
    <mergeCell ref="H43:I43"/>
    <mergeCell ref="H136:I136"/>
    <mergeCell ref="H81:I81"/>
    <mergeCell ref="H82:I82"/>
    <mergeCell ref="H41:I41"/>
    <mergeCell ref="H44:I44"/>
    <mergeCell ref="H36:I36"/>
    <mergeCell ref="H42:I42"/>
    <mergeCell ref="H38:I38"/>
    <mergeCell ref="H39:I39"/>
    <mergeCell ref="H40:I40"/>
    <mergeCell ref="B139:AO139"/>
    <mergeCell ref="H77:I77"/>
    <mergeCell ref="H78:I78"/>
    <mergeCell ref="H79:I79"/>
    <mergeCell ref="H80:I80"/>
    <mergeCell ref="H137:I137"/>
    <mergeCell ref="Q137:T137"/>
  </mergeCells>
  <conditionalFormatting sqref="I11">
    <cfRule type="expression" dxfId="481" priority="10">
      <formula>+IF($K$9="Sede Direccion General",1,0)</formula>
    </cfRule>
    <cfRule type="expression" dxfId="480" priority="11">
      <formula>+IF($K$9="",1,0)</formula>
    </cfRule>
  </conditionalFormatting>
  <conditionalFormatting sqref="K11">
    <cfRule type="expression" dxfId="479" priority="1">
      <formula>OR(AND(K9="NACIONAL",K11&lt;&gt;"NO APLICA"),AND(K9="REGIONAL",K11="NO APLICA"))</formula>
    </cfRule>
    <cfRule type="expression" dxfId="478" priority="3">
      <formula>COUNTIF(INDIRECT($K$10),$K$11)&lt;1=TRUE</formula>
    </cfRule>
  </conditionalFormatting>
  <conditionalFormatting sqref="K10">
    <cfRule type="expression" dxfId="477" priority="2">
      <formula>OR(AND(K9="NACIONAL",K10&lt;&gt;"NO APLICA"),AND(K9="REGIONAL",K10="NO APLICA"))</formula>
    </cfRule>
  </conditionalFormatting>
  <dataValidations disablePrompts="1" count="2">
    <dataValidation type="list" allowBlank="1" showInputMessage="1" showErrorMessage="1" sqref="K8 I29:I32 H29:H137" xr:uid="{00000000-0002-0000-0000-000000000000}">
      <formula1>PROCESO</formula1>
    </dataValidation>
    <dataValidation type="list" allowBlank="1" showInputMessage="1" showErrorMessage="1" sqref="F29:G137" xr:uid="{00000000-0002-0000-0000-000001000000}">
      <formula1>EJE</formula1>
    </dataValidation>
  </dataValidations>
  <pageMargins left="0.70866141732283472" right="0.70866141732283472" top="0.74803149606299213" bottom="0.74803149606299213" header="0.31496062992125984" footer="0.31496062992125984"/>
  <pageSetup scale="19" orientation="landscape" horizontalDpi="300" verticalDpi="300" r:id="rId1"/>
  <rowBreaks count="1" manualBreakCount="1">
    <brk id="139" max="16383" man="1"/>
  </rowBreaks>
  <drawing r:id="rId2"/>
  <legacyDrawing r:id="rId3"/>
  <controls>
    <mc:AlternateContent xmlns:mc="http://schemas.openxmlformats.org/markup-compatibility/2006">
      <mc:Choice Requires="x14">
        <control shapeId="1060" r:id="rId4" name="CmdVCorrupcion">
          <controlPr defaultSize="0" autoLine="0" r:id="rId5">
            <anchor moveWithCells="1">
              <from>
                <xdr:col>23</xdr:col>
                <xdr:colOff>0</xdr:colOff>
                <xdr:row>42</xdr:row>
                <xdr:rowOff>0</xdr:rowOff>
              </from>
              <to>
                <xdr:col>23</xdr:col>
                <xdr:colOff>361950</xdr:colOff>
                <xdr:row>42</xdr:row>
                <xdr:rowOff>285750</xdr:rowOff>
              </to>
            </anchor>
          </controlPr>
        </control>
      </mc:Choice>
      <mc:Fallback>
        <control shapeId="1060" r:id="rId4" name="CmdVCorrupcion"/>
      </mc:Fallback>
    </mc:AlternateContent>
    <mc:AlternateContent xmlns:mc="http://schemas.openxmlformats.org/markup-compatibility/2006">
      <mc:Choice Requires="x14">
        <control shapeId="1049" r:id="rId6" name="CmdCInterno">
          <controlPr defaultSize="0" print="0" autoLine="0" r:id="rId7">
            <anchor>
              <from>
                <xdr:col>10</xdr:col>
                <xdr:colOff>0</xdr:colOff>
                <xdr:row>19</xdr:row>
                <xdr:rowOff>0</xdr:rowOff>
              </from>
              <to>
                <xdr:col>10</xdr:col>
                <xdr:colOff>361950</xdr:colOff>
                <xdr:row>19</xdr:row>
                <xdr:rowOff>371475</xdr:rowOff>
              </to>
            </anchor>
          </controlPr>
        </control>
      </mc:Choice>
      <mc:Fallback>
        <control shapeId="1049" r:id="rId6" name="CmdCInterno"/>
      </mc:Fallback>
    </mc:AlternateContent>
    <mc:AlternateContent xmlns:mc="http://schemas.openxmlformats.org/markup-compatibility/2006">
      <mc:Choice Requires="x14">
        <control shapeId="1052" r:id="rId8" name="CmdCExterno">
          <controlPr defaultSize="0" print="0" autoLine="0" r:id="rId9">
            <anchor>
              <from>
                <xdr:col>10</xdr:col>
                <xdr:colOff>0</xdr:colOff>
                <xdr:row>16</xdr:row>
                <xdr:rowOff>0</xdr:rowOff>
              </from>
              <to>
                <xdr:col>10</xdr:col>
                <xdr:colOff>342900</xdr:colOff>
                <xdr:row>16</xdr:row>
                <xdr:rowOff>304800</xdr:rowOff>
              </to>
            </anchor>
          </controlPr>
        </control>
      </mc:Choice>
      <mc:Fallback>
        <control shapeId="1052" r:id="rId8" name="CmdCExterno"/>
      </mc:Fallback>
    </mc:AlternateContent>
    <mc:AlternateContent xmlns:mc="http://schemas.openxmlformats.org/markup-compatibility/2006">
      <mc:Choice Requires="x14">
        <control shapeId="1068" r:id="rId10" name="CmdCProceso">
          <controlPr defaultSize="0" print="0" autoLine="0" r:id="rId11">
            <anchor>
              <from>
                <xdr:col>10</xdr:col>
                <xdr:colOff>0</xdr:colOff>
                <xdr:row>22</xdr:row>
                <xdr:rowOff>0</xdr:rowOff>
              </from>
              <to>
                <xdr:col>10</xdr:col>
                <xdr:colOff>342900</xdr:colOff>
                <xdr:row>22</xdr:row>
                <xdr:rowOff>314325</xdr:rowOff>
              </to>
            </anchor>
          </controlPr>
        </control>
      </mc:Choice>
      <mc:Fallback>
        <control shapeId="1068" r:id="rId10" name="CmdCProceso"/>
      </mc:Fallback>
    </mc:AlternateContent>
  </controls>
  <extLst>
    <ext xmlns:x14="http://schemas.microsoft.com/office/spreadsheetml/2009/9/main" uri="{CCE6A557-97BC-4b89-ADB6-D9C93CAAB3DF}">
      <x14:dataValidations xmlns:xm="http://schemas.microsoft.com/office/excel/2006/main" disablePrompts="1" count="6">
        <x14:dataValidation type="list" allowBlank="1" showInputMessage="1" showErrorMessage="1" xr:uid="{00000000-0002-0000-0000-000002000000}">
          <x14:formula1>
            <xm:f>IF(K9="Regional",REGIONAL,DATOS!$F$35)</xm:f>
          </x14:formula1>
          <xm:sqref>K10</xm:sqref>
        </x14:dataValidation>
        <x14:dataValidation type="list" allowBlank="1" showInputMessage="1" showErrorMessage="1" xr:uid="{00000000-0002-0000-0000-000003000000}">
          <x14:formula1>
            <xm:f>DATOS!$E$1:$F$1</xm:f>
          </x14:formula1>
          <xm:sqref>K9</xm:sqref>
        </x14:dataValidation>
        <x14:dataValidation type="list" allowBlank="1" showInputMessage="1" showErrorMessage="1" xr:uid="{00000000-0002-0000-0000-000004000000}">
          <x14:formula1>
            <xm:f>IF($K$9="NACIONAL",DATOS!$F$35,INDIRECT($K$10))</xm:f>
          </x14:formula1>
          <xm:sqref>K11</xm:sqref>
        </x14:dataValidation>
        <x14:dataValidation type="list" allowBlank="1" showDropDown="1" showInputMessage="1" showErrorMessage="1" error="Para agregar una observación, utilice la celda inferior." xr:uid="{00000000-0002-0000-0000-000005000000}">
          <x14:formula1>
            <xm:f>DATOS!$A$53:$A$58</xm:f>
          </x14:formula1>
          <xm:sqref>K17</xm:sqref>
        </x14:dataValidation>
        <x14:dataValidation type="list" allowBlank="1" showDropDown="1" showInputMessage="1" showErrorMessage="1" error="Para agregar una observación, utilice la celda inferior." xr:uid="{00000000-0002-0000-0000-000006000000}">
          <x14:formula1>
            <xm:f>DATOS!$A$61:$A$66</xm:f>
          </x14:formula1>
          <xm:sqref>K20</xm:sqref>
        </x14:dataValidation>
        <x14:dataValidation type="list" allowBlank="1" showInputMessage="1" showErrorMessage="1" xr:uid="{00000000-0002-0000-0000-000007000000}">
          <x14:formula1>
            <xm:f>DATOS!$A$69:$A$75</xm:f>
          </x14:formula1>
          <xm:sqref>V140:V141 V29:V138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6">
    <tabColor theme="9" tint="-0.249977111117893"/>
  </sheetPr>
  <dimension ref="B1:E145"/>
  <sheetViews>
    <sheetView showGridLines="0" workbookViewId="0">
      <selection activeCell="E4" sqref="E4"/>
    </sheetView>
  </sheetViews>
  <sheetFormatPr baseColWidth="10" defaultRowHeight="15" x14ac:dyDescent="0.25"/>
  <cols>
    <col min="2" max="2" width="59.7109375" customWidth="1"/>
    <col min="3" max="3" width="29.28515625" customWidth="1"/>
  </cols>
  <sheetData>
    <row r="1" spans="2:5" ht="15.75" thickBot="1" x14ac:dyDescent="0.3"/>
    <row r="2" spans="2:5" ht="15.75" thickBot="1" x14ac:dyDescent="0.3">
      <c r="B2" s="134" t="s">
        <v>1479</v>
      </c>
      <c r="C2" s="135" t="s">
        <v>314</v>
      </c>
    </row>
    <row r="3" spans="2:5" ht="16.5" thickTop="1" thickBot="1" x14ac:dyDescent="0.3">
      <c r="B3" s="136" t="s">
        <v>1332</v>
      </c>
      <c r="C3" s="618" t="s">
        <v>1333</v>
      </c>
    </row>
    <row r="4" spans="2:5" ht="15.75" thickBot="1" x14ac:dyDescent="0.3">
      <c r="B4" s="136" t="s">
        <v>1334</v>
      </c>
      <c r="C4" s="619"/>
    </row>
    <row r="5" spans="2:5" ht="15.75" thickBot="1" x14ac:dyDescent="0.3">
      <c r="B5" s="136" t="s">
        <v>1335</v>
      </c>
      <c r="C5" s="619"/>
    </row>
    <row r="6" spans="2:5" ht="15.75" thickBot="1" x14ac:dyDescent="0.3">
      <c r="B6" s="136" t="s">
        <v>1336</v>
      </c>
      <c r="C6" s="619"/>
    </row>
    <row r="7" spans="2:5" ht="15.75" thickBot="1" x14ac:dyDescent="0.3">
      <c r="B7" s="136" t="s">
        <v>1337</v>
      </c>
      <c r="C7" s="619"/>
    </row>
    <row r="8" spans="2:5" ht="15.75" thickBot="1" x14ac:dyDescent="0.3">
      <c r="B8" s="136" t="s">
        <v>1338</v>
      </c>
      <c r="C8" s="619"/>
    </row>
    <row r="9" spans="2:5" ht="15.75" thickBot="1" x14ac:dyDescent="0.3">
      <c r="B9" s="136" t="s">
        <v>1339</v>
      </c>
      <c r="C9" s="619"/>
    </row>
    <row r="10" spans="2:5" ht="15.75" thickBot="1" x14ac:dyDescent="0.3">
      <c r="B10" s="136" t="s">
        <v>1340</v>
      </c>
      <c r="C10" s="619"/>
    </row>
    <row r="11" spans="2:5" ht="15.75" thickBot="1" x14ac:dyDescent="0.3">
      <c r="B11" s="136" t="s">
        <v>1341</v>
      </c>
      <c r="C11" s="619"/>
    </row>
    <row r="12" spans="2:5" ht="15.75" thickBot="1" x14ac:dyDescent="0.3">
      <c r="B12" s="136" t="s">
        <v>1342</v>
      </c>
      <c r="C12" s="619"/>
    </row>
    <row r="13" spans="2:5" ht="15.75" thickBot="1" x14ac:dyDescent="0.3">
      <c r="B13" s="136" t="s">
        <v>1343</v>
      </c>
      <c r="C13" s="619"/>
    </row>
    <row r="14" spans="2:5" ht="15.75" thickBot="1" x14ac:dyDescent="0.3">
      <c r="B14" s="136" t="s">
        <v>1344</v>
      </c>
      <c r="C14" s="619"/>
    </row>
    <row r="15" spans="2:5" ht="15.75" thickBot="1" x14ac:dyDescent="0.3">
      <c r="B15" s="136" t="s">
        <v>1345</v>
      </c>
      <c r="C15" s="619"/>
    </row>
    <row r="16" spans="2:5" ht="15.75" thickBot="1" x14ac:dyDescent="0.3">
      <c r="B16" s="136" t="s">
        <v>1346</v>
      </c>
      <c r="C16" s="619"/>
    </row>
    <row r="17" spans="2:3" ht="15.75" thickBot="1" x14ac:dyDescent="0.3">
      <c r="B17" s="136" t="s">
        <v>1347</v>
      </c>
      <c r="C17" s="619"/>
    </row>
    <row r="18" spans="2:3" ht="15.75" thickBot="1" x14ac:dyDescent="0.3">
      <c r="B18" s="136" t="s">
        <v>1348</v>
      </c>
      <c r="C18" s="619"/>
    </row>
    <row r="19" spans="2:3" ht="15.75" thickBot="1" x14ac:dyDescent="0.3">
      <c r="B19" s="136" t="s">
        <v>1349</v>
      </c>
      <c r="C19" s="619"/>
    </row>
    <row r="20" spans="2:3" ht="15.75" thickBot="1" x14ac:dyDescent="0.3">
      <c r="B20" s="136" t="s">
        <v>1350</v>
      </c>
      <c r="C20" s="619"/>
    </row>
    <row r="21" spans="2:3" ht="15.75" thickBot="1" x14ac:dyDescent="0.3">
      <c r="B21" s="136" t="s">
        <v>1351</v>
      </c>
      <c r="C21" s="619"/>
    </row>
    <row r="22" spans="2:3" ht="15.75" thickBot="1" x14ac:dyDescent="0.3">
      <c r="B22" s="136" t="s">
        <v>1352</v>
      </c>
      <c r="C22" s="619"/>
    </row>
    <row r="23" spans="2:3" ht="15.75" thickBot="1" x14ac:dyDescent="0.3">
      <c r="B23" s="136" t="s">
        <v>1353</v>
      </c>
      <c r="C23" s="619"/>
    </row>
    <row r="24" spans="2:3" ht="15.75" thickBot="1" x14ac:dyDescent="0.3">
      <c r="B24" s="136" t="s">
        <v>1354</v>
      </c>
      <c r="C24" s="619"/>
    </row>
    <row r="25" spans="2:3" ht="15.75" thickBot="1" x14ac:dyDescent="0.3">
      <c r="B25" s="136" t="s">
        <v>1355</v>
      </c>
      <c r="C25" s="619"/>
    </row>
    <row r="26" spans="2:3" ht="15.75" thickBot="1" x14ac:dyDescent="0.3">
      <c r="B26" s="136" t="s">
        <v>1356</v>
      </c>
      <c r="C26" s="619"/>
    </row>
    <row r="27" spans="2:3" ht="15.75" thickBot="1" x14ac:dyDescent="0.3">
      <c r="B27" s="136" t="s">
        <v>1357</v>
      </c>
      <c r="C27" s="619"/>
    </row>
    <row r="28" spans="2:3" ht="15.75" thickBot="1" x14ac:dyDescent="0.3">
      <c r="B28" s="136" t="s">
        <v>1358</v>
      </c>
      <c r="C28" s="619"/>
    </row>
    <row r="29" spans="2:3" ht="26.25" thickBot="1" x14ac:dyDescent="0.3">
      <c r="B29" s="136" t="s">
        <v>1359</v>
      </c>
      <c r="C29" s="619"/>
    </row>
    <row r="30" spans="2:3" ht="26.25" thickBot="1" x14ac:dyDescent="0.3">
      <c r="B30" s="136" t="s">
        <v>1360</v>
      </c>
      <c r="C30" s="619"/>
    </row>
    <row r="31" spans="2:3" ht="15.75" thickBot="1" x14ac:dyDescent="0.3">
      <c r="B31" s="136" t="s">
        <v>1361</v>
      </c>
      <c r="C31" s="619"/>
    </row>
    <row r="32" spans="2:3" ht="15.75" thickBot="1" x14ac:dyDescent="0.3">
      <c r="B32" s="136" t="s">
        <v>1362</v>
      </c>
      <c r="C32" s="619"/>
    </row>
    <row r="33" spans="2:3" ht="15.75" thickBot="1" x14ac:dyDescent="0.3">
      <c r="B33" s="136" t="s">
        <v>1363</v>
      </c>
      <c r="C33" s="619"/>
    </row>
    <row r="34" spans="2:3" ht="15.75" thickBot="1" x14ac:dyDescent="0.3">
      <c r="B34" s="136" t="s">
        <v>1364</v>
      </c>
      <c r="C34" s="619"/>
    </row>
    <row r="35" spans="2:3" ht="15.75" thickBot="1" x14ac:dyDescent="0.3">
      <c r="B35" s="136" t="s">
        <v>1365</v>
      </c>
      <c r="C35" s="619"/>
    </row>
    <row r="36" spans="2:3" ht="26.25" thickBot="1" x14ac:dyDescent="0.3">
      <c r="B36" s="136" t="s">
        <v>1366</v>
      </c>
      <c r="C36" s="619"/>
    </row>
    <row r="37" spans="2:3" ht="15.75" thickBot="1" x14ac:dyDescent="0.3">
      <c r="B37" s="136" t="s">
        <v>1367</v>
      </c>
      <c r="C37" s="619"/>
    </row>
    <row r="38" spans="2:3" ht="15.75" thickBot="1" x14ac:dyDescent="0.3">
      <c r="B38" s="136" t="s">
        <v>1368</v>
      </c>
      <c r="C38" s="620"/>
    </row>
    <row r="39" spans="2:3" ht="26.25" thickBot="1" x14ac:dyDescent="0.3">
      <c r="B39" s="136" t="s">
        <v>1369</v>
      </c>
      <c r="C39" s="621" t="s">
        <v>1551</v>
      </c>
    </row>
    <row r="40" spans="2:3" ht="15.75" thickBot="1" x14ac:dyDescent="0.3">
      <c r="B40" s="136" t="s">
        <v>1370</v>
      </c>
      <c r="C40" s="619"/>
    </row>
    <row r="41" spans="2:3" ht="15.75" thickBot="1" x14ac:dyDescent="0.3">
      <c r="B41" s="136" t="s">
        <v>1371</v>
      </c>
      <c r="C41" s="619"/>
    </row>
    <row r="42" spans="2:3" ht="26.25" thickBot="1" x14ac:dyDescent="0.3">
      <c r="B42" s="136" t="s">
        <v>1372</v>
      </c>
      <c r="C42" s="619"/>
    </row>
    <row r="43" spans="2:3" ht="26.25" thickBot="1" x14ac:dyDescent="0.3">
      <c r="B43" s="136" t="s">
        <v>1373</v>
      </c>
      <c r="C43" s="619"/>
    </row>
    <row r="44" spans="2:3" ht="15.75" thickBot="1" x14ac:dyDescent="0.3">
      <c r="B44" s="136" t="s">
        <v>1374</v>
      </c>
      <c r="C44" s="619"/>
    </row>
    <row r="45" spans="2:3" ht="26.25" thickBot="1" x14ac:dyDescent="0.3">
      <c r="B45" s="136" t="s">
        <v>1375</v>
      </c>
      <c r="C45" s="619"/>
    </row>
    <row r="46" spans="2:3" ht="20.25" customHeight="1" thickBot="1" x14ac:dyDescent="0.3">
      <c r="B46" s="136" t="s">
        <v>1376</v>
      </c>
      <c r="C46" s="619"/>
    </row>
    <row r="47" spans="2:3" ht="26.25" thickBot="1" x14ac:dyDescent="0.3">
      <c r="B47" s="136" t="s">
        <v>1377</v>
      </c>
      <c r="C47" s="619"/>
    </row>
    <row r="48" spans="2:3" ht="26.25" thickBot="1" x14ac:dyDescent="0.3">
      <c r="B48" s="136" t="s">
        <v>1378</v>
      </c>
      <c r="C48" s="619"/>
    </row>
    <row r="49" spans="2:3" ht="15.75" thickBot="1" x14ac:dyDescent="0.3">
      <c r="B49" s="136" t="s">
        <v>1379</v>
      </c>
      <c r="C49" s="619"/>
    </row>
    <row r="50" spans="2:3" ht="15.75" thickBot="1" x14ac:dyDescent="0.3">
      <c r="B50" s="136" t="s">
        <v>1380</v>
      </c>
      <c r="C50" s="619"/>
    </row>
    <row r="51" spans="2:3" ht="15.75" thickBot="1" x14ac:dyDescent="0.3">
      <c r="B51" s="136" t="s">
        <v>1381</v>
      </c>
      <c r="C51" s="619"/>
    </row>
    <row r="52" spans="2:3" ht="15.75" thickBot="1" x14ac:dyDescent="0.3">
      <c r="B52" s="136" t="s">
        <v>1382</v>
      </c>
      <c r="C52" s="619"/>
    </row>
    <row r="53" spans="2:3" ht="15.75" thickBot="1" x14ac:dyDescent="0.3">
      <c r="B53" s="136" t="s">
        <v>1383</v>
      </c>
      <c r="C53" s="619"/>
    </row>
    <row r="54" spans="2:3" ht="15.75" thickBot="1" x14ac:dyDescent="0.3">
      <c r="B54" s="136" t="s">
        <v>1384</v>
      </c>
      <c r="C54" s="619"/>
    </row>
    <row r="55" spans="2:3" ht="15.75" thickBot="1" x14ac:dyDescent="0.3">
      <c r="B55" s="136" t="s">
        <v>1674</v>
      </c>
      <c r="C55" s="619"/>
    </row>
    <row r="56" spans="2:3" ht="15.75" thickBot="1" x14ac:dyDescent="0.3">
      <c r="B56" s="136" t="s">
        <v>1385</v>
      </c>
      <c r="C56" s="619"/>
    </row>
    <row r="57" spans="2:3" ht="15.75" thickBot="1" x14ac:dyDescent="0.3">
      <c r="B57" s="136" t="s">
        <v>1386</v>
      </c>
      <c r="C57" s="619"/>
    </row>
    <row r="58" spans="2:3" ht="26.25" thickBot="1" x14ac:dyDescent="0.3">
      <c r="B58" s="136" t="s">
        <v>1387</v>
      </c>
      <c r="C58" s="619"/>
    </row>
    <row r="59" spans="2:3" ht="15.75" thickBot="1" x14ac:dyDescent="0.3">
      <c r="B59" s="136" t="s">
        <v>1388</v>
      </c>
      <c r="C59" s="619"/>
    </row>
    <row r="60" spans="2:3" ht="15.75" thickBot="1" x14ac:dyDescent="0.3">
      <c r="B60" s="136" t="s">
        <v>1389</v>
      </c>
      <c r="C60" s="619"/>
    </row>
    <row r="61" spans="2:3" ht="15.75" thickBot="1" x14ac:dyDescent="0.3">
      <c r="B61" s="136" t="s">
        <v>1390</v>
      </c>
      <c r="C61" s="619"/>
    </row>
    <row r="62" spans="2:3" ht="15.75" thickBot="1" x14ac:dyDescent="0.3">
      <c r="B62" s="136" t="s">
        <v>1391</v>
      </c>
      <c r="C62" s="619"/>
    </row>
    <row r="63" spans="2:3" ht="26.25" thickBot="1" x14ac:dyDescent="0.3">
      <c r="B63" s="136" t="s">
        <v>1392</v>
      </c>
      <c r="C63" s="619"/>
    </row>
    <row r="64" spans="2:3" ht="15.75" thickBot="1" x14ac:dyDescent="0.3">
      <c r="B64" s="136" t="s">
        <v>1393</v>
      </c>
      <c r="C64" s="619"/>
    </row>
    <row r="65" spans="2:3" ht="15.75" thickBot="1" x14ac:dyDescent="0.3">
      <c r="B65" s="136" t="s">
        <v>1394</v>
      </c>
      <c r="C65" s="619"/>
    </row>
    <row r="66" spans="2:3" ht="15.75" thickBot="1" x14ac:dyDescent="0.3">
      <c r="B66" s="136" t="s">
        <v>1395</v>
      </c>
      <c r="C66" s="620"/>
    </row>
    <row r="67" spans="2:3" ht="15.75" thickBot="1" x14ac:dyDescent="0.3">
      <c r="B67" s="137" t="s">
        <v>1403</v>
      </c>
      <c r="C67" s="625" t="s">
        <v>1404</v>
      </c>
    </row>
    <row r="68" spans="2:3" ht="15.75" thickBot="1" x14ac:dyDescent="0.3">
      <c r="B68" s="136" t="s">
        <v>1405</v>
      </c>
      <c r="C68" s="626"/>
    </row>
    <row r="69" spans="2:3" ht="15.75" thickBot="1" x14ac:dyDescent="0.3">
      <c r="B69" s="136" t="s">
        <v>1406</v>
      </c>
      <c r="C69" s="626"/>
    </row>
    <row r="70" spans="2:3" ht="15.75" thickBot="1" x14ac:dyDescent="0.3">
      <c r="B70" s="136" t="s">
        <v>1407</v>
      </c>
      <c r="C70" s="626"/>
    </row>
    <row r="71" spans="2:3" ht="15.75" thickBot="1" x14ac:dyDescent="0.3">
      <c r="B71" s="136" t="s">
        <v>1408</v>
      </c>
      <c r="C71" s="626"/>
    </row>
    <row r="72" spans="2:3" ht="15.75" thickBot="1" x14ac:dyDescent="0.3">
      <c r="B72" s="136" t="s">
        <v>1409</v>
      </c>
      <c r="C72" s="626"/>
    </row>
    <row r="73" spans="2:3" ht="15.75" thickBot="1" x14ac:dyDescent="0.3">
      <c r="B73" s="136" t="s">
        <v>1410</v>
      </c>
      <c r="C73" s="626"/>
    </row>
    <row r="74" spans="2:3" ht="15.75" thickBot="1" x14ac:dyDescent="0.3">
      <c r="B74" s="136" t="s">
        <v>1411</v>
      </c>
      <c r="C74" s="626"/>
    </row>
    <row r="75" spans="2:3" ht="15.75" thickBot="1" x14ac:dyDescent="0.3">
      <c r="B75" s="136" t="s">
        <v>1412</v>
      </c>
      <c r="C75" s="626"/>
    </row>
    <row r="76" spans="2:3" ht="15.75" thickBot="1" x14ac:dyDescent="0.3">
      <c r="B76" s="136" t="s">
        <v>1413</v>
      </c>
      <c r="C76" s="626"/>
    </row>
    <row r="77" spans="2:3" ht="15.75" thickBot="1" x14ac:dyDescent="0.3">
      <c r="B77" s="136" t="s">
        <v>1414</v>
      </c>
      <c r="C77" s="626"/>
    </row>
    <row r="78" spans="2:3" ht="15.75" thickBot="1" x14ac:dyDescent="0.3">
      <c r="B78" s="136" t="s">
        <v>1415</v>
      </c>
      <c r="C78" s="626"/>
    </row>
    <row r="79" spans="2:3" ht="15.75" thickBot="1" x14ac:dyDescent="0.3">
      <c r="B79" s="136" t="s">
        <v>1416</v>
      </c>
      <c r="C79" s="626"/>
    </row>
    <row r="80" spans="2:3" ht="15.75" thickBot="1" x14ac:dyDescent="0.3">
      <c r="B80" s="136" t="s">
        <v>1417</v>
      </c>
      <c r="C80" s="626"/>
    </row>
    <row r="81" spans="2:3" ht="15.75" thickBot="1" x14ac:dyDescent="0.3">
      <c r="B81" s="136" t="s">
        <v>1418</v>
      </c>
      <c r="C81" s="626"/>
    </row>
    <row r="82" spans="2:3" ht="15.75" thickBot="1" x14ac:dyDescent="0.3">
      <c r="B82" s="136" t="s">
        <v>1419</v>
      </c>
      <c r="C82" s="626"/>
    </row>
    <row r="83" spans="2:3" ht="15.75" thickBot="1" x14ac:dyDescent="0.3">
      <c r="B83" s="136" t="s">
        <v>1420</v>
      </c>
      <c r="C83" s="626"/>
    </row>
    <row r="84" spans="2:3" ht="15.75" thickBot="1" x14ac:dyDescent="0.3">
      <c r="B84" s="136" t="s">
        <v>1421</v>
      </c>
      <c r="C84" s="627"/>
    </row>
    <row r="85" spans="2:3" ht="15.75" thickBot="1" x14ac:dyDescent="0.3">
      <c r="B85" s="136" t="s">
        <v>1422</v>
      </c>
      <c r="C85" s="625" t="s">
        <v>1423</v>
      </c>
    </row>
    <row r="86" spans="2:3" ht="15.75" thickBot="1" x14ac:dyDescent="0.3">
      <c r="B86" s="136" t="s">
        <v>1424</v>
      </c>
      <c r="C86" s="626"/>
    </row>
    <row r="87" spans="2:3" ht="15.75" thickBot="1" x14ac:dyDescent="0.3">
      <c r="B87" s="136" t="s">
        <v>1425</v>
      </c>
      <c r="C87" s="626"/>
    </row>
    <row r="88" spans="2:3" ht="15.75" thickBot="1" x14ac:dyDescent="0.3">
      <c r="B88" s="136" t="s">
        <v>1426</v>
      </c>
      <c r="C88" s="626"/>
    </row>
    <row r="89" spans="2:3" ht="15.75" thickBot="1" x14ac:dyDescent="0.3">
      <c r="B89" s="136" t="s">
        <v>1427</v>
      </c>
      <c r="C89" s="626"/>
    </row>
    <row r="90" spans="2:3" ht="15.75" thickBot="1" x14ac:dyDescent="0.3">
      <c r="B90" s="136" t="s">
        <v>1428</v>
      </c>
      <c r="C90" s="626"/>
    </row>
    <row r="91" spans="2:3" ht="15.75" thickBot="1" x14ac:dyDescent="0.3">
      <c r="B91" s="136" t="s">
        <v>1429</v>
      </c>
      <c r="C91" s="627"/>
    </row>
    <row r="92" spans="2:3" ht="15.75" thickBot="1" x14ac:dyDescent="0.3">
      <c r="B92" s="136" t="s">
        <v>1396</v>
      </c>
      <c r="C92" s="625" t="s">
        <v>1397</v>
      </c>
    </row>
    <row r="93" spans="2:3" ht="15.75" thickBot="1" x14ac:dyDescent="0.3">
      <c r="B93" s="136" t="s">
        <v>1398</v>
      </c>
      <c r="C93" s="626"/>
    </row>
    <row r="94" spans="2:3" ht="15.75" thickBot="1" x14ac:dyDescent="0.3">
      <c r="B94" s="136" t="s">
        <v>1399</v>
      </c>
      <c r="C94" s="626"/>
    </row>
    <row r="95" spans="2:3" ht="15.75" thickBot="1" x14ac:dyDescent="0.3">
      <c r="B95" s="136" t="s">
        <v>1400</v>
      </c>
      <c r="C95" s="626"/>
    </row>
    <row r="96" spans="2:3" ht="15.75" thickBot="1" x14ac:dyDescent="0.3">
      <c r="B96" s="136" t="s">
        <v>1401</v>
      </c>
      <c r="C96" s="626"/>
    </row>
    <row r="97" spans="2:3" ht="26.25" thickBot="1" x14ac:dyDescent="0.3">
      <c r="B97" s="136" t="s">
        <v>1402</v>
      </c>
      <c r="C97" s="627"/>
    </row>
    <row r="98" spans="2:3" ht="16.5" customHeight="1" thickBot="1" x14ac:dyDescent="0.3">
      <c r="B98" s="137" t="s">
        <v>1430</v>
      </c>
      <c r="C98" s="625" t="s">
        <v>1431</v>
      </c>
    </row>
    <row r="99" spans="2:3" ht="15.75" thickBot="1" x14ac:dyDescent="0.3">
      <c r="B99" s="137" t="s">
        <v>1432</v>
      </c>
      <c r="C99" s="626"/>
    </row>
    <row r="100" spans="2:3" ht="15.75" thickBot="1" x14ac:dyDescent="0.3">
      <c r="B100" s="137" t="s">
        <v>1433</v>
      </c>
      <c r="C100" s="626"/>
    </row>
    <row r="101" spans="2:3" ht="15.75" thickBot="1" x14ac:dyDescent="0.3">
      <c r="B101" s="137" t="s">
        <v>1434</v>
      </c>
      <c r="C101" s="626"/>
    </row>
    <row r="102" spans="2:3" ht="15.75" thickBot="1" x14ac:dyDescent="0.3">
      <c r="B102" s="137" t="s">
        <v>1435</v>
      </c>
      <c r="C102" s="626"/>
    </row>
    <row r="103" spans="2:3" ht="15.75" thickBot="1" x14ac:dyDescent="0.3">
      <c r="B103" s="137" t="s">
        <v>1436</v>
      </c>
      <c r="C103" s="626"/>
    </row>
    <row r="104" spans="2:3" ht="15.75" thickBot="1" x14ac:dyDescent="0.3">
      <c r="B104" s="137" t="s">
        <v>1437</v>
      </c>
      <c r="C104" s="626"/>
    </row>
    <row r="105" spans="2:3" ht="15.75" thickBot="1" x14ac:dyDescent="0.3">
      <c r="B105" s="137" t="s">
        <v>1438</v>
      </c>
      <c r="C105" s="626"/>
    </row>
    <row r="106" spans="2:3" ht="15.75" thickBot="1" x14ac:dyDescent="0.3">
      <c r="B106" s="137" t="s">
        <v>1439</v>
      </c>
      <c r="C106" s="627"/>
    </row>
    <row r="107" spans="2:3" ht="15.75" thickBot="1" x14ac:dyDescent="0.3">
      <c r="B107" s="137" t="s">
        <v>1440</v>
      </c>
      <c r="C107" s="625" t="s">
        <v>1441</v>
      </c>
    </row>
    <row r="108" spans="2:3" ht="15.75" thickBot="1" x14ac:dyDescent="0.3">
      <c r="B108" s="137" t="s">
        <v>1442</v>
      </c>
      <c r="C108" s="626"/>
    </row>
    <row r="109" spans="2:3" ht="15.75" thickBot="1" x14ac:dyDescent="0.3">
      <c r="B109" s="137" t="s">
        <v>1443</v>
      </c>
      <c r="C109" s="626"/>
    </row>
    <row r="110" spans="2:3" ht="15.75" thickBot="1" x14ac:dyDescent="0.3">
      <c r="B110" s="137" t="s">
        <v>1444</v>
      </c>
      <c r="C110" s="626"/>
    </row>
    <row r="111" spans="2:3" ht="15.75" thickBot="1" x14ac:dyDescent="0.3">
      <c r="B111" s="137" t="s">
        <v>1445</v>
      </c>
      <c r="C111" s="626"/>
    </row>
    <row r="112" spans="2:3" ht="15.75" thickBot="1" x14ac:dyDescent="0.3">
      <c r="B112" s="137" t="s">
        <v>1446</v>
      </c>
      <c r="C112" s="626"/>
    </row>
    <row r="113" spans="2:3" ht="15.75" thickBot="1" x14ac:dyDescent="0.3">
      <c r="B113" s="137" t="s">
        <v>1447</v>
      </c>
      <c r="C113" s="626"/>
    </row>
    <row r="114" spans="2:3" ht="15.75" thickBot="1" x14ac:dyDescent="0.3">
      <c r="B114" s="137" t="s">
        <v>1446</v>
      </c>
      <c r="C114" s="627"/>
    </row>
    <row r="115" spans="2:3" ht="15.75" thickBot="1" x14ac:dyDescent="0.3">
      <c r="B115" s="137" t="s">
        <v>1448</v>
      </c>
      <c r="C115" s="625" t="s">
        <v>1449</v>
      </c>
    </row>
    <row r="116" spans="2:3" ht="15.75" thickBot="1" x14ac:dyDescent="0.3">
      <c r="B116" s="137" t="s">
        <v>1450</v>
      </c>
      <c r="C116" s="626"/>
    </row>
    <row r="117" spans="2:3" ht="15.75" thickBot="1" x14ac:dyDescent="0.3">
      <c r="B117" s="137" t="s">
        <v>1451</v>
      </c>
      <c r="C117" s="626"/>
    </row>
    <row r="118" spans="2:3" ht="15.75" thickBot="1" x14ac:dyDescent="0.3">
      <c r="B118" s="137" t="s">
        <v>1452</v>
      </c>
      <c r="C118" s="626"/>
    </row>
    <row r="119" spans="2:3" ht="15.75" thickBot="1" x14ac:dyDescent="0.3">
      <c r="B119" s="137" t="s">
        <v>1453</v>
      </c>
      <c r="C119" s="626"/>
    </row>
    <row r="120" spans="2:3" ht="15.75" thickBot="1" x14ac:dyDescent="0.3">
      <c r="B120" s="137" t="s">
        <v>1454</v>
      </c>
      <c r="C120" s="626"/>
    </row>
    <row r="121" spans="2:3" ht="15.75" thickBot="1" x14ac:dyDescent="0.3">
      <c r="B121" s="137" t="s">
        <v>1455</v>
      </c>
      <c r="C121" s="626"/>
    </row>
    <row r="122" spans="2:3" ht="15.75" thickBot="1" x14ac:dyDescent="0.3">
      <c r="B122" s="137" t="s">
        <v>1456</v>
      </c>
      <c r="C122" s="626"/>
    </row>
    <row r="123" spans="2:3" ht="15.75" thickBot="1" x14ac:dyDescent="0.3">
      <c r="B123" s="137" t="s">
        <v>1552</v>
      </c>
      <c r="C123" s="627"/>
    </row>
    <row r="124" spans="2:3" ht="15.75" thickBot="1" x14ac:dyDescent="0.3">
      <c r="B124" s="137" t="s">
        <v>1457</v>
      </c>
      <c r="C124" s="625" t="s">
        <v>1458</v>
      </c>
    </row>
    <row r="125" spans="2:3" ht="15.75" thickBot="1" x14ac:dyDescent="0.3">
      <c r="B125" s="137" t="s">
        <v>1459</v>
      </c>
      <c r="C125" s="626"/>
    </row>
    <row r="126" spans="2:3" ht="15.75" thickBot="1" x14ac:dyDescent="0.3">
      <c r="B126" s="137" t="s">
        <v>1460</v>
      </c>
      <c r="C126" s="626"/>
    </row>
    <row r="127" spans="2:3" ht="15.75" thickBot="1" x14ac:dyDescent="0.3">
      <c r="B127" s="137" t="s">
        <v>1461</v>
      </c>
      <c r="C127" s="626"/>
    </row>
    <row r="128" spans="2:3" ht="15.75" thickBot="1" x14ac:dyDescent="0.3">
      <c r="B128" s="137" t="s">
        <v>1462</v>
      </c>
      <c r="C128" s="626"/>
    </row>
    <row r="129" spans="2:3" ht="15.75" thickBot="1" x14ac:dyDescent="0.3">
      <c r="B129" s="137" t="s">
        <v>1463</v>
      </c>
      <c r="C129" s="626"/>
    </row>
    <row r="130" spans="2:3" ht="15.75" thickBot="1" x14ac:dyDescent="0.3">
      <c r="B130" s="137" t="s">
        <v>1464</v>
      </c>
      <c r="C130" s="626"/>
    </row>
    <row r="131" spans="2:3" ht="15.75" thickBot="1" x14ac:dyDescent="0.3">
      <c r="B131" s="137" t="s">
        <v>1465</v>
      </c>
      <c r="C131" s="626"/>
    </row>
    <row r="132" spans="2:3" ht="15.75" thickBot="1" x14ac:dyDescent="0.3">
      <c r="B132" s="137" t="s">
        <v>1466</v>
      </c>
      <c r="C132" s="626"/>
    </row>
    <row r="133" spans="2:3" ht="15.75" thickBot="1" x14ac:dyDescent="0.3">
      <c r="B133" s="137" t="s">
        <v>1467</v>
      </c>
      <c r="C133" s="626"/>
    </row>
    <row r="134" spans="2:3" ht="15.75" thickBot="1" x14ac:dyDescent="0.3">
      <c r="B134" s="137" t="s">
        <v>1468</v>
      </c>
      <c r="C134" s="626"/>
    </row>
    <row r="135" spans="2:3" ht="15.75" thickBot="1" x14ac:dyDescent="0.3">
      <c r="B135" s="137" t="s">
        <v>1469</v>
      </c>
      <c r="C135" s="626"/>
    </row>
    <row r="136" spans="2:3" ht="15.75" thickBot="1" x14ac:dyDescent="0.3">
      <c r="B136" s="137" t="s">
        <v>1470</v>
      </c>
      <c r="C136" s="626"/>
    </row>
    <row r="137" spans="2:3" ht="15.75" thickBot="1" x14ac:dyDescent="0.3">
      <c r="B137" s="137" t="s">
        <v>1471</v>
      </c>
      <c r="C137" s="627"/>
    </row>
    <row r="138" spans="2:3" ht="15.75" thickBot="1" x14ac:dyDescent="0.3">
      <c r="B138" s="137" t="s">
        <v>1472</v>
      </c>
      <c r="C138" s="622" t="s">
        <v>1473</v>
      </c>
    </row>
    <row r="139" spans="2:3" ht="15.75" thickBot="1" x14ac:dyDescent="0.3">
      <c r="B139" s="137" t="s">
        <v>1474</v>
      </c>
      <c r="C139" s="623"/>
    </row>
    <row r="140" spans="2:3" ht="15.75" thickBot="1" x14ac:dyDescent="0.3">
      <c r="B140" s="137" t="s">
        <v>1475</v>
      </c>
      <c r="C140" s="623"/>
    </row>
    <row r="141" spans="2:3" ht="15.75" thickBot="1" x14ac:dyDescent="0.3">
      <c r="B141" s="137" t="s">
        <v>1476</v>
      </c>
      <c r="C141" s="623"/>
    </row>
    <row r="142" spans="2:3" ht="15.75" thickBot="1" x14ac:dyDescent="0.3">
      <c r="B142" s="137" t="s">
        <v>1477</v>
      </c>
      <c r="C142" s="623"/>
    </row>
    <row r="143" spans="2:3" ht="15.75" thickBot="1" x14ac:dyDescent="0.3">
      <c r="B143" s="137" t="s">
        <v>1478</v>
      </c>
      <c r="C143" s="623"/>
    </row>
    <row r="144" spans="2:3" ht="15.75" thickBot="1" x14ac:dyDescent="0.3">
      <c r="B144" s="137" t="s">
        <v>1455</v>
      </c>
      <c r="C144" s="623"/>
    </row>
    <row r="145" spans="2:3" ht="15.75" thickBot="1" x14ac:dyDescent="0.3">
      <c r="B145" s="137" t="s">
        <v>1456</v>
      </c>
      <c r="C145" s="624"/>
    </row>
  </sheetData>
  <sheetProtection insertRows="0"/>
  <mergeCells count="10">
    <mergeCell ref="C3:C38"/>
    <mergeCell ref="C39:C66"/>
    <mergeCell ref="C138:C145"/>
    <mergeCell ref="C124:C137"/>
    <mergeCell ref="C115:C123"/>
    <mergeCell ref="C107:C114"/>
    <mergeCell ref="C98:C106"/>
    <mergeCell ref="C92:C97"/>
    <mergeCell ref="C85:C91"/>
    <mergeCell ref="C67:C84"/>
  </mergeCell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tabColor theme="9" tint="-0.249977111117893"/>
  </sheetPr>
  <dimension ref="B3:D40"/>
  <sheetViews>
    <sheetView showGridLines="0" zoomScaleNormal="100" workbookViewId="0">
      <selection activeCell="B8" sqref="B8"/>
    </sheetView>
  </sheetViews>
  <sheetFormatPr baseColWidth="10" defaultRowHeight="15" x14ac:dyDescent="0.25"/>
  <cols>
    <col min="2" max="2" width="58.7109375" customWidth="1"/>
  </cols>
  <sheetData>
    <row r="3" spans="2:4" ht="15.75" thickBot="1" x14ac:dyDescent="0.3"/>
    <row r="4" spans="2:4" ht="15.75" thickBot="1" x14ac:dyDescent="0.3">
      <c r="B4" s="82" t="s">
        <v>1331</v>
      </c>
    </row>
    <row r="5" spans="2:4" ht="16.5" thickTop="1" thickBot="1" x14ac:dyDescent="0.3">
      <c r="B5" s="83" t="s">
        <v>1302</v>
      </c>
    </row>
    <row r="6" spans="2:4" ht="15.75" thickBot="1" x14ac:dyDescent="0.3">
      <c r="B6" s="83" t="s">
        <v>1289</v>
      </c>
    </row>
    <row r="7" spans="2:4" ht="19.5" customHeight="1" thickBot="1" x14ac:dyDescent="0.3">
      <c r="B7" s="83" t="s">
        <v>1518</v>
      </c>
    </row>
    <row r="8" spans="2:4" ht="15.75" thickBot="1" x14ac:dyDescent="0.3">
      <c r="B8" s="83" t="s">
        <v>1519</v>
      </c>
    </row>
    <row r="9" spans="2:4" ht="15.75" thickBot="1" x14ac:dyDescent="0.3">
      <c r="B9" s="83" t="s">
        <v>1520</v>
      </c>
    </row>
    <row r="10" spans="2:4" ht="15.75" thickBot="1" x14ac:dyDescent="0.3">
      <c r="B10" s="83" t="s">
        <v>1297</v>
      </c>
    </row>
    <row r="11" spans="2:4" ht="15.75" thickBot="1" x14ac:dyDescent="0.3">
      <c r="B11" s="83" t="s">
        <v>1298</v>
      </c>
    </row>
    <row r="12" spans="2:4" ht="15.75" thickBot="1" x14ac:dyDescent="0.3">
      <c r="B12" s="83" t="s">
        <v>1521</v>
      </c>
    </row>
    <row r="13" spans="2:4" ht="15.75" thickBot="1" x14ac:dyDescent="0.3">
      <c r="B13" s="83" t="s">
        <v>1522</v>
      </c>
    </row>
    <row r="14" spans="2:4" ht="15.75" thickBot="1" x14ac:dyDescent="0.3">
      <c r="B14" s="83" t="s">
        <v>1300</v>
      </c>
    </row>
    <row r="15" spans="2:4" ht="15.75" thickBot="1" x14ac:dyDescent="0.3">
      <c r="B15" s="83" t="s">
        <v>1523</v>
      </c>
    </row>
    <row r="16" spans="2:4" ht="15.75" thickBot="1" x14ac:dyDescent="0.3">
      <c r="B16" s="83" t="s">
        <v>1524</v>
      </c>
    </row>
    <row r="17" spans="2:2" ht="15.75" thickBot="1" x14ac:dyDescent="0.3">
      <c r="B17" s="83" t="s">
        <v>1287</v>
      </c>
    </row>
    <row r="18" spans="2:2" ht="15.75" thickBot="1" x14ac:dyDescent="0.3">
      <c r="B18" s="83" t="s">
        <v>1525</v>
      </c>
    </row>
    <row r="19" spans="2:2" ht="15.75" thickBot="1" x14ac:dyDescent="0.3">
      <c r="B19" s="83" t="s">
        <v>1293</v>
      </c>
    </row>
    <row r="20" spans="2:2" ht="15.75" thickBot="1" x14ac:dyDescent="0.3">
      <c r="B20" s="83" t="s">
        <v>1301</v>
      </c>
    </row>
    <row r="21" spans="2:2" ht="15.75" thickBot="1" x14ac:dyDescent="0.3">
      <c r="B21" s="83" t="s">
        <v>1526</v>
      </c>
    </row>
    <row r="22" spans="2:2" ht="15.75" thickBot="1" x14ac:dyDescent="0.3">
      <c r="B22" s="83" t="s">
        <v>1299</v>
      </c>
    </row>
    <row r="23" spans="2:2" ht="15.75" thickBot="1" x14ac:dyDescent="0.3">
      <c r="B23" s="83" t="s">
        <v>1527</v>
      </c>
    </row>
    <row r="24" spans="2:2" ht="15.75" thickBot="1" x14ac:dyDescent="0.3">
      <c r="B24" s="83" t="s">
        <v>1291</v>
      </c>
    </row>
    <row r="25" spans="2:2" ht="15.75" thickBot="1" x14ac:dyDescent="0.3">
      <c r="B25" s="83" t="s">
        <v>1294</v>
      </c>
    </row>
    <row r="26" spans="2:2" ht="15.75" thickBot="1" x14ac:dyDescent="0.3">
      <c r="B26" s="83" t="s">
        <v>1528</v>
      </c>
    </row>
    <row r="27" spans="2:2" ht="15.75" thickBot="1" x14ac:dyDescent="0.3">
      <c r="B27" s="83" t="s">
        <v>1529</v>
      </c>
    </row>
    <row r="28" spans="2:2" ht="15.75" thickBot="1" x14ac:dyDescent="0.3">
      <c r="B28" s="83" t="s">
        <v>1292</v>
      </c>
    </row>
    <row r="29" spans="2:2" ht="15.75" thickBot="1" x14ac:dyDescent="0.3">
      <c r="B29" s="83" t="s">
        <v>1530</v>
      </c>
    </row>
    <row r="30" spans="2:2" ht="15.75" thickBot="1" x14ac:dyDescent="0.3">
      <c r="B30" s="83" t="s">
        <v>1531</v>
      </c>
    </row>
    <row r="31" spans="2:2" ht="15.75" thickBot="1" x14ac:dyDescent="0.3">
      <c r="B31" s="83" t="s">
        <v>1532</v>
      </c>
    </row>
    <row r="32" spans="2:2" ht="15.75" thickBot="1" x14ac:dyDescent="0.3">
      <c r="B32" s="83" t="s">
        <v>1533</v>
      </c>
    </row>
    <row r="33" spans="2:2" ht="15.75" thickBot="1" x14ac:dyDescent="0.3">
      <c r="B33" s="83" t="s">
        <v>330</v>
      </c>
    </row>
    <row r="34" spans="2:2" ht="15.75" thickBot="1" x14ac:dyDescent="0.3">
      <c r="B34" s="83" t="s">
        <v>1296</v>
      </c>
    </row>
    <row r="35" spans="2:2" ht="15.75" thickBot="1" x14ac:dyDescent="0.3">
      <c r="B35" s="83" t="s">
        <v>1295</v>
      </c>
    </row>
    <row r="36" spans="2:2" ht="15.75" thickBot="1" x14ac:dyDescent="0.3">
      <c r="B36" s="83" t="s">
        <v>1534</v>
      </c>
    </row>
    <row r="37" spans="2:2" ht="15.75" thickBot="1" x14ac:dyDescent="0.3">
      <c r="B37" s="83" t="s">
        <v>1535</v>
      </c>
    </row>
    <row r="38" spans="2:2" ht="15.75" thickBot="1" x14ac:dyDescent="0.3">
      <c r="B38" s="83" t="s">
        <v>1536</v>
      </c>
    </row>
    <row r="39" spans="2:2" ht="15.75" thickBot="1" x14ac:dyDescent="0.3">
      <c r="B39" s="83" t="s">
        <v>1288</v>
      </c>
    </row>
    <row r="40" spans="2:2" ht="15.75" thickBot="1" x14ac:dyDescent="0.3">
      <c r="B40" s="83" t="s">
        <v>1290</v>
      </c>
    </row>
  </sheetData>
  <sheetProtection insertRows="0"/>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8" tint="-0.249977111117893"/>
  </sheetPr>
  <dimension ref="A1:AZ558"/>
  <sheetViews>
    <sheetView showGridLines="0" topLeftCell="A30" zoomScale="40" zoomScaleNormal="40" zoomScalePageLayoutView="115" workbookViewId="0">
      <selection activeCell="B34" sqref="B34:AW34"/>
    </sheetView>
  </sheetViews>
  <sheetFormatPr baseColWidth="10" defaultColWidth="11.42578125" defaultRowHeight="12" x14ac:dyDescent="0.25"/>
  <cols>
    <col min="1" max="1" width="1.28515625" style="74" customWidth="1"/>
    <col min="2" max="3" width="1" style="74" customWidth="1"/>
    <col min="4" max="4" width="15.28515625" style="198" customWidth="1"/>
    <col min="5" max="5" width="0.7109375" style="74" customWidth="1"/>
    <col min="6" max="6" width="20.28515625" style="307" customWidth="1"/>
    <col min="7" max="7" width="0.7109375" style="74" customWidth="1"/>
    <col min="8" max="8" width="14.140625" style="307" customWidth="1"/>
    <col min="9" max="9" width="10.7109375" style="307" bestFit="1" customWidth="1"/>
    <col min="10" max="10" width="0.7109375" style="74" customWidth="1"/>
    <col min="11" max="11" width="9.5703125" style="74" hidden="1" customWidth="1"/>
    <col min="12" max="12" width="35.28515625" style="200" customWidth="1"/>
    <col min="13" max="13" width="0.7109375" style="74" customWidth="1"/>
    <col min="14" max="14" width="12.28515625" style="74" customWidth="1"/>
    <col min="15" max="15" width="0.7109375" style="74" customWidth="1"/>
    <col min="16" max="16" width="20.7109375" style="74" customWidth="1"/>
    <col min="17" max="17" width="0.7109375" style="74" customWidth="1"/>
    <col min="18" max="18" width="7.28515625" style="74" hidden="1" customWidth="1"/>
    <col min="19" max="19" width="33.7109375" style="74" customWidth="1"/>
    <col min="20" max="25" width="22.28515625" style="74" hidden="1" customWidth="1"/>
    <col min="26" max="26" width="17.5703125" style="74" hidden="1" customWidth="1"/>
    <col min="27" max="27" width="0.7109375" style="74" customWidth="1"/>
    <col min="28" max="28" width="16.7109375" style="74" customWidth="1"/>
    <col min="29" max="29" width="0.7109375" style="74" customWidth="1"/>
    <col min="30" max="30" width="7.28515625" style="74" hidden="1" customWidth="1"/>
    <col min="31" max="31" width="19.28515625" style="74" customWidth="1"/>
    <col min="32" max="33" width="9.5703125" style="74" hidden="1" customWidth="1"/>
    <col min="34" max="34" width="0.7109375" style="74" customWidth="1"/>
    <col min="35" max="35" width="40.140625" style="74" customWidth="1"/>
    <col min="36" max="36" width="0.7109375" style="74" customWidth="1"/>
    <col min="37" max="37" width="19.28515625" style="74" customWidth="1"/>
    <col min="38" max="38" width="0.7109375" style="74" customWidth="1"/>
    <col min="39" max="39" width="17" style="201" customWidth="1"/>
    <col min="40" max="40" width="0.7109375" style="201" customWidth="1"/>
    <col min="41" max="41" width="20.5703125" style="201" customWidth="1"/>
    <col min="42" max="42" width="0.7109375" style="201" customWidth="1"/>
    <col min="43" max="43" width="17.42578125" style="74" customWidth="1"/>
    <col min="44" max="44" width="0.7109375" style="74" customWidth="1"/>
    <col min="45" max="45" width="17.42578125" style="74" customWidth="1"/>
    <col min="46" max="46" width="0.7109375" style="74" customWidth="1"/>
    <col min="47" max="47" width="10.7109375" style="202" hidden="1" customWidth="1"/>
    <col min="48" max="48" width="10.7109375" style="74" hidden="1" customWidth="1"/>
    <col min="49" max="49" width="18.7109375" style="74" customWidth="1"/>
    <col min="50" max="51" width="9.5703125" style="74" hidden="1" customWidth="1"/>
    <col min="52" max="52" width="0.7109375" style="74" customWidth="1"/>
    <col min="53" max="16384" width="11.42578125" style="74"/>
  </cols>
  <sheetData>
    <row r="1" spans="1:52" s="7" customFormat="1" ht="30" customHeight="1" x14ac:dyDescent="0.25">
      <c r="A1" s="647"/>
      <c r="B1" s="648"/>
      <c r="C1" s="648"/>
      <c r="D1" s="648"/>
      <c r="E1" s="649"/>
      <c r="F1" s="656" t="s">
        <v>3</v>
      </c>
      <c r="G1" s="657"/>
      <c r="H1" s="657"/>
      <c r="I1" s="657"/>
      <c r="J1" s="657"/>
      <c r="K1" s="657"/>
      <c r="L1" s="657"/>
      <c r="M1" s="657"/>
      <c r="N1" s="657"/>
      <c r="O1" s="658"/>
      <c r="P1" s="659" t="s">
        <v>1680</v>
      </c>
      <c r="Q1" s="660"/>
      <c r="R1" s="287"/>
      <c r="S1" s="298">
        <v>44162</v>
      </c>
      <c r="AM1" s="242"/>
      <c r="AN1" s="242"/>
      <c r="AO1" s="242"/>
      <c r="AP1" s="242"/>
      <c r="AU1" s="243"/>
    </row>
    <row r="2" spans="1:52" s="7" customFormat="1" ht="30" customHeight="1" x14ac:dyDescent="0.25">
      <c r="A2" s="650"/>
      <c r="B2" s="651"/>
      <c r="C2" s="651"/>
      <c r="D2" s="651"/>
      <c r="E2" s="652"/>
      <c r="F2" s="656" t="s">
        <v>1675</v>
      </c>
      <c r="G2" s="657"/>
      <c r="H2" s="657"/>
      <c r="I2" s="657"/>
      <c r="J2" s="657"/>
      <c r="K2" s="657"/>
      <c r="L2" s="657"/>
      <c r="M2" s="657"/>
      <c r="N2" s="657"/>
      <c r="O2" s="658"/>
      <c r="P2" s="659" t="s">
        <v>1812</v>
      </c>
      <c r="Q2" s="660"/>
      <c r="R2" s="287"/>
      <c r="S2" s="299" t="s">
        <v>1784</v>
      </c>
      <c r="AM2" s="242"/>
      <c r="AN2" s="242"/>
      <c r="AO2" s="242"/>
      <c r="AP2" s="242"/>
      <c r="AU2" s="243"/>
    </row>
    <row r="3" spans="1:52" s="7" customFormat="1" ht="30" customHeight="1" x14ac:dyDescent="0.25">
      <c r="A3" s="653"/>
      <c r="B3" s="654"/>
      <c r="C3" s="654"/>
      <c r="D3" s="654"/>
      <c r="E3" s="655"/>
      <c r="F3" s="656" t="s">
        <v>1792</v>
      </c>
      <c r="G3" s="657"/>
      <c r="H3" s="657"/>
      <c r="I3" s="657"/>
      <c r="J3" s="657"/>
      <c r="K3" s="657"/>
      <c r="L3" s="657"/>
      <c r="M3" s="657"/>
      <c r="N3" s="657"/>
      <c r="O3" s="658"/>
      <c r="P3" s="661" t="s">
        <v>1676</v>
      </c>
      <c r="Q3" s="662"/>
      <c r="R3" s="662"/>
      <c r="S3" s="663"/>
      <c r="AM3" s="242"/>
      <c r="AN3" s="242"/>
      <c r="AO3" s="242"/>
      <c r="AP3" s="242"/>
      <c r="AU3" s="243"/>
    </row>
    <row r="4" spans="1:52" s="7" customFormat="1" x14ac:dyDescent="0.25">
      <c r="B4" s="244"/>
      <c r="C4" s="244"/>
      <c r="D4" s="245"/>
      <c r="E4" s="244"/>
      <c r="F4" s="304"/>
      <c r="G4" s="244"/>
      <c r="H4" s="309"/>
      <c r="I4" s="309"/>
      <c r="J4" s="246"/>
      <c r="K4" s="246"/>
      <c r="L4" s="247"/>
      <c r="M4" s="244"/>
      <c r="N4" s="246"/>
      <c r="O4" s="244"/>
      <c r="P4" s="244"/>
      <c r="Q4" s="244"/>
      <c r="R4" s="244"/>
      <c r="S4" s="244"/>
      <c r="T4" s="244"/>
      <c r="U4" s="244"/>
      <c r="V4" s="244"/>
      <c r="W4" s="244"/>
      <c r="X4" s="244"/>
      <c r="Y4" s="244"/>
      <c r="Z4" s="244"/>
      <c r="AA4" s="244"/>
      <c r="AB4" s="244"/>
      <c r="AC4" s="244"/>
      <c r="AD4" s="244"/>
      <c r="AE4" s="244"/>
      <c r="AF4" s="244"/>
      <c r="AG4" s="244"/>
      <c r="AH4" s="244"/>
      <c r="AI4" s="244"/>
      <c r="AJ4" s="244"/>
      <c r="AK4" s="244"/>
      <c r="AL4" s="244"/>
      <c r="AM4" s="248"/>
      <c r="AN4" s="248"/>
      <c r="AO4" s="248"/>
      <c r="AP4" s="248"/>
      <c r="AQ4" s="244"/>
      <c r="AR4" s="244"/>
      <c r="AS4" s="244"/>
      <c r="AT4" s="244"/>
      <c r="AU4" s="249"/>
      <c r="AV4" s="244"/>
      <c r="AW4" s="244"/>
      <c r="AX4" s="244"/>
      <c r="AY4" s="244"/>
      <c r="AZ4" s="250"/>
    </row>
    <row r="5" spans="1:52" s="7" customFormat="1" ht="15.75" hidden="1" customHeight="1" x14ac:dyDescent="0.25">
      <c r="B5" s="5"/>
      <c r="C5" s="5"/>
      <c r="D5" s="226"/>
      <c r="E5" s="5"/>
      <c r="F5" s="252"/>
      <c r="G5" s="5"/>
      <c r="H5" s="641" t="s">
        <v>1679</v>
      </c>
      <c r="I5" s="641"/>
      <c r="J5" s="641"/>
      <c r="K5" s="641"/>
      <c r="L5" s="641"/>
      <c r="M5" s="641"/>
      <c r="N5" s="641"/>
      <c r="O5" s="641"/>
      <c r="P5" s="641"/>
      <c r="Q5" s="641"/>
      <c r="R5" s="641"/>
      <c r="S5" s="641"/>
      <c r="T5" s="641"/>
      <c r="U5" s="641"/>
      <c r="V5" s="641"/>
      <c r="W5" s="641"/>
      <c r="X5" s="641"/>
      <c r="Y5" s="641"/>
      <c r="Z5" s="641"/>
      <c r="AA5" s="641"/>
      <c r="AB5" s="641"/>
      <c r="AC5" s="641"/>
      <c r="AD5" s="641"/>
      <c r="AE5" s="641"/>
      <c r="AF5" s="251"/>
      <c r="AG5" s="251"/>
      <c r="AH5" s="251"/>
      <c r="AI5" s="251"/>
      <c r="AJ5" s="251"/>
      <c r="AK5" s="251"/>
      <c r="AL5" s="251"/>
      <c r="AM5" s="251"/>
      <c r="AN5" s="251"/>
      <c r="AO5" s="251"/>
      <c r="AP5" s="251"/>
      <c r="AQ5" s="251"/>
      <c r="AR5" s="251"/>
      <c r="AS5" s="251"/>
      <c r="AT5" s="251"/>
      <c r="AU5" s="251"/>
      <c r="AV5" s="251"/>
      <c r="AW5" s="251"/>
      <c r="AX5" s="251"/>
      <c r="AY5" s="251"/>
      <c r="AZ5" s="252"/>
    </row>
    <row r="6" spans="1:52" s="7" customFormat="1" ht="12" hidden="1" customHeight="1" x14ac:dyDescent="0.25">
      <c r="B6" s="244"/>
      <c r="C6" s="244"/>
      <c r="D6" s="245"/>
      <c r="E6" s="244"/>
      <c r="F6" s="304"/>
      <c r="G6" s="244"/>
      <c r="H6" s="309"/>
      <c r="I6" s="309"/>
      <c r="J6" s="246"/>
      <c r="K6" s="246"/>
      <c r="L6" s="247"/>
      <c r="M6" s="244"/>
      <c r="N6" s="246"/>
      <c r="O6" s="244"/>
      <c r="P6" s="244"/>
      <c r="Q6" s="244"/>
      <c r="R6" s="244"/>
      <c r="S6" s="244"/>
      <c r="T6" s="244"/>
      <c r="U6" s="244"/>
      <c r="V6" s="244"/>
      <c r="W6" s="244"/>
      <c r="X6" s="244"/>
      <c r="Y6" s="244"/>
      <c r="Z6" s="244"/>
      <c r="AA6" s="244"/>
      <c r="AB6" s="244"/>
      <c r="AC6" s="244"/>
      <c r="AD6" s="244"/>
      <c r="AE6" s="244"/>
      <c r="AF6" s="244"/>
      <c r="AG6" s="244"/>
      <c r="AH6" s="244"/>
      <c r="AI6" s="244"/>
      <c r="AJ6" s="244"/>
      <c r="AK6" s="244"/>
      <c r="AL6" s="244"/>
      <c r="AM6" s="248"/>
      <c r="AN6" s="248"/>
      <c r="AO6" s="248"/>
      <c r="AP6" s="248"/>
      <c r="AQ6" s="244"/>
      <c r="AR6" s="244"/>
      <c r="AS6" s="244"/>
      <c r="AT6" s="244"/>
      <c r="AU6" s="249"/>
      <c r="AV6" s="244"/>
      <c r="AW6" s="244"/>
      <c r="AX6" s="244"/>
      <c r="AY6" s="244"/>
      <c r="AZ6" s="250"/>
    </row>
    <row r="7" spans="1:52" s="5" customFormat="1" x14ac:dyDescent="0.25">
      <c r="B7" s="2"/>
      <c r="C7" s="2"/>
      <c r="D7" s="59"/>
      <c r="E7" s="2"/>
      <c r="F7" s="305"/>
      <c r="G7" s="2"/>
      <c r="H7" s="305"/>
      <c r="I7" s="305"/>
      <c r="J7" s="2"/>
      <c r="K7" s="2"/>
      <c r="L7" s="253"/>
      <c r="M7" s="2"/>
      <c r="N7" s="2"/>
      <c r="O7" s="254"/>
      <c r="P7" s="254"/>
      <c r="Q7" s="254"/>
      <c r="R7" s="254"/>
      <c r="S7" s="254"/>
      <c r="T7" s="254"/>
      <c r="U7" s="254"/>
      <c r="V7" s="254"/>
      <c r="W7" s="254"/>
      <c r="X7" s="254"/>
      <c r="Y7" s="254"/>
      <c r="Z7" s="254"/>
      <c r="AA7" s="254"/>
      <c r="AB7" s="254"/>
      <c r="AC7" s="254"/>
      <c r="AD7" s="254"/>
      <c r="AE7" s="254"/>
      <c r="AF7" s="254"/>
      <c r="AG7" s="254"/>
      <c r="AH7" s="254"/>
      <c r="AI7" s="254"/>
      <c r="AJ7" s="254"/>
      <c r="AK7" s="254"/>
      <c r="AL7" s="254"/>
      <c r="AM7" s="255"/>
      <c r="AN7" s="255"/>
      <c r="AO7" s="255"/>
      <c r="AP7" s="255"/>
      <c r="AQ7" s="254"/>
      <c r="AR7" s="254"/>
      <c r="AS7" s="254"/>
      <c r="AT7" s="254"/>
      <c r="AU7" s="256"/>
      <c r="AV7" s="254"/>
      <c r="AW7" s="254"/>
      <c r="AX7" s="254"/>
      <c r="AY7" s="254"/>
      <c r="AZ7" s="2"/>
    </row>
    <row r="8" spans="1:52" s="5" customFormat="1" ht="24" x14ac:dyDescent="0.25">
      <c r="B8" s="2"/>
      <c r="C8" s="2"/>
      <c r="D8" s="59"/>
      <c r="E8" s="2"/>
      <c r="F8" s="305"/>
      <c r="G8" s="2"/>
      <c r="H8" s="257" t="s">
        <v>3</v>
      </c>
      <c r="I8" s="224" t="str">
        <f>IF('1. IDENTIFICACION DEL RIESGO'!K8="","",'1. IDENTIFICACION DEL RIESGO'!K8)</f>
        <v>Promoción y Prevención</v>
      </c>
      <c r="J8" s="258"/>
      <c r="K8" s="259"/>
      <c r="L8" s="253"/>
      <c r="M8" s="2"/>
      <c r="N8" s="258"/>
      <c r="O8" s="260"/>
      <c r="P8" s="260"/>
      <c r="Q8" s="260"/>
      <c r="R8" s="260"/>
      <c r="S8" s="260"/>
      <c r="T8" s="260"/>
      <c r="U8" s="260"/>
      <c r="V8" s="260"/>
      <c r="W8" s="260"/>
      <c r="X8" s="260"/>
      <c r="Y8" s="260"/>
      <c r="Z8" s="260"/>
      <c r="AA8" s="260"/>
      <c r="AB8" s="260"/>
      <c r="AC8" s="260"/>
      <c r="AD8" s="260"/>
      <c r="AE8" s="260"/>
      <c r="AF8" s="260"/>
      <c r="AG8" s="260"/>
      <c r="AH8" s="260"/>
      <c r="AI8" s="260"/>
      <c r="AJ8" s="260"/>
      <c r="AK8" s="260"/>
      <c r="AL8" s="260"/>
      <c r="AM8" s="255"/>
      <c r="AN8" s="255"/>
      <c r="AO8" s="255"/>
      <c r="AP8" s="255"/>
      <c r="AQ8" s="254"/>
      <c r="AR8" s="254"/>
      <c r="AS8" s="254"/>
      <c r="AT8" s="260"/>
      <c r="AU8" s="261"/>
      <c r="AV8" s="254"/>
      <c r="AW8" s="254"/>
      <c r="AX8" s="254"/>
      <c r="AY8" s="254"/>
      <c r="AZ8" s="2"/>
    </row>
    <row r="9" spans="1:52" s="5" customFormat="1" x14ac:dyDescent="0.25">
      <c r="B9" s="2"/>
      <c r="C9" s="2"/>
      <c r="D9" s="59"/>
      <c r="E9" s="2"/>
      <c r="F9" s="305"/>
      <c r="G9" s="2"/>
      <c r="H9" s="305"/>
      <c r="I9" s="310"/>
      <c r="J9" s="258"/>
      <c r="K9" s="258"/>
      <c r="L9" s="262"/>
      <c r="M9" s="2"/>
      <c r="N9" s="258"/>
      <c r="O9" s="260"/>
      <c r="P9" s="260"/>
      <c r="Q9" s="260"/>
      <c r="R9" s="260"/>
      <c r="S9" s="260"/>
      <c r="T9" s="260"/>
      <c r="U9" s="260"/>
      <c r="V9" s="260"/>
      <c r="W9" s="260"/>
      <c r="X9" s="260"/>
      <c r="Y9" s="260"/>
      <c r="Z9" s="260"/>
      <c r="AA9" s="260"/>
      <c r="AB9" s="260"/>
      <c r="AC9" s="260"/>
      <c r="AD9" s="260"/>
      <c r="AE9" s="260"/>
      <c r="AF9" s="260"/>
      <c r="AG9" s="260"/>
      <c r="AH9" s="260"/>
      <c r="AI9" s="260"/>
      <c r="AJ9" s="260"/>
      <c r="AK9" s="260"/>
      <c r="AL9" s="260"/>
      <c r="AM9" s="255"/>
      <c r="AN9" s="255"/>
      <c r="AO9" s="255"/>
      <c r="AP9" s="255"/>
      <c r="AQ9" s="254"/>
      <c r="AR9" s="254"/>
      <c r="AS9" s="254"/>
      <c r="AT9" s="260"/>
      <c r="AU9" s="261"/>
      <c r="AV9" s="254"/>
      <c r="AW9" s="254"/>
      <c r="AX9" s="254"/>
      <c r="AY9" s="254"/>
      <c r="AZ9" s="2"/>
    </row>
    <row r="10" spans="1:52" s="5" customFormat="1" x14ac:dyDescent="0.25">
      <c r="B10" s="2"/>
      <c r="C10" s="2"/>
      <c r="D10" s="59"/>
      <c r="E10" s="2"/>
      <c r="F10" s="305"/>
      <c r="G10" s="2"/>
      <c r="H10" s="305"/>
      <c r="I10" s="232"/>
      <c r="J10" s="258"/>
      <c r="K10" s="258"/>
      <c r="L10" s="262"/>
      <c r="M10" s="2"/>
      <c r="N10" s="254"/>
      <c r="O10" s="254"/>
      <c r="P10" s="254"/>
      <c r="Q10" s="254"/>
      <c r="R10" s="254"/>
      <c r="S10" s="254"/>
      <c r="T10" s="254"/>
      <c r="U10" s="254"/>
      <c r="V10" s="254"/>
      <c r="W10" s="254"/>
      <c r="X10" s="254"/>
      <c r="Y10" s="254"/>
      <c r="Z10" s="254"/>
      <c r="AA10" s="254"/>
      <c r="AB10" s="254"/>
      <c r="AC10" s="254"/>
      <c r="AD10" s="254"/>
      <c r="AE10" s="254"/>
      <c r="AF10" s="254"/>
      <c r="AG10" s="254"/>
      <c r="AH10" s="254"/>
      <c r="AI10" s="254"/>
      <c r="AJ10" s="254"/>
      <c r="AK10" s="254"/>
      <c r="AL10" s="254"/>
      <c r="AM10" s="255"/>
      <c r="AN10" s="255"/>
      <c r="AO10" s="255"/>
      <c r="AP10" s="255"/>
      <c r="AQ10" s="254"/>
      <c r="AR10" s="254"/>
      <c r="AS10" s="254"/>
      <c r="AT10" s="254"/>
      <c r="AU10" s="256"/>
      <c r="AV10" s="254"/>
      <c r="AW10" s="254"/>
      <c r="AX10" s="254"/>
      <c r="AY10" s="254"/>
      <c r="AZ10" s="2"/>
    </row>
    <row r="11" spans="1:52" s="5" customFormat="1" ht="36" x14ac:dyDescent="0.25">
      <c r="B11" s="2"/>
      <c r="C11" s="2"/>
      <c r="D11" s="59"/>
      <c r="E11" s="2"/>
      <c r="F11" s="305"/>
      <c r="G11" s="2"/>
      <c r="H11" s="311" t="s">
        <v>1284</v>
      </c>
      <c r="I11" s="224">
        <f>'1. IDENTIFICACION DEL RIESGO'!K14</f>
        <v>44551</v>
      </c>
      <c r="J11" s="258"/>
      <c r="K11" s="258"/>
      <c r="L11" s="262"/>
      <c r="M11" s="2"/>
      <c r="N11" s="254"/>
      <c r="O11" s="254"/>
      <c r="P11" s="254"/>
      <c r="Q11" s="254"/>
      <c r="R11" s="254"/>
      <c r="S11" s="254"/>
      <c r="T11" s="254"/>
      <c r="U11" s="254"/>
      <c r="V11" s="254"/>
      <c r="W11" s="254"/>
      <c r="X11" s="254"/>
      <c r="Y11" s="254"/>
      <c r="Z11" s="254"/>
      <c r="AA11" s="254"/>
      <c r="AB11" s="254"/>
      <c r="AC11" s="254"/>
      <c r="AD11" s="254"/>
      <c r="AE11" s="254"/>
      <c r="AF11" s="254"/>
      <c r="AG11" s="254"/>
      <c r="AH11" s="254"/>
      <c r="AI11" s="254"/>
      <c r="AJ11" s="254"/>
      <c r="AK11" s="254"/>
      <c r="AL11" s="254"/>
      <c r="AM11" s="263"/>
      <c r="AN11" s="263"/>
      <c r="AO11" s="263"/>
      <c r="AP11" s="263"/>
      <c r="AQ11" s="2"/>
      <c r="AR11" s="2"/>
      <c r="AS11" s="2"/>
      <c r="AT11" s="254"/>
      <c r="AU11" s="256"/>
      <c r="AV11" s="254"/>
      <c r="AW11" s="2"/>
      <c r="AX11" s="264"/>
      <c r="AY11" s="264"/>
      <c r="AZ11" s="2"/>
    </row>
    <row r="12" spans="1:52" s="5" customFormat="1" x14ac:dyDescent="0.25">
      <c r="B12" s="2"/>
      <c r="C12" s="2"/>
      <c r="D12" s="59"/>
      <c r="E12" s="254"/>
      <c r="F12" s="305"/>
      <c r="G12" s="2"/>
      <c r="H12" s="312"/>
      <c r="I12" s="312"/>
      <c r="J12" s="258"/>
      <c r="K12" s="258"/>
      <c r="L12" s="262"/>
      <c r="M12" s="2"/>
      <c r="N12" s="254"/>
      <c r="O12" s="254"/>
      <c r="P12" s="254"/>
      <c r="Q12" s="254"/>
      <c r="R12" s="254"/>
      <c r="S12" s="254"/>
      <c r="T12" s="254"/>
      <c r="U12" s="254"/>
      <c r="V12" s="254"/>
      <c r="W12" s="254"/>
      <c r="X12" s="254"/>
      <c r="Y12" s="254"/>
      <c r="Z12" s="254"/>
      <c r="AA12" s="254"/>
      <c r="AB12" s="254"/>
      <c r="AC12" s="254"/>
      <c r="AD12" s="254"/>
      <c r="AE12" s="254"/>
      <c r="AF12" s="254"/>
      <c r="AG12" s="254"/>
      <c r="AH12" s="254"/>
      <c r="AI12" s="254"/>
      <c r="AJ12" s="254"/>
      <c r="AK12" s="254"/>
      <c r="AL12" s="2"/>
      <c r="AM12" s="2"/>
      <c r="AN12" s="2"/>
      <c r="AO12" s="2"/>
      <c r="AP12" s="2"/>
      <c r="AQ12" s="2"/>
      <c r="AR12" s="2"/>
      <c r="AS12" s="2"/>
      <c r="AT12" s="2"/>
      <c r="AU12" s="2"/>
      <c r="AV12" s="2"/>
      <c r="AW12" s="2"/>
      <c r="AX12" s="2"/>
      <c r="AY12" s="2"/>
      <c r="AZ12" s="2"/>
    </row>
    <row r="13" spans="1:52" s="5" customFormat="1" x14ac:dyDescent="0.25">
      <c r="B13" s="2"/>
      <c r="C13" s="2"/>
      <c r="D13" s="59"/>
      <c r="E13" s="2"/>
      <c r="F13" s="305"/>
      <c r="G13" s="2"/>
      <c r="H13" s="305"/>
      <c r="I13" s="305"/>
      <c r="J13" s="2"/>
      <c r="K13" s="2"/>
      <c r="L13" s="253"/>
      <c r="M13" s="2"/>
      <c r="N13" s="2"/>
      <c r="O13" s="2"/>
      <c r="P13" s="2"/>
      <c r="Q13" s="2"/>
      <c r="R13" s="2"/>
      <c r="S13" s="2"/>
      <c r="T13" s="2"/>
      <c r="U13" s="2"/>
      <c r="V13" s="2"/>
      <c r="W13" s="2"/>
      <c r="X13" s="2"/>
      <c r="Y13" s="2"/>
      <c r="Z13" s="2"/>
      <c r="AA13" s="2"/>
      <c r="AB13" s="2"/>
      <c r="AC13" s="2"/>
      <c r="AD13" s="2"/>
      <c r="AE13" s="2"/>
      <c r="AF13" s="2"/>
      <c r="AG13" s="2"/>
      <c r="AH13" s="2"/>
      <c r="AI13" s="2"/>
      <c r="AJ13" s="2"/>
      <c r="AK13" s="265"/>
      <c r="AL13" s="265"/>
      <c r="AM13" s="265"/>
      <c r="AN13" s="265"/>
      <c r="AO13" s="265"/>
      <c r="AP13" s="265"/>
      <c r="AQ13" s="265"/>
      <c r="AR13" s="265"/>
      <c r="AS13" s="265"/>
      <c r="AT13" s="265"/>
      <c r="AU13" s="265"/>
      <c r="AV13" s="265"/>
      <c r="AW13" s="265"/>
      <c r="AX13" s="265"/>
      <c r="AY13" s="265"/>
      <c r="AZ13" s="265"/>
    </row>
    <row r="14" spans="1:52" s="5" customFormat="1" ht="15" x14ac:dyDescent="0.25">
      <c r="B14" s="2"/>
      <c r="C14" s="2"/>
      <c r="D14" s="59"/>
      <c r="E14" s="266"/>
      <c r="F14" s="306"/>
      <c r="G14" s="225"/>
      <c r="H14" s="646" t="s">
        <v>1640</v>
      </c>
      <c r="I14" s="646"/>
      <c r="J14" s="646"/>
      <c r="K14" s="646"/>
      <c r="L14" s="646"/>
      <c r="M14" s="646"/>
      <c r="N14" s="646"/>
      <c r="O14" s="646"/>
      <c r="P14" s="646"/>
      <c r="Q14" s="646"/>
      <c r="R14" s="646"/>
      <c r="S14" s="646"/>
      <c r="T14" s="646"/>
      <c r="U14" s="646"/>
      <c r="V14" s="646"/>
      <c r="W14" s="646"/>
      <c r="X14" s="646"/>
      <c r="Y14" s="646"/>
      <c r="Z14" s="646"/>
      <c r="AA14" s="646"/>
      <c r="AB14" s="646"/>
      <c r="AC14" s="646"/>
      <c r="AD14" s="646"/>
      <c r="AE14" s="646"/>
      <c r="AF14" s="225"/>
      <c r="AG14" s="225"/>
      <c r="AH14" s="225"/>
      <c r="AI14" s="645" t="s">
        <v>1641</v>
      </c>
      <c r="AJ14" s="645"/>
      <c r="AK14" s="645"/>
      <c r="AL14" s="645"/>
      <c r="AM14" s="645"/>
      <c r="AN14" s="645"/>
      <c r="AO14" s="645"/>
      <c r="AP14" s="645"/>
      <c r="AQ14" s="645"/>
      <c r="AR14" s="645"/>
      <c r="AS14" s="645"/>
      <c r="AT14" s="645"/>
      <c r="AU14" s="645"/>
      <c r="AV14" s="645"/>
      <c r="AW14" s="645"/>
      <c r="AX14" s="267"/>
      <c r="AY14" s="267"/>
      <c r="AZ14" s="267"/>
    </row>
    <row r="15" spans="1:52" s="5" customFormat="1" ht="30" customHeight="1" x14ac:dyDescent="0.25">
      <c r="B15" s="2"/>
      <c r="C15" s="2"/>
      <c r="D15" s="59"/>
      <c r="E15" s="4"/>
      <c r="F15" s="643" t="s">
        <v>1271</v>
      </c>
      <c r="H15" s="632" t="s">
        <v>3</v>
      </c>
      <c r="I15" s="633"/>
      <c r="J15" s="60"/>
      <c r="K15" s="72"/>
      <c r="L15" s="636" t="s">
        <v>1274</v>
      </c>
      <c r="M15" s="60"/>
      <c r="N15" s="636" t="s">
        <v>1303</v>
      </c>
      <c r="O15" s="268"/>
      <c r="P15" s="639" t="s">
        <v>1278</v>
      </c>
      <c r="Q15" s="639"/>
      <c r="R15" s="639"/>
      <c r="S15" s="639"/>
      <c r="T15" s="639"/>
      <c r="U15" s="639"/>
      <c r="V15" s="639"/>
      <c r="W15" s="639"/>
      <c r="X15" s="639"/>
      <c r="Y15" s="639"/>
      <c r="Z15" s="639"/>
      <c r="AA15" s="639"/>
      <c r="AB15" s="639"/>
      <c r="AC15" s="639"/>
      <c r="AD15" s="639"/>
      <c r="AE15" s="639"/>
      <c r="AF15" s="639" t="s">
        <v>1303</v>
      </c>
      <c r="AG15" s="631" t="s">
        <v>1502</v>
      </c>
      <c r="AH15" s="269"/>
      <c r="AI15" s="638" t="s">
        <v>1279</v>
      </c>
      <c r="AJ15" s="270"/>
      <c r="AK15" s="642" t="s">
        <v>1499</v>
      </c>
      <c r="AL15" s="270"/>
      <c r="AM15" s="638" t="s">
        <v>1309</v>
      </c>
      <c r="AN15" s="270"/>
      <c r="AO15" s="642" t="s">
        <v>1514</v>
      </c>
      <c r="AP15" s="270"/>
      <c r="AQ15" s="642" t="s">
        <v>1310</v>
      </c>
      <c r="AR15" s="270"/>
      <c r="AS15" s="638" t="s">
        <v>1311</v>
      </c>
      <c r="AT15" s="269"/>
      <c r="AU15" s="631" t="s">
        <v>1501</v>
      </c>
      <c r="AV15" s="631" t="s">
        <v>1500</v>
      </c>
      <c r="AW15" s="638" t="s">
        <v>1312</v>
      </c>
      <c r="AX15" s="639" t="s">
        <v>1303</v>
      </c>
      <c r="AY15" s="631" t="s">
        <v>1502</v>
      </c>
      <c r="AZ15" s="225"/>
    </row>
    <row r="16" spans="1:52" s="5" customFormat="1" ht="30" customHeight="1" x14ac:dyDescent="0.25">
      <c r="B16" s="2"/>
      <c r="C16" s="2"/>
      <c r="D16" s="59"/>
      <c r="E16" s="4"/>
      <c r="F16" s="644"/>
      <c r="H16" s="634"/>
      <c r="I16" s="635"/>
      <c r="J16" s="60"/>
      <c r="K16" s="72"/>
      <c r="L16" s="637"/>
      <c r="M16" s="60"/>
      <c r="N16" s="637"/>
      <c r="O16" s="268"/>
      <c r="P16" s="271" t="s">
        <v>5</v>
      </c>
      <c r="Q16" s="269"/>
      <c r="R16" s="271" t="s">
        <v>1103</v>
      </c>
      <c r="S16" s="272" t="s">
        <v>1548</v>
      </c>
      <c r="T16" s="297" t="s">
        <v>1632</v>
      </c>
      <c r="U16" s="297" t="s">
        <v>1633</v>
      </c>
      <c r="V16" s="297" t="s">
        <v>1634</v>
      </c>
      <c r="W16" s="297" t="s">
        <v>1636</v>
      </c>
      <c r="X16" s="297" t="s">
        <v>1635</v>
      </c>
      <c r="Y16" s="297"/>
      <c r="Z16" s="297" t="s">
        <v>1631</v>
      </c>
      <c r="AA16" s="269"/>
      <c r="AB16" s="271" t="s">
        <v>6</v>
      </c>
      <c r="AC16" s="269"/>
      <c r="AD16" s="273" t="s">
        <v>1104</v>
      </c>
      <c r="AE16" s="271" t="s">
        <v>1277</v>
      </c>
      <c r="AF16" s="639"/>
      <c r="AG16" s="631"/>
      <c r="AH16" s="269"/>
      <c r="AI16" s="638"/>
      <c r="AJ16" s="270"/>
      <c r="AK16" s="642"/>
      <c r="AL16" s="270"/>
      <c r="AM16" s="638"/>
      <c r="AN16" s="270"/>
      <c r="AO16" s="642"/>
      <c r="AP16" s="270"/>
      <c r="AQ16" s="642"/>
      <c r="AR16" s="270"/>
      <c r="AS16" s="638"/>
      <c r="AT16" s="269"/>
      <c r="AU16" s="640"/>
      <c r="AV16" s="640"/>
      <c r="AW16" s="638"/>
      <c r="AX16" s="639"/>
      <c r="AY16" s="631"/>
      <c r="AZ16" s="227"/>
    </row>
    <row r="17" spans="1:52" s="73" customFormat="1" ht="76.5" x14ac:dyDescent="0.25">
      <c r="A17" s="5"/>
      <c r="B17" s="2"/>
      <c r="C17" s="2"/>
      <c r="D17" s="59"/>
      <c r="E17" s="4"/>
      <c r="F17" s="238" t="str">
        <f>+IF('1. IDENTIFICACION DEL RIESGO'!F29="","",'1. IDENTIFICACION DEL RIESGO'!F29)</f>
        <v>Eje de Calidad (Corrupción)</v>
      </c>
      <c r="G17" s="105"/>
      <c r="H17" s="628" t="str">
        <f>+IF('1. IDENTIFICACION DEL RIESGO'!H29="","",'1. IDENTIFICACION DEL RIESGO'!H29)</f>
        <v>Relación con el Ciudadano</v>
      </c>
      <c r="I17" s="629"/>
      <c r="J17" s="99"/>
      <c r="K17" s="72"/>
      <c r="L17" s="275" t="str">
        <f>+IF('1. IDENTIFICACION DEL RIESGO'!O29="","",'1. IDENTIFICACION DEL RIESGO'!O29)</f>
        <v>Uso indebido de la información reservada y clasificada en beneficio de terceros</v>
      </c>
      <c r="M17" s="100"/>
      <c r="N17" s="276" t="str">
        <f>+IF('1. IDENTIFICACION DEL RIESGO'!AB29="","",'1. IDENTIFICACION DEL RIESGO'!AB29)</f>
        <v>RC1+</v>
      </c>
      <c r="O17" s="81"/>
      <c r="P17" s="239" t="s">
        <v>1612</v>
      </c>
      <c r="Q17" s="69"/>
      <c r="R17" s="105">
        <f>IF(F17=DATOS!BL$4,VLOOKUP(P17,Tabla42C,2,0),VLOOKUP(P17,Tabla42[],2,0))</f>
        <v>3</v>
      </c>
      <c r="S17" s="143" t="s">
        <v>1820</v>
      </c>
      <c r="T17" s="144"/>
      <c r="U17" s="144"/>
      <c r="V17" s="144"/>
      <c r="W17" s="144"/>
      <c r="X17" s="144"/>
      <c r="Y17" s="144">
        <v>12</v>
      </c>
      <c r="Z17" s="228">
        <f>+IF(F17=DATOS!BL$4,'2. ANALISIS DEL RIESGO'!Y17,AVERAGE(AVERAGE('2. ANALISIS DEL RIESGO'!T17:X17),'2. ANALISIS DEL RIESGO'!Y17))</f>
        <v>12</v>
      </c>
      <c r="AA17" s="69"/>
      <c r="AB17" s="274" t="str">
        <f>IF(F17="","",IF(F17=DATOS!$BL$4,IF(Z17&gt;=12,DATOS!$AW$6,IF(Z17&gt;=6,DATOS!$AW$5,IF(Z17&gt;=1,DATOS!$AW$4,""))),IF(Z17&gt;4,DATOS!$AW$6,IF(Z17&gt;3,DATOS!$AW$5,IF(Z17&gt;2,DATOS!$AW$4,IF(Z17&gt;1,DATOS!$AW$3,IF(Z17&gt;0,DATOS!$AW$2,"")))))))</f>
        <v>CATASTROFICO</v>
      </c>
      <c r="AC17" s="68"/>
      <c r="AD17" s="206">
        <f>IF(F17=DATOS!$BL$4,VLOOKUP(AB17,Tabla44C,2,0),VLOOKUP(AB17,Tabla44[],2,0))</f>
        <v>3</v>
      </c>
      <c r="AE17" s="296" t="str">
        <f>IF(OR(P17="",S17=""),"",IF(F17=DATOS!$BL$4,INDEX(MATRIZ_RIESGOS_CORRUPCION,'2. ANALISIS DEL RIESGO'!R17,'2. ANALISIS DEL RIESGO'!AD17),INDEX(MATRIZ_RIESGOS,'2. ANALISIS DEL RIESGO'!R17,'2. ANALISIS DEL RIESGO'!AD17)))</f>
        <v>EXTREMA 60</v>
      </c>
      <c r="AF17" s="240" t="str">
        <f t="shared" ref="AF17:AF18" si="0">N17</f>
        <v>RC1+</v>
      </c>
      <c r="AG17" s="240">
        <f>IFERROR(IF(F17=DATOS!$BL$4,INDEX(DATOS!$BD$26:$BF$30,'2. ANALISIS DEL RIESGO'!R17,'2. ANALISIS DEL RIESGO'!AD17),INDEX(DATOS!$BD$12:$BH$16,'2. ANALISIS DEL RIESGO'!R17,'2. ANALISIS DEL RIESGO'!AD17)),"")</f>
        <v>38</v>
      </c>
      <c r="AH17" s="68"/>
      <c r="AI17" s="295" t="str">
        <f>concatenateif(Tabla46[ID RIESGO],N17,Tabla46[Nombre del Control],CHAR(10))</f>
        <v>Seguimiento a las denuncias de presuntos actos de corrupción asociados a el uso indebido de la información reservada y clasificada.
Seguimiento a peticiones negadas por solicitud de información clasificada o reservada de la Entidad.</v>
      </c>
      <c r="AJ17" s="69"/>
      <c r="AK17" s="277">
        <f>IFERROR(IF(AVERAGEIFS(Tabla46[SOLIDEZ INDIVIDUAL DE CADA CONTROL],Tabla46[ID RIESGO],N17)=0,"",AVERAGEIFS(Tabla46[SOLIDEZ INDIVIDUAL DE CADA CONTROL],Tabla46[ID RIESGO],N17)),"")</f>
        <v>100</v>
      </c>
      <c r="AL17" s="69"/>
      <c r="AM17" s="278" t="str">
        <f>IF(OR(AK17="",ISTEXT(AK17)),"",IF(AK17=100,DATOS!$AR$79,IF(AK17&gt;=50,DATOS!$AR$80,DATOS!$AR$81)))</f>
        <v>FUERTE</v>
      </c>
      <c r="AN17" s="229"/>
      <c r="AO17" s="279" t="str">
        <f>IF(AM17="","",VLOOKUP(AM17,DATOS!$AR$79:$AS$81,2,0))</f>
        <v>El conjunto de controles mitiga el riesgo asociado y no requieren de acciones adicionales para su tratamiento.</v>
      </c>
      <c r="AP17" s="199"/>
      <c r="AQ17" s="104" t="s">
        <v>1714</v>
      </c>
      <c r="AR17" s="78"/>
      <c r="AS17" s="241" t="s">
        <v>1715</v>
      </c>
      <c r="AT17" s="68"/>
      <c r="AU17" s="230">
        <f t="shared" ref="AU17:AU20" si="1">IFERROR(MIN(IF(AQ17="","",IF(AND(AQ17="Directamente",AM17="FUERTE"),MIN(R17+2,5),IF(AND(AQ17="Directamente",AM17="MODERADO"),MIN(R17+1,5),R17))),5),"")</f>
        <v>5</v>
      </c>
      <c r="AV17" s="231">
        <f t="shared" ref="AV17:AV20" si="2">IFERROR(MIN(IF(AS17="","",IF(AND(AS17="Directamente",AM17="FUERTE"),MAX(AD17-2,1),IF(AND(AS17="Indirectamente",AM17="FUERTE"),MAX(AD17-1,1),IF(AND(AS17="Directamente",AM17="MODERADO"),MAX(AD17-1,1),AD17)))),5),"")</f>
        <v>3</v>
      </c>
      <c r="AW17" s="296" t="str">
        <f>IF(OR(AU17="",AV17=""),"",IF(F17=DATOS!$BL$4,INDEX(MATRIZ_RIESGOS_CORRUPCION,'2. ANALISIS DEL RIESGO'!AU17,'2. ANALISIS DEL RIESGO'!AV17),INDEX(MATRIZ_RIESGOS,'2. ANALISIS DEL RIESGO'!AU17,'2. ANALISIS DEL RIESGO'!AV17)))</f>
        <v>EXTREMA 20</v>
      </c>
      <c r="AX17" s="29" t="str">
        <f t="shared" ref="AX17:AX18" si="3">N17</f>
        <v>RC1+</v>
      </c>
      <c r="AY17" s="76">
        <f>IFERROR(IF(F17=DATOS!$BL$4,INDEX(DATOS!$BD$26:$BF$30,'2. ANALISIS DEL RIESGO'!AU17,'2. ANALISIS DEL RIESGO'!AV17),INDEX(DATOS!$BD$12:$BH$16,'2. ANALISIS DEL RIESGO'!AU17,'2. ANALISIS DEL RIESGO'!AV17)),"")</f>
        <v>40</v>
      </c>
      <c r="AZ17" s="6"/>
    </row>
    <row r="18" spans="1:52" s="73" customFormat="1" ht="109.5" customHeight="1" x14ac:dyDescent="0.25">
      <c r="A18" s="5"/>
      <c r="B18" s="2"/>
      <c r="C18" s="2"/>
      <c r="D18" s="59"/>
      <c r="E18" s="4"/>
      <c r="F18" s="238" t="str">
        <f>+IF('1. IDENTIFICACION DEL RIESGO'!F30="","",'1. IDENTIFICACION DEL RIESGO'!F30)</f>
        <v>Eje de Calidad (Corrupción)</v>
      </c>
      <c r="G18" s="105"/>
      <c r="H18" s="628" t="str">
        <f>+IF('1. IDENTIFICACION DEL RIESGO'!H30="","",'1. IDENTIFICACION DEL RIESGO'!H30)</f>
        <v>Protección</v>
      </c>
      <c r="I18" s="629"/>
      <c r="J18" s="99"/>
      <c r="K18" s="72"/>
      <c r="L18" s="275" t="str">
        <f>+IF('1. IDENTIFICACION DEL RIESGO'!O30="","",'1. IDENTIFICACION DEL RIESGO'!O30)</f>
        <v>Decisiones no correspondientes al acervo probatorio debido a que la defensoría de Familia adopta decisiones que no responde a la realidad probatoria y fáctica.</v>
      </c>
      <c r="M18" s="100"/>
      <c r="N18" s="276" t="str">
        <f>+IF('1. IDENTIFICACION DEL RIESGO'!AB30="","",'1. IDENTIFICACION DEL RIESGO'!AB30)</f>
        <v>PR1+</v>
      </c>
      <c r="O18" s="81"/>
      <c r="P18" s="239" t="s">
        <v>1099</v>
      </c>
      <c r="Q18" s="69"/>
      <c r="R18" s="105">
        <f>IF(F18=DATOS!BL$4,VLOOKUP(P18,Tabla42C,2,0),VLOOKUP(P18,Tabla42[],2,0))</f>
        <v>2</v>
      </c>
      <c r="S18" s="143" t="s">
        <v>1854</v>
      </c>
      <c r="T18" s="144"/>
      <c r="U18" s="144"/>
      <c r="V18" s="144"/>
      <c r="W18" s="144"/>
      <c r="X18" s="144"/>
      <c r="Y18" s="144">
        <v>13</v>
      </c>
      <c r="Z18" s="228">
        <f>+IF(F18=DATOS!BL$4,'2. ANALISIS DEL RIESGO'!Y18,AVERAGE(AVERAGE('2. ANALISIS DEL RIESGO'!T18:X18),'2. ANALISIS DEL RIESGO'!Y18))</f>
        <v>13</v>
      </c>
      <c r="AA18" s="69"/>
      <c r="AB18" s="274" t="str">
        <f>IF(F18="","",IF(F18=DATOS!$BL$4,IF(Z18&gt;=12,DATOS!$AW$6,IF(Z18&gt;=6,DATOS!$AW$5,IF(Z18&gt;=1,DATOS!$AW$4,""))),IF(Z18&gt;4,DATOS!$AW$6,IF(Z18&gt;3,DATOS!$AW$5,IF(Z18&gt;2,DATOS!$AW$4,IF(Z18&gt;1,DATOS!$AW$3,IF(Z18&gt;0,DATOS!$AW$2,"")))))))</f>
        <v>CATASTROFICO</v>
      </c>
      <c r="AC18" s="68"/>
      <c r="AD18" s="206">
        <f>IF(F18=DATOS!$BL$4,VLOOKUP(AB18,Tabla44C,2,0),VLOOKUP(AB18,Tabla44[],2,0))</f>
        <v>3</v>
      </c>
      <c r="AE18" s="296" t="str">
        <f>IF(OR(P18="",S18=""),"",IF(F18=DATOS!$BL$4,INDEX(MATRIZ_RIESGOS_CORRUPCION,'2. ANALISIS DEL RIESGO'!R18,'2. ANALISIS DEL RIESGO'!AD18),INDEX(MATRIZ_RIESGOS,'2. ANALISIS DEL RIESGO'!R18,'2. ANALISIS DEL RIESGO'!AD18)))</f>
        <v>EXTREMA 80</v>
      </c>
      <c r="AF18" s="240" t="str">
        <f t="shared" si="0"/>
        <v>PR1+</v>
      </c>
      <c r="AG18" s="240">
        <f>IFERROR(IF(F18=DATOS!$BL$4,INDEX(DATOS!$BD$26:$BF$30,'2. ANALISIS DEL RIESGO'!R18,'2. ANALISIS DEL RIESGO'!AD18),INDEX(DATOS!$BD$12:$BH$16,'2. ANALISIS DEL RIESGO'!R18,'2. ANALISIS DEL RIESGO'!AD18)),"")</f>
        <v>37</v>
      </c>
      <c r="AH18" s="68"/>
      <c r="AI18" s="295" t="str">
        <f>concatenateif(Tabla46[ID RIESGO],N18,Tabla46[Nombre del Control],CHAR(10))</f>
        <v>Realización del Comité Consultivo Nacional de Restablecimiento.
  Brindar asistencia técnica a los Defensores de Familia y equipos técnicos interdisciplinarios cuya temática es el proceso Administrativo de Restablecimiento de Derechos, normatividad vigente, Lineamientos, Procedimientos. (Nivel Nacional)
 Brindar asistencia técnica a los Defensores de Familia y equipos técnicos interdisciplinarios cuya temática es el proceso Administrativo de Restablecimiento de Derechos, normatividad vigente, Lineamientos, Procedimientos.(Nivel Regional)</v>
      </c>
      <c r="AJ18" s="69"/>
      <c r="AK18" s="277">
        <f>IFERROR(IF(AVERAGEIFS(Tabla46[SOLIDEZ INDIVIDUAL DE CADA CONTROL],Tabla46[ID RIESGO],N18)=0,"",AVERAGEIFS(Tabla46[SOLIDEZ INDIVIDUAL DE CADA CONTROL],Tabla46[ID RIESGO],N18)),"")</f>
        <v>100</v>
      </c>
      <c r="AL18" s="69"/>
      <c r="AM18" s="278" t="str">
        <f>IF(OR(AK18="",ISTEXT(AK18)),"",IF(AK18=100,DATOS!$AR$79,IF(AK18&gt;=50,DATOS!$AR$80,DATOS!$AR$81)))</f>
        <v>FUERTE</v>
      </c>
      <c r="AN18" s="229"/>
      <c r="AO18" s="279" t="str">
        <f>IF(AM18="","",VLOOKUP(AM18,DATOS!$AR$79:$AS$81,2,0))</f>
        <v>El conjunto de controles mitiga el riesgo asociado y no requieren de acciones adicionales para su tratamiento.</v>
      </c>
      <c r="AP18" s="199"/>
      <c r="AQ18" s="104" t="s">
        <v>1714</v>
      </c>
      <c r="AR18" s="78"/>
      <c r="AS18" s="241" t="s">
        <v>1715</v>
      </c>
      <c r="AT18" s="68"/>
      <c r="AU18" s="230">
        <f t="shared" si="1"/>
        <v>4</v>
      </c>
      <c r="AV18" s="231">
        <f t="shared" si="2"/>
        <v>3</v>
      </c>
      <c r="AW18" s="296" t="str">
        <f>IF(OR(AU18="",AV18=""),"",IF(F18=DATOS!$BL$4,INDEX(MATRIZ_RIESGOS_CORRUPCION,'2. ANALISIS DEL RIESGO'!AU18,'2. ANALISIS DEL RIESGO'!AV18),INDEX(MATRIZ_RIESGOS,'2. ANALISIS DEL RIESGO'!AU18,'2. ANALISIS DEL RIESGO'!AV18)))</f>
        <v>EXTREMA 40</v>
      </c>
      <c r="AX18" s="29" t="str">
        <f t="shared" si="3"/>
        <v>PR1+</v>
      </c>
      <c r="AY18" s="76">
        <f>IFERROR(IF(F18=DATOS!$BL$4,INDEX(DATOS!$BD$26:$BF$30,'2. ANALISIS DEL RIESGO'!AU18,'2. ANALISIS DEL RIESGO'!AV18),INDEX(DATOS!$BD$12:$BH$16,'2. ANALISIS DEL RIESGO'!AU18,'2. ANALISIS DEL RIESGO'!AV18)),"")</f>
        <v>39</v>
      </c>
      <c r="AZ18" s="6"/>
    </row>
    <row r="19" spans="1:52" s="73" customFormat="1" ht="114.75" x14ac:dyDescent="0.25">
      <c r="A19" s="5"/>
      <c r="B19" s="2"/>
      <c r="C19" s="2"/>
      <c r="D19" s="59"/>
      <c r="E19" s="4"/>
      <c r="F19" s="238" t="str">
        <f>+IF('1. IDENTIFICACION DEL RIESGO'!F31="","",'1. IDENTIFICACION DEL RIESGO'!F31)</f>
        <v>Eje de Calidad (Corrupción)</v>
      </c>
      <c r="G19" s="105"/>
      <c r="H19" s="628" t="str">
        <f>+IF('1. IDENTIFICACION DEL RIESGO'!H31="","",'1. IDENTIFICACION DEL RIESGO'!H31)</f>
        <v>Protección</v>
      </c>
      <c r="I19" s="629"/>
      <c r="J19" s="99"/>
      <c r="K19" s="72"/>
      <c r="L19" s="275" t="str">
        <f>+IF('1. IDENTIFICACION DEL RIESGO'!O31="","",'1. IDENTIFICACION DEL RIESGO'!O31)</f>
        <v>Sanciones disciplinarias o penales a la entidad o servidores involucrados por entes de control por decisiones irregulares debido a la aprobación de solicitudes de adopción.</v>
      </c>
      <c r="M19" s="100"/>
      <c r="N19" s="276" t="str">
        <f>+IF('1. IDENTIFICACION DEL RIESGO'!AB31="","",'1. IDENTIFICACION DEL RIESGO'!AB31)</f>
        <v>PR4+</v>
      </c>
      <c r="O19" s="81"/>
      <c r="P19" s="239" t="s">
        <v>1611</v>
      </c>
      <c r="Q19" s="69"/>
      <c r="R19" s="105">
        <f>IF(F19=DATOS!BL$4,VLOOKUP(P19,Tabla42C,2,0),VLOOKUP(P19,Tabla42[],2,0))</f>
        <v>5</v>
      </c>
      <c r="S19" s="143" t="s">
        <v>1854</v>
      </c>
      <c r="T19" s="144"/>
      <c r="U19" s="144"/>
      <c r="V19" s="144"/>
      <c r="W19" s="144"/>
      <c r="X19" s="144"/>
      <c r="Y19" s="144">
        <v>13</v>
      </c>
      <c r="Z19" s="228">
        <f>+IF(F19=DATOS!BL$4,'2. ANALISIS DEL RIESGO'!Y19,AVERAGE(AVERAGE('2. ANALISIS DEL RIESGO'!T19:X19),'2. ANALISIS DEL RIESGO'!Y19))</f>
        <v>13</v>
      </c>
      <c r="AA19" s="69"/>
      <c r="AB19" s="274" t="str">
        <f>IF(F19="","",IF(F19=DATOS!$BL$4,IF(Z19&gt;=12,DATOS!$AW$6,IF(Z19&gt;=6,DATOS!$AW$5,IF(Z19&gt;=1,DATOS!$AW$4,""))),IF(Z19&gt;4,DATOS!$AW$6,IF(Z19&gt;3,DATOS!$AW$5,IF(Z19&gt;2,DATOS!$AW$4,IF(Z19&gt;1,DATOS!$AW$3,IF(Z19&gt;0,DATOS!$AW$2,"")))))))</f>
        <v>CATASTROFICO</v>
      </c>
      <c r="AC19" s="68"/>
      <c r="AD19" s="206">
        <f>IF(F19=DATOS!$BL$4,VLOOKUP(AB19,Tabla44C,2,0),VLOOKUP(AB19,Tabla44[],2,0))</f>
        <v>3</v>
      </c>
      <c r="AE19" s="296" t="str">
        <f>IF(OR(P19="",S19=""),"",IF(F19=DATOS!$BL$4,INDEX(MATRIZ_RIESGOS_CORRUPCION,'2. ANALISIS DEL RIESGO'!R19,'2. ANALISIS DEL RIESGO'!AD19),INDEX(MATRIZ_RIESGOS,'2. ANALISIS DEL RIESGO'!R19,'2. ANALISIS DEL RIESGO'!AD19)))</f>
        <v>EXTREMA 20</v>
      </c>
      <c r="AF19" s="240" t="str">
        <f t="shared" ref="AF19:AF20" si="4">N19</f>
        <v>PR4+</v>
      </c>
      <c r="AG19" s="240">
        <f>IFERROR(IF(F19=DATOS!$BL$4,INDEX(DATOS!$BD$26:$BF$30,'2. ANALISIS DEL RIESGO'!R19,'2. ANALISIS DEL RIESGO'!AD19),INDEX(DATOS!$BD$12:$BH$16,'2. ANALISIS DEL RIESGO'!R19,'2. ANALISIS DEL RIESGO'!AD19)),"")</f>
        <v>40</v>
      </c>
      <c r="AH19" s="68"/>
      <c r="AI19" s="295" t="str">
        <f>concatenateif(Tabla46[ID RIESGO],N19,Tabla46[Nombre del Control],CHAR(10))</f>
        <v xml:space="preserve">Generación del reporte automático “semáforo tramite de adopción” y seguimiento al proceso de preparación, evaluación y selección de familias residentes en Colombia. 
Seguimiento a la realización de los Comité de Adopciones Regionales con la participación de manera virtual del enlace de la regional de la Subdirección de Adopciones.
</v>
      </c>
      <c r="AJ19" s="69"/>
      <c r="AK19" s="277">
        <f>IFERROR(IF(AVERAGEIFS(Tabla46[SOLIDEZ INDIVIDUAL DE CADA CONTROL],Tabla46[ID RIESGO],N19)=0,"",AVERAGEIFS(Tabla46[SOLIDEZ INDIVIDUAL DE CADA CONTROL],Tabla46[ID RIESGO],N19)),"")</f>
        <v>100</v>
      </c>
      <c r="AL19" s="69"/>
      <c r="AM19" s="278" t="str">
        <f>IF(OR(AK19="",ISTEXT(AK19)),"",IF(AK19=100,DATOS!$AR$79,IF(AK19&gt;=50,DATOS!$AR$80,DATOS!$AR$81)))</f>
        <v>FUERTE</v>
      </c>
      <c r="AN19" s="229"/>
      <c r="AO19" s="279" t="str">
        <f>IF(AM19="","",VLOOKUP(AM19,DATOS!$AR$79:$AS$81,2,0))</f>
        <v>El conjunto de controles mitiga el riesgo asociado y no requieren de acciones adicionales para su tratamiento.</v>
      </c>
      <c r="AP19" s="199"/>
      <c r="AQ19" s="104" t="s">
        <v>1714</v>
      </c>
      <c r="AR19" s="78"/>
      <c r="AS19" s="241" t="s">
        <v>1715</v>
      </c>
      <c r="AT19" s="68"/>
      <c r="AU19" s="230">
        <f t="shared" si="1"/>
        <v>5</v>
      </c>
      <c r="AV19" s="231">
        <f t="shared" si="2"/>
        <v>3</v>
      </c>
      <c r="AW19" s="296" t="str">
        <f>IF(OR(AU19="",AV19=""),"",IF(F19=DATOS!$BL$4,INDEX(MATRIZ_RIESGOS_CORRUPCION,'2. ANALISIS DEL RIESGO'!AU19,'2. ANALISIS DEL RIESGO'!AV19),INDEX(MATRIZ_RIESGOS,'2. ANALISIS DEL RIESGO'!AU19,'2. ANALISIS DEL RIESGO'!AV19)))</f>
        <v>EXTREMA 20</v>
      </c>
      <c r="AX19" s="29" t="str">
        <f t="shared" ref="AX19:AX20" si="5">N19</f>
        <v>PR4+</v>
      </c>
      <c r="AY19" s="76">
        <f>IFERROR(IF(F19=DATOS!$BL$4,INDEX(DATOS!$BD$26:$BF$30,'2. ANALISIS DEL RIESGO'!AU19,'2. ANALISIS DEL RIESGO'!AV19),INDEX(DATOS!$BD$12:$BH$16,'2. ANALISIS DEL RIESGO'!AU19,'2. ANALISIS DEL RIESGO'!AV19)),"")</f>
        <v>40</v>
      </c>
      <c r="AZ19" s="6"/>
    </row>
    <row r="20" spans="1:52" s="73" customFormat="1" ht="84" x14ac:dyDescent="0.25">
      <c r="A20" s="5"/>
      <c r="B20" s="2"/>
      <c r="C20" s="2"/>
      <c r="D20" s="59"/>
      <c r="E20" s="4"/>
      <c r="F20" s="238" t="str">
        <f>+IF('1. IDENTIFICACION DEL RIESGO'!F32="","",'1. IDENTIFICACION DEL RIESGO'!F32)</f>
        <v>Eje de Calidad (Corrupción)</v>
      </c>
      <c r="G20" s="105"/>
      <c r="H20" s="628" t="str">
        <f>+IF('1. IDENTIFICACION DEL RIESGO'!H32="","",'1. IDENTIFICACION DEL RIESGO'!H32)</f>
        <v>Protección</v>
      </c>
      <c r="I20" s="629"/>
      <c r="J20" s="99"/>
      <c r="K20" s="72"/>
      <c r="L20" s="275" t="str">
        <f>+IF('1. IDENTIFICACION DEL RIESGO'!O32="","",'1. IDENTIFICACION DEL RIESGO'!O32)</f>
        <v>Sanciones disciplinarias o penales a la entidad o servidores involucrados por entes de control por decisiones irregulares debido a la omisión de solicitudes de adopción aprobadas para la posible asignación a un niño, niña y/o adolescente.</v>
      </c>
      <c r="M20" s="100"/>
      <c r="N20" s="276" t="str">
        <f>+IF('1. IDENTIFICACION DEL RIESGO'!AB32="","",'1. IDENTIFICACION DEL RIESGO'!AB32)</f>
        <v>PR5+</v>
      </c>
      <c r="O20" s="81"/>
      <c r="P20" s="239" t="s">
        <v>1611</v>
      </c>
      <c r="Q20" s="69"/>
      <c r="R20" s="105">
        <f>IF(F20=DATOS!BL$4,VLOOKUP(P20,Tabla42C,2,0),VLOOKUP(P20,Tabla42[],2,0))</f>
        <v>5</v>
      </c>
      <c r="S20" s="143" t="s">
        <v>1854</v>
      </c>
      <c r="T20" s="144"/>
      <c r="U20" s="144"/>
      <c r="V20" s="144"/>
      <c r="W20" s="144"/>
      <c r="X20" s="144"/>
      <c r="Y20" s="144">
        <v>13</v>
      </c>
      <c r="Z20" s="228">
        <f>+IF(F20=DATOS!BL$4,'2. ANALISIS DEL RIESGO'!Y20,AVERAGE(AVERAGE('2. ANALISIS DEL RIESGO'!T20:X20),'2. ANALISIS DEL RIESGO'!Y20))</f>
        <v>13</v>
      </c>
      <c r="AA20" s="69"/>
      <c r="AB20" s="274" t="str">
        <f>IF(F20="","",IF(F20=DATOS!$BL$4,IF(Z20&gt;=12,DATOS!$AW$6,IF(Z20&gt;=6,DATOS!$AW$5,IF(Z20&gt;=1,DATOS!$AW$4,""))),IF(Z20&gt;4,DATOS!$AW$6,IF(Z20&gt;3,DATOS!$AW$5,IF(Z20&gt;2,DATOS!$AW$4,IF(Z20&gt;1,DATOS!$AW$3,IF(Z20&gt;0,DATOS!$AW$2,"")))))))</f>
        <v>CATASTROFICO</v>
      </c>
      <c r="AC20" s="68"/>
      <c r="AD20" s="206">
        <f>IF(F20=DATOS!$BL$4,VLOOKUP(AB20,Tabla44C,2,0),VLOOKUP(AB20,Tabla44[],2,0))</f>
        <v>3</v>
      </c>
      <c r="AE20" s="296" t="str">
        <f>IF(OR(P20="",S20=""),"",IF(F20=DATOS!$BL$4,INDEX(MATRIZ_RIESGOS_CORRUPCION,'2. ANALISIS DEL RIESGO'!R20,'2. ANALISIS DEL RIESGO'!AD20),INDEX(MATRIZ_RIESGOS,'2. ANALISIS DEL RIESGO'!R20,'2. ANALISIS DEL RIESGO'!AD20)))</f>
        <v>EXTREMA 20</v>
      </c>
      <c r="AF20" s="240" t="str">
        <f t="shared" si="4"/>
        <v>PR5+</v>
      </c>
      <c r="AG20" s="240">
        <f>IFERROR(IF(F20=DATOS!$BL$4,INDEX(DATOS!$BD$26:$BF$30,'2. ANALISIS DEL RIESGO'!R20,'2. ANALISIS DEL RIESGO'!AD20),INDEX(DATOS!$BD$12:$BH$16,'2. ANALISIS DEL RIESGO'!R20,'2. ANALISIS DEL RIESGO'!AD20)),"")</f>
        <v>40</v>
      </c>
      <c r="AH20" s="68"/>
      <c r="AI20" s="295" t="str">
        <f>concatenateif(Tabla46[ID RIESGO],N20,Tabla46[Nombre del Control],CHAR(10))</f>
        <v xml:space="preserve">Seguimiento a la realización de los Comité de Adopciones Regionales con la participación de manera virtual del enlace de la regional de la Subdirección de Adopciones y generación del reporte automático de cruces nacionales. 
Aprobar la asignación del NNA a la Familia </v>
      </c>
      <c r="AJ20" s="69"/>
      <c r="AK20" s="277">
        <f>IFERROR(IF(AVERAGEIFS(Tabla46[SOLIDEZ INDIVIDUAL DE CADA CONTROL],Tabla46[ID RIESGO],N20)=0,"",AVERAGEIFS(Tabla46[SOLIDEZ INDIVIDUAL DE CADA CONTROL],Tabla46[ID RIESGO],N20)),"")</f>
        <v>100</v>
      </c>
      <c r="AL20" s="69"/>
      <c r="AM20" s="278" t="str">
        <f>IF(OR(AK20="",ISTEXT(AK20)),"",IF(AK20=100,DATOS!$AR$79,IF(AK20&gt;=50,DATOS!$AR$80,DATOS!$AR$81)))</f>
        <v>FUERTE</v>
      </c>
      <c r="AN20" s="229"/>
      <c r="AO20" s="279" t="str">
        <f>IF(AM20="","",VLOOKUP(AM20,DATOS!$AR$79:$AS$81,2,0))</f>
        <v>El conjunto de controles mitiga el riesgo asociado y no requieren de acciones adicionales para su tratamiento.</v>
      </c>
      <c r="AP20" s="199"/>
      <c r="AQ20" s="104" t="s">
        <v>1714</v>
      </c>
      <c r="AR20" s="78"/>
      <c r="AS20" s="241" t="s">
        <v>1715</v>
      </c>
      <c r="AT20" s="68"/>
      <c r="AU20" s="230">
        <f t="shared" si="1"/>
        <v>5</v>
      </c>
      <c r="AV20" s="231">
        <f t="shared" si="2"/>
        <v>3</v>
      </c>
      <c r="AW20" s="296" t="str">
        <f>IF(OR(AU20="",AV20=""),"",IF(F20=DATOS!$BL$4,INDEX(MATRIZ_RIESGOS_CORRUPCION,'2. ANALISIS DEL RIESGO'!AU20,'2. ANALISIS DEL RIESGO'!AV20),INDEX(MATRIZ_RIESGOS,'2. ANALISIS DEL RIESGO'!AU20,'2. ANALISIS DEL RIESGO'!AV20)))</f>
        <v>EXTREMA 20</v>
      </c>
      <c r="AX20" s="29" t="str">
        <f t="shared" si="5"/>
        <v>PR5+</v>
      </c>
      <c r="AY20" s="76">
        <f>IFERROR(IF(F20=DATOS!$BL$4,INDEX(DATOS!$BD$26:$BF$30,'2. ANALISIS DEL RIESGO'!AU20,'2. ANALISIS DEL RIESGO'!AV20),INDEX(DATOS!$BD$12:$BH$16,'2. ANALISIS DEL RIESGO'!AU20,'2. ANALISIS DEL RIESGO'!AV20)),"")</f>
        <v>40</v>
      </c>
      <c r="AZ20" s="6"/>
    </row>
    <row r="21" spans="1:52" s="73" customFormat="1" ht="84" x14ac:dyDescent="0.25">
      <c r="A21" s="5"/>
      <c r="B21" s="2"/>
      <c r="C21" s="2"/>
      <c r="D21" s="59"/>
      <c r="E21" s="4"/>
      <c r="F21" s="238" t="str">
        <f>+IF('1. IDENTIFICACION DEL RIESGO'!F33="","",'1. IDENTIFICACION DEL RIESGO'!F33)</f>
        <v>Eje de Calidad (Corrupción)</v>
      </c>
      <c r="G21" s="105"/>
      <c r="H21" s="628" t="str">
        <f>+IF('1. IDENTIFICACION DEL RIESGO'!H33="","",'1. IDENTIFICACION DEL RIESGO'!H33)</f>
        <v>Gestión Jurídica</v>
      </c>
      <c r="I21" s="629"/>
      <c r="J21" s="99"/>
      <c r="K21" s="72"/>
      <c r="L21" s="275" t="str">
        <f>+IF('1. IDENTIFICACION DEL RIESGO'!O33="","",'1. IDENTIFICACION DEL RIESGO'!O33)</f>
        <v>Decisiones ajustadas a intereses propios o de terceros durante la preparación y el ejercicio del cobro coactivo, la defensa judicial, extrajudicial, emisión de conceptos, revisión de actos administrativos, entre otras actividades de la OAJ.</v>
      </c>
      <c r="M21" s="100"/>
      <c r="N21" s="276" t="str">
        <f>+IF('1. IDENTIFICACION DEL RIESGO'!AB33="","",'1. IDENTIFICACION DEL RIESGO'!AB33)</f>
        <v>GJ4+</v>
      </c>
      <c r="O21" s="81"/>
      <c r="P21" s="239" t="s">
        <v>1611</v>
      </c>
      <c r="Q21" s="69"/>
      <c r="R21" s="105">
        <f>IF(F21=DATOS!BL$4,VLOOKUP(P21,Tabla42C,2,0),VLOOKUP(P21,Tabla42[],2,0))</f>
        <v>5</v>
      </c>
      <c r="S21" s="143" t="s">
        <v>1907</v>
      </c>
      <c r="T21" s="144"/>
      <c r="U21" s="144"/>
      <c r="V21" s="144"/>
      <c r="W21" s="144"/>
      <c r="X21" s="144"/>
      <c r="Y21" s="144">
        <v>2</v>
      </c>
      <c r="Z21" s="228">
        <f>+IF(F21=DATOS!BL$4,'2. ANALISIS DEL RIESGO'!Y21,AVERAGE(AVERAGE('2. ANALISIS DEL RIESGO'!T21:X21),'2. ANALISIS DEL RIESGO'!Y21))</f>
        <v>2</v>
      </c>
      <c r="AA21" s="69"/>
      <c r="AB21" s="274" t="str">
        <f>IF(F21="","",IF(F21=DATOS!$BL$4,IF(Z21&gt;=12,DATOS!$AW$6,IF(Z21&gt;=6,DATOS!$AW$5,IF(Z21&gt;=1,DATOS!$AW$4,""))),IF(Z21&gt;4,DATOS!$AW$6,IF(Z21&gt;3,DATOS!$AW$5,IF(Z21&gt;2,DATOS!$AW$4,IF(Z21&gt;1,DATOS!$AW$3,IF(Z21&gt;0,DATOS!$AW$2,"")))))))</f>
        <v xml:space="preserve">MODERADO </v>
      </c>
      <c r="AC21" s="68"/>
      <c r="AD21" s="206">
        <f>IF(F21=DATOS!$BL$4,VLOOKUP(AB21,Tabla44C,2,0),VLOOKUP(AB21,Tabla44[],2,0))</f>
        <v>1</v>
      </c>
      <c r="AE21" s="296" t="str">
        <f>IF(OR(P21="",S21=""),"",IF(F21=DATOS!$BL$4,INDEX(MATRIZ_RIESGOS_CORRUPCION,'2. ANALISIS DEL RIESGO'!R21,'2. ANALISIS DEL RIESGO'!AD21),INDEX(MATRIZ_RIESGOS,'2. ANALISIS DEL RIESGO'!R21,'2. ANALISIS DEL RIESGO'!AD21)))</f>
        <v>MODERADA 5</v>
      </c>
      <c r="AF21" s="240" t="str">
        <f t="shared" ref="AF21:AF23" si="6">N21</f>
        <v>GJ4+</v>
      </c>
      <c r="AG21" s="240">
        <f>IFERROR(IF(F21=DATOS!$BL$4,INDEX(DATOS!$BD$26:$BF$30,'2. ANALISIS DEL RIESGO'!R21,'2. ANALISIS DEL RIESGO'!AD21),INDEX(DATOS!$BD$12:$BH$16,'2. ANALISIS DEL RIESGO'!R21,'2. ANALISIS DEL RIESGO'!AD21)),"")</f>
        <v>30</v>
      </c>
      <c r="AH21" s="68"/>
      <c r="AI21" s="295" t="str">
        <f>concatenateif(Tabla46[ID RIESGO],N21,Tabla46[Nombre del Control],CHAR(10))</f>
        <v/>
      </c>
      <c r="AJ21" s="69"/>
      <c r="AK21" s="277" t="str">
        <f>IFERROR(IF(AVERAGEIFS(Tabla46[SOLIDEZ INDIVIDUAL DE CADA CONTROL],Tabla46[ID RIESGO],N21)=0,"",AVERAGEIFS(Tabla46[SOLIDEZ INDIVIDUAL DE CADA CONTROL],Tabla46[ID RIESGO],N21)),"")</f>
        <v/>
      </c>
      <c r="AL21" s="69"/>
      <c r="AM21" s="278" t="str">
        <f>IF(OR(AK21="",ISTEXT(AK21)),"",IF(AK21=100,DATOS!$AR$79,IF(AK21&gt;=50,DATOS!$AR$80,DATOS!$AR$81)))</f>
        <v/>
      </c>
      <c r="AN21" s="229"/>
      <c r="AO21" s="279" t="str">
        <f>IF(AM21="","",VLOOKUP(AM21,DATOS!$AR$79:$AS$81,2,0))</f>
        <v/>
      </c>
      <c r="AP21" s="199"/>
      <c r="AQ21" s="104" t="s">
        <v>1715</v>
      </c>
      <c r="AR21" s="78"/>
      <c r="AS21" s="241" t="s">
        <v>1715</v>
      </c>
      <c r="AT21" s="68"/>
      <c r="AU21" s="230">
        <f t="shared" ref="AU21:AU24" si="7">IFERROR(MIN(IF(AQ21="","",IF(AND(AQ21="Directamente",AM21="FUERTE"),MIN(R21+2,5),IF(AND(AQ21="Directamente",AM21="MODERADO"),MIN(R21+1,5),R21))),5),"")</f>
        <v>5</v>
      </c>
      <c r="AV21" s="231">
        <f t="shared" ref="AV21" si="8">IFERROR(MIN(IF(AS21="","",IF(AND(AS21="Directamente",AM21="FUERTE"),MAX(AD21-2,1),IF(AND(AS21="Indirectamente",AM21="FUERTE"),MAX(AD21-1,1),IF(AND(AS21="Directamente",AM21="MODERADO"),MAX(AD21-1,1),AD21)))),5),"")</f>
        <v>1</v>
      </c>
      <c r="AW21" s="296" t="str">
        <f>IF(OR(AU21="",AV21=""),"",IF(F21=DATOS!$BL$4,INDEX(MATRIZ_RIESGOS_CORRUPCION,'2. ANALISIS DEL RIESGO'!AU21,'2. ANALISIS DEL RIESGO'!AV21),INDEX(MATRIZ_RIESGOS,'2. ANALISIS DEL RIESGO'!AU21,'2. ANALISIS DEL RIESGO'!AV21)))</f>
        <v>MODERADA 5</v>
      </c>
      <c r="AX21" s="29" t="str">
        <f t="shared" ref="AX21" si="9">N21</f>
        <v>GJ4+</v>
      </c>
      <c r="AY21" s="76">
        <f>IFERROR(IF(F21=DATOS!$BL$4,INDEX(DATOS!$BD$26:$BF$30,'2. ANALISIS DEL RIESGO'!AU21,'2. ANALISIS DEL RIESGO'!AV21),INDEX(DATOS!$BD$12:$BH$16,'2. ANALISIS DEL RIESGO'!AU21,'2. ANALISIS DEL RIESGO'!AV21)),"")</f>
        <v>30</v>
      </c>
      <c r="AZ21" s="6"/>
    </row>
    <row r="22" spans="1:52" s="73" customFormat="1" ht="72" x14ac:dyDescent="0.25">
      <c r="A22" s="5"/>
      <c r="B22" s="2"/>
      <c r="C22" s="2"/>
      <c r="D22" s="59"/>
      <c r="E22" s="4"/>
      <c r="F22" s="238" t="str">
        <f>+IF('1. IDENTIFICACION DEL RIESGO'!F34="","",'1. IDENTIFICACION DEL RIESGO'!F34)</f>
        <v>Eje de Calidad (Corrupción)</v>
      </c>
      <c r="G22" s="105"/>
      <c r="H22" s="628" t="str">
        <f>+IF('1. IDENTIFICACION DEL RIESGO'!H34="","",'1. IDENTIFICACION DEL RIESGO'!H34)</f>
        <v>Evaluación Independiente</v>
      </c>
      <c r="I22" s="629"/>
      <c r="J22" s="99"/>
      <c r="K22" s="72"/>
      <c r="L22" s="275" t="str">
        <f>+IF('1. IDENTIFICACION DEL RIESGO'!O34="","",'1. IDENTIFICACION DEL RIESGO'!O34)</f>
        <v xml:space="preserve">Posibilidad de emitir hallazgos, conclusiones y recomendaciones no objetivas aprovechando la posición como auditor para beneficiar o afectar al auditado o a terceros favoreciendo intereses particulares. </v>
      </c>
      <c r="M22" s="100"/>
      <c r="N22" s="276" t="str">
        <f>+IF('1. IDENTIFICACION DEL RIESGO'!AB34="","",'1. IDENTIFICACION DEL RIESGO'!AB34)</f>
        <v>EI2+</v>
      </c>
      <c r="O22" s="81"/>
      <c r="P22" s="239" t="s">
        <v>1095</v>
      </c>
      <c r="Q22" s="69"/>
      <c r="R22" s="105">
        <f>IF(F22=DATOS!BL$4,VLOOKUP(P22,Tabla42C,2,0),VLOOKUP(P22,Tabla42[],2,0))</f>
        <v>4</v>
      </c>
      <c r="S22" s="143" t="s">
        <v>1923</v>
      </c>
      <c r="T22" s="144"/>
      <c r="U22" s="144"/>
      <c r="V22" s="144"/>
      <c r="W22" s="144"/>
      <c r="X22" s="144"/>
      <c r="Y22" s="144">
        <v>9</v>
      </c>
      <c r="Z22" s="228">
        <f>+IF(F22=DATOS!BL$4,'2. ANALISIS DEL RIESGO'!Y22,AVERAGE(AVERAGE('2. ANALISIS DEL RIESGO'!T22:X22),'2. ANALISIS DEL RIESGO'!Y22))</f>
        <v>9</v>
      </c>
      <c r="AA22" s="69"/>
      <c r="AB22" s="274" t="str">
        <f>IF(F22="","",IF(F22=DATOS!$BL$4,IF(Z22&gt;=12,DATOS!$AW$6,IF(Z22&gt;=6,DATOS!$AW$5,IF(Z22&gt;=1,DATOS!$AW$4,""))),IF(Z22&gt;4,DATOS!$AW$6,IF(Z22&gt;3,DATOS!$AW$5,IF(Z22&gt;2,DATOS!$AW$4,IF(Z22&gt;1,DATOS!$AW$3,IF(Z22&gt;0,DATOS!$AW$2,"")))))))</f>
        <v>MAYOR</v>
      </c>
      <c r="AC22" s="68"/>
      <c r="AD22" s="206">
        <f>IF(F22=DATOS!$BL$4,VLOOKUP(AB22,Tabla44C,2,0),VLOOKUP(AB22,Tabla44[],2,0))</f>
        <v>2</v>
      </c>
      <c r="AE22" s="296" t="str">
        <f>IF(OR(P22="",S22=""),"",IF(F22=DATOS!$BL$4,INDEX(MATRIZ_RIESGOS_CORRUPCION,'2. ANALISIS DEL RIESGO'!R22,'2. ANALISIS DEL RIESGO'!AD22),INDEX(MATRIZ_RIESGOS,'2. ANALISIS DEL RIESGO'!R22,'2. ANALISIS DEL RIESGO'!AD22)))</f>
        <v>ALTA 20</v>
      </c>
      <c r="AF22" s="240" t="str">
        <f t="shared" si="6"/>
        <v>EI2+</v>
      </c>
      <c r="AG22" s="240">
        <f>IFERROR(IF(F22=DATOS!$BL$4,INDEX(DATOS!$BD$26:$BF$30,'2. ANALISIS DEL RIESGO'!R22,'2. ANALISIS DEL RIESGO'!AD22),INDEX(DATOS!$BD$12:$BH$16,'2. ANALISIS DEL RIESGO'!R22,'2. ANALISIS DEL RIESGO'!AD22)),"")</f>
        <v>34</v>
      </c>
      <c r="AH22" s="68"/>
      <c r="AI22" s="295" t="str">
        <f>concatenateif(Tabla46[ID RIESGO],N22,Tabla46[Nombre del Control],CHAR(10))</f>
        <v xml:space="preserve">Suscribir Compromiso de Confidencialidad
Suscribir Declaración de Cumplimiento del Código de Ética
Validar apropiación del Código de Ética del Auditor Interno. </v>
      </c>
      <c r="AJ22" s="69"/>
      <c r="AK22" s="277">
        <f>IFERROR(IF(AVERAGEIFS(Tabla46[SOLIDEZ INDIVIDUAL DE CADA CONTROL],Tabla46[ID RIESGO],N22)=0,"",AVERAGEIFS(Tabla46[SOLIDEZ INDIVIDUAL DE CADA CONTROL],Tabla46[ID RIESGO],N22)),"")</f>
        <v>100</v>
      </c>
      <c r="AL22" s="69"/>
      <c r="AM22" s="278" t="str">
        <f>IF(OR(AK22="",ISTEXT(AK22)),"",IF(AK22=100,DATOS!$AR$79,IF(AK22&gt;=50,DATOS!$AR$80,DATOS!$AR$81)))</f>
        <v>FUERTE</v>
      </c>
      <c r="AN22" s="229"/>
      <c r="AO22" s="279" t="str">
        <f>IF(AM22="","",VLOOKUP(AM22,DATOS!$AR$79:$AS$81,2,0))</f>
        <v>El conjunto de controles mitiga el riesgo asociado y no requieren de acciones adicionales para su tratamiento.</v>
      </c>
      <c r="AP22" s="199"/>
      <c r="AQ22" s="104" t="s">
        <v>1714</v>
      </c>
      <c r="AR22" s="78"/>
      <c r="AS22" s="241" t="s">
        <v>1715</v>
      </c>
      <c r="AT22" s="68"/>
      <c r="AU22" s="230">
        <f t="shared" si="7"/>
        <v>5</v>
      </c>
      <c r="AV22" s="231">
        <f t="shared" ref="AV22:AV23" si="10">IFERROR(MIN(IF(AS22="","",IF(AND(AS22="Directamente",AM22="FUERTE"),MAX(AD22-2,1),IF(AND(AS22="Indirectamente",AM22="FUERTE"),MAX(AD22-1,1),IF(AND(AS22="Directamente",AM22="MODERADO"),MAX(AD22-1,1),AD22)))),5),"")</f>
        <v>2</v>
      </c>
      <c r="AW22" s="296" t="str">
        <f>IF(OR(AU22="",AV22=""),"",IF(F22=DATOS!$BL$4,INDEX(MATRIZ_RIESGOS_CORRUPCION,'2. ANALISIS DEL RIESGO'!AU22,'2. ANALISIS DEL RIESGO'!AV22),INDEX(MATRIZ_RIESGOS,'2. ANALISIS DEL RIESGO'!AU22,'2. ANALISIS DEL RIESGO'!AV22)))</f>
        <v>ALTA 10</v>
      </c>
      <c r="AX22" s="29" t="str">
        <f t="shared" ref="AX22:AX23" si="11">N22</f>
        <v>EI2+</v>
      </c>
      <c r="AY22" s="76">
        <f>IFERROR(IF(F22=DATOS!$BL$4,INDEX(DATOS!$BD$26:$BF$30,'2. ANALISIS DEL RIESGO'!AU22,'2. ANALISIS DEL RIESGO'!AV22),INDEX(DATOS!$BD$12:$BH$16,'2. ANALISIS DEL RIESGO'!AU22,'2. ANALISIS DEL RIESGO'!AV22)),"")</f>
        <v>35</v>
      </c>
      <c r="AZ22" s="6"/>
    </row>
    <row r="23" spans="1:52" s="73" customFormat="1" ht="63.75" x14ac:dyDescent="0.25">
      <c r="A23" s="5"/>
      <c r="B23" s="2"/>
      <c r="C23" s="2"/>
      <c r="D23" s="59"/>
      <c r="E23" s="4"/>
      <c r="F23" s="238" t="str">
        <f>+IF('1. IDENTIFICACION DEL RIESGO'!F35="","",'1. IDENTIFICACION DEL RIESGO'!F35)</f>
        <v>Eje de Calidad (Corrupción)</v>
      </c>
      <c r="G23" s="105"/>
      <c r="H23" s="628" t="str">
        <f>+IF('1. IDENTIFICACION DEL RIESGO'!H35="","",'1. IDENTIFICACION DEL RIESGO'!H35)</f>
        <v>Evaluación Independiente</v>
      </c>
      <c r="I23" s="629"/>
      <c r="J23" s="99"/>
      <c r="K23" s="72"/>
      <c r="L23" s="275" t="str">
        <f>+IF('1. IDENTIFICACION DEL RIESGO'!O35="","",'1. IDENTIFICACION DEL RIESGO'!O35)</f>
        <v xml:space="preserve">Revelación o entrega de información confidencial a la que se tuvo acceso como auditor para beneficiar o afectar al auditado o a terceros favoreciendo intereses particulares. </v>
      </c>
      <c r="M23" s="100"/>
      <c r="N23" s="276" t="str">
        <f>+IF('1. IDENTIFICACION DEL RIESGO'!AB35="","",'1. IDENTIFICACION DEL RIESGO'!AB35)</f>
        <v>EI3+</v>
      </c>
      <c r="O23" s="81"/>
      <c r="P23" s="239" t="s">
        <v>1095</v>
      </c>
      <c r="Q23" s="69"/>
      <c r="R23" s="105">
        <f>IF(F23=DATOS!BL$4,VLOOKUP(P23,Tabla42C,2,0),VLOOKUP(P23,Tabla42[],2,0))</f>
        <v>4</v>
      </c>
      <c r="S23" s="143" t="s">
        <v>1924</v>
      </c>
      <c r="T23" s="144"/>
      <c r="U23" s="144"/>
      <c r="V23" s="144"/>
      <c r="W23" s="144"/>
      <c r="X23" s="144"/>
      <c r="Y23" s="144">
        <v>10</v>
      </c>
      <c r="Z23" s="228">
        <f>+IF(F23=DATOS!BL$4,'2. ANALISIS DEL RIESGO'!Y23,AVERAGE(AVERAGE('2. ANALISIS DEL RIESGO'!T23:X23),'2. ANALISIS DEL RIESGO'!Y23))</f>
        <v>10</v>
      </c>
      <c r="AA23" s="69"/>
      <c r="AB23" s="274" t="str">
        <f>IF(F23="","",IF(F23=DATOS!$BL$4,IF(Z23&gt;=12,DATOS!$AW$6,IF(Z23&gt;=6,DATOS!$AW$5,IF(Z23&gt;=1,DATOS!$AW$4,""))),IF(Z23&gt;4,DATOS!$AW$6,IF(Z23&gt;3,DATOS!$AW$5,IF(Z23&gt;2,DATOS!$AW$4,IF(Z23&gt;1,DATOS!$AW$3,IF(Z23&gt;0,DATOS!$AW$2,"")))))))</f>
        <v>MAYOR</v>
      </c>
      <c r="AC23" s="68"/>
      <c r="AD23" s="206">
        <f>IF(F23=DATOS!$BL$4,VLOOKUP(AB23,Tabla44C,2,0),VLOOKUP(AB23,Tabla44[],2,0))</f>
        <v>2</v>
      </c>
      <c r="AE23" s="296" t="str">
        <f>IF(OR(P23="",S23=""),"",IF(F23=DATOS!$BL$4,INDEX(MATRIZ_RIESGOS_CORRUPCION,'2. ANALISIS DEL RIESGO'!R23,'2. ANALISIS DEL RIESGO'!AD23),INDEX(MATRIZ_RIESGOS,'2. ANALISIS DEL RIESGO'!R23,'2. ANALISIS DEL RIESGO'!AD23)))</f>
        <v>ALTA 20</v>
      </c>
      <c r="AF23" s="240" t="str">
        <f t="shared" si="6"/>
        <v>EI3+</v>
      </c>
      <c r="AG23" s="240">
        <f>IFERROR(IF(F23=DATOS!$BL$4,INDEX(DATOS!$BD$26:$BF$30,'2. ANALISIS DEL RIESGO'!R23,'2. ANALISIS DEL RIESGO'!AD23),INDEX(DATOS!$BD$12:$BH$16,'2. ANALISIS DEL RIESGO'!R23,'2. ANALISIS DEL RIESGO'!AD23)),"")</f>
        <v>34</v>
      </c>
      <c r="AH23" s="68"/>
      <c r="AI23" s="295" t="str">
        <f>concatenateif(Tabla46[ID RIESGO],N23,Tabla46[Nombre del Control],CHAR(10))</f>
        <v xml:space="preserve">Suscribir Compromiso de Confidencialidad
Suscribir Declaración de Cumplimiento del Código de Ética
Validar apropiación del Código de Ética del Auditor Interno. </v>
      </c>
      <c r="AJ23" s="69"/>
      <c r="AK23" s="277">
        <f>IFERROR(IF(AVERAGEIFS(Tabla46[SOLIDEZ INDIVIDUAL DE CADA CONTROL],Tabla46[ID RIESGO],N23)=0,"",AVERAGEIFS(Tabla46[SOLIDEZ INDIVIDUAL DE CADA CONTROL],Tabla46[ID RIESGO],N23)),"")</f>
        <v>100</v>
      </c>
      <c r="AL23" s="69"/>
      <c r="AM23" s="278" t="str">
        <f>IF(OR(AK23="",ISTEXT(AK23)),"",IF(AK23=100,DATOS!$AR$79,IF(AK23&gt;=50,DATOS!$AR$80,DATOS!$AR$81)))</f>
        <v>FUERTE</v>
      </c>
      <c r="AN23" s="229"/>
      <c r="AO23" s="279" t="str">
        <f>IF(AM23="","",VLOOKUP(AM23,DATOS!$AR$79:$AS$81,2,0))</f>
        <v>El conjunto de controles mitiga el riesgo asociado y no requieren de acciones adicionales para su tratamiento.</v>
      </c>
      <c r="AP23" s="199"/>
      <c r="AQ23" s="104" t="s">
        <v>1714</v>
      </c>
      <c r="AR23" s="78"/>
      <c r="AS23" s="241" t="s">
        <v>1715</v>
      </c>
      <c r="AT23" s="68"/>
      <c r="AU23" s="230">
        <f t="shared" si="7"/>
        <v>5</v>
      </c>
      <c r="AV23" s="231">
        <f t="shared" si="10"/>
        <v>2</v>
      </c>
      <c r="AW23" s="296" t="str">
        <f>IF(OR(AU23="",AV23=""),"",IF(F23=DATOS!$BL$4,INDEX(MATRIZ_RIESGOS_CORRUPCION,'2. ANALISIS DEL RIESGO'!AU23,'2. ANALISIS DEL RIESGO'!AV23),INDEX(MATRIZ_RIESGOS,'2. ANALISIS DEL RIESGO'!AU23,'2. ANALISIS DEL RIESGO'!AV23)))</f>
        <v>ALTA 10</v>
      </c>
      <c r="AX23" s="29" t="str">
        <f t="shared" si="11"/>
        <v>EI3+</v>
      </c>
      <c r="AY23" s="76">
        <f>IFERROR(IF(F23=DATOS!$BL$4,INDEX(DATOS!$BD$26:$BF$30,'2. ANALISIS DEL RIESGO'!AU23,'2. ANALISIS DEL RIESGO'!AV23),INDEX(DATOS!$BD$12:$BH$16,'2. ANALISIS DEL RIESGO'!AU23,'2. ANALISIS DEL RIESGO'!AV23)),"")</f>
        <v>35</v>
      </c>
      <c r="AZ23" s="6"/>
    </row>
    <row r="24" spans="1:52" s="73" customFormat="1" ht="165.75" x14ac:dyDescent="0.25">
      <c r="A24" s="5"/>
      <c r="B24" s="2"/>
      <c r="C24" s="2"/>
      <c r="D24" s="59"/>
      <c r="E24" s="4"/>
      <c r="F24" s="238" t="str">
        <f>+IF('1. IDENTIFICACION DEL RIESGO'!F36="","",'1. IDENTIFICACION DEL RIESGO'!F36)</f>
        <v>Eje de Calidad (Corrupción)</v>
      </c>
      <c r="G24" s="105"/>
      <c r="H24" s="628" t="str">
        <f>+IF('1. IDENTIFICACION DEL RIESGO'!H36="","",'1. IDENTIFICACION DEL RIESGO'!H36)</f>
        <v>Adquisición de Bienes y Servicios</v>
      </c>
      <c r="I24" s="629"/>
      <c r="J24" s="99"/>
      <c r="K24" s="72"/>
      <c r="L24" s="275" t="str">
        <f>+IF('1. IDENTIFICACION DEL RIESGO'!O36="","",'1. IDENTIFICACION DEL RIESGO'!O36)</f>
        <v>Sanciones e investigaciones por direcionamiento indebido de la gestión contractual favoreciendo intereses privados o particulares. .</v>
      </c>
      <c r="M24" s="100"/>
      <c r="N24" s="276" t="str">
        <f>+IF('1. IDENTIFICACION DEL RIESGO'!AB36="","",'1. IDENTIFICACION DEL RIESGO'!AB36)</f>
        <v>AB2+</v>
      </c>
      <c r="O24" s="81"/>
      <c r="P24" s="239" t="s">
        <v>1095</v>
      </c>
      <c r="Q24" s="69"/>
      <c r="R24" s="105">
        <f>IF(F24=DATOS!BL$4,VLOOKUP(P24,Tabla42C,2,0),VLOOKUP(P24,Tabla42[],2,0))</f>
        <v>4</v>
      </c>
      <c r="S24" s="143" t="s">
        <v>1949</v>
      </c>
      <c r="T24" s="144"/>
      <c r="U24" s="144"/>
      <c r="V24" s="144"/>
      <c r="W24" s="144"/>
      <c r="X24" s="144"/>
      <c r="Y24" s="144">
        <v>12</v>
      </c>
      <c r="Z24" s="228">
        <f>+IF(F24=DATOS!BL$4,'2. ANALISIS DEL RIESGO'!Y24,AVERAGE(AVERAGE('2. ANALISIS DEL RIESGO'!T24:X24),'2. ANALISIS DEL RIESGO'!Y24))</f>
        <v>12</v>
      </c>
      <c r="AA24" s="69"/>
      <c r="AB24" s="274" t="str">
        <f>IF(F24="","",IF(F24=DATOS!$BL$4,IF(Z24&gt;=12,DATOS!$AW$6,IF(Z24&gt;=6,DATOS!$AW$5,IF(Z24&gt;=1,DATOS!$AW$4,""))),IF(Z24&gt;4,DATOS!$AW$6,IF(Z24&gt;3,DATOS!$AW$5,IF(Z24&gt;2,DATOS!$AW$4,IF(Z24&gt;1,DATOS!$AW$3,IF(Z24&gt;0,DATOS!$AW$2,"")))))))</f>
        <v>CATASTROFICO</v>
      </c>
      <c r="AC24" s="68"/>
      <c r="AD24" s="206">
        <f>IF(F24=DATOS!$BL$4,VLOOKUP(AB24,Tabla44C,2,0),VLOOKUP(AB24,Tabla44[],2,0))</f>
        <v>3</v>
      </c>
      <c r="AE24" s="296" t="str">
        <f>IF(OR(P24="",S24=""),"",IF(F24=DATOS!$BL$4,INDEX(MATRIZ_RIESGOS_CORRUPCION,'2. ANALISIS DEL RIESGO'!R24,'2. ANALISIS DEL RIESGO'!AD24),INDEX(MATRIZ_RIESGOS,'2. ANALISIS DEL RIESGO'!R24,'2. ANALISIS DEL RIESGO'!AD24)))</f>
        <v>EXTREMA 40</v>
      </c>
      <c r="AF24" s="240" t="str">
        <f t="shared" ref="AF24:AF27" si="12">N24</f>
        <v>AB2+</v>
      </c>
      <c r="AG24" s="240">
        <f>IFERROR(IF(F24=DATOS!$BL$4,INDEX(DATOS!$BD$26:$BF$30,'2. ANALISIS DEL RIESGO'!R24,'2. ANALISIS DEL RIESGO'!AD24),INDEX(DATOS!$BD$12:$BH$16,'2. ANALISIS DEL RIESGO'!R24,'2. ANALISIS DEL RIESGO'!AD24)),"")</f>
        <v>39</v>
      </c>
      <c r="AH24" s="68"/>
      <c r="AI24" s="295" t="str">
        <f>concatenateif(Tabla46[ID RIESGO],N24,Tabla46[Nombre del Control],CHAR(10))</f>
        <v xml:space="preserve">Secretario Técnico del Comité de Contratación, convoca al Comité de Contratación con el fin de revisar y conceptuar la contratación directa y estudios previos de selección que celebre la Dirección General y en las Direcciones Regionales
Los abogados, convocan mesas de trabajo técnicas con las áreas para verificar el alcance de los ajustes a la contratación, cuando sea necesario.
Los abogados, realizan la verificación de los requisitos para la suscripción del contrato, a través del control de legalidad. </v>
      </c>
      <c r="AJ24" s="69"/>
      <c r="AK24" s="277">
        <f>IFERROR(IF(AVERAGEIFS(Tabla46[SOLIDEZ INDIVIDUAL DE CADA CONTROL],Tabla46[ID RIESGO],N24)=0,"",AVERAGEIFS(Tabla46[SOLIDEZ INDIVIDUAL DE CADA CONTROL],Tabla46[ID RIESGO],N24)),"")</f>
        <v>100</v>
      </c>
      <c r="AL24" s="69"/>
      <c r="AM24" s="278" t="str">
        <f>IF(OR(AK24="",ISTEXT(AK24)),"",IF(AK24=100,DATOS!$AR$79,IF(AK24&gt;=50,DATOS!$AR$80,DATOS!$AR$81)))</f>
        <v>FUERTE</v>
      </c>
      <c r="AN24" s="229"/>
      <c r="AO24" s="279" t="str">
        <f>IF(AM24="","",VLOOKUP(AM24,DATOS!$AR$79:$AS$81,2,0))</f>
        <v>El conjunto de controles mitiga el riesgo asociado y no requieren de acciones adicionales para su tratamiento.</v>
      </c>
      <c r="AP24" s="199"/>
      <c r="AQ24" s="104" t="s">
        <v>1714</v>
      </c>
      <c r="AR24" s="78"/>
      <c r="AS24" s="241" t="s">
        <v>1715</v>
      </c>
      <c r="AT24" s="68"/>
      <c r="AU24" s="230">
        <f t="shared" si="7"/>
        <v>5</v>
      </c>
      <c r="AV24" s="231">
        <f t="shared" ref="AV24" si="13">IFERROR(MIN(IF(AS24="","",IF(AND(AS24="Directamente",AM24="FUERTE"),MAX(AD24-2,1),IF(AND(AS24="Indirectamente",AM24="FUERTE"),MAX(AD24-1,1),IF(AND(AS24="Directamente",AM24="MODERADO"),MAX(AD24-1,1),AD24)))),5),"")</f>
        <v>3</v>
      </c>
      <c r="AW24" s="296" t="str">
        <f>IF(OR(AU24="",AV24=""),"",IF(F24=DATOS!$BL$4,INDEX(MATRIZ_RIESGOS_CORRUPCION,'2. ANALISIS DEL RIESGO'!AU24,'2. ANALISIS DEL RIESGO'!AV24),INDEX(MATRIZ_RIESGOS,'2. ANALISIS DEL RIESGO'!AU24,'2. ANALISIS DEL RIESGO'!AV24)))</f>
        <v>EXTREMA 20</v>
      </c>
      <c r="AX24" s="29" t="str">
        <f t="shared" ref="AX24" si="14">N24</f>
        <v>AB2+</v>
      </c>
      <c r="AY24" s="76">
        <f>IFERROR(IF(F24=DATOS!$BL$4,INDEX(DATOS!$BD$26:$BF$30,'2. ANALISIS DEL RIESGO'!AU24,'2. ANALISIS DEL RIESGO'!AV24),INDEX(DATOS!$BD$12:$BH$16,'2. ANALISIS DEL RIESGO'!AU24,'2. ANALISIS DEL RIESGO'!AV24)),"")</f>
        <v>40</v>
      </c>
      <c r="AZ24" s="6"/>
    </row>
    <row r="25" spans="1:52" s="73" customFormat="1" ht="76.5" x14ac:dyDescent="0.25">
      <c r="A25" s="5"/>
      <c r="B25" s="2"/>
      <c r="C25" s="2"/>
      <c r="D25" s="59"/>
      <c r="E25" s="4"/>
      <c r="F25" s="238" t="str">
        <f>+IF('1. IDENTIFICACION DEL RIESGO'!F37="","",'1. IDENTIFICACION DEL RIESGO'!F37)</f>
        <v>Eje de Calidad (Corrupción)</v>
      </c>
      <c r="G25" s="105"/>
      <c r="H25" s="628" t="str">
        <f>+IF('1. IDENTIFICACION DEL RIESGO'!H37="","",'1. IDENTIFICACION DEL RIESGO'!H37)</f>
        <v>Gestión del Talento Humano</v>
      </c>
      <c r="I25" s="629"/>
      <c r="J25" s="99"/>
      <c r="K25" s="72"/>
      <c r="L25" s="275" t="str">
        <f>+IF('1. IDENTIFICACION DEL RIESGO'!O37="","",'1. IDENTIFICACION DEL RIESGO'!O37)</f>
        <v>Sanciones disciplinarias, legales, o penales debido a promover, inducir actuaciones administrativas atendiendo intereses personales o de un tercero.</v>
      </c>
      <c r="M25" s="100"/>
      <c r="N25" s="276" t="str">
        <f>+IF('1. IDENTIFICACION DEL RIESGO'!AB37="","",'1. IDENTIFICACION DEL RIESGO'!AB37)</f>
        <v>TH6+</v>
      </c>
      <c r="O25" s="81"/>
      <c r="P25" s="239" t="s">
        <v>1095</v>
      </c>
      <c r="Q25" s="69"/>
      <c r="R25" s="105">
        <f>IF(F25=DATOS!BL$4,VLOOKUP(P25,Tabla42C,2,0),VLOOKUP(P25,Tabla42[],2,0))</f>
        <v>4</v>
      </c>
      <c r="S25" s="143" t="s">
        <v>1982</v>
      </c>
      <c r="T25" s="144"/>
      <c r="U25" s="144"/>
      <c r="V25" s="144"/>
      <c r="W25" s="144"/>
      <c r="X25" s="144"/>
      <c r="Y25" s="144">
        <v>11</v>
      </c>
      <c r="Z25" s="228">
        <f>+IF(F25=DATOS!BL$4,'2. ANALISIS DEL RIESGO'!Y25,AVERAGE(AVERAGE('2. ANALISIS DEL RIESGO'!T25:X25),'2. ANALISIS DEL RIESGO'!Y25))</f>
        <v>11</v>
      </c>
      <c r="AA25" s="69"/>
      <c r="AB25" s="274" t="str">
        <f>IF(F25="","",IF(F25=DATOS!$BL$4,IF(Z25&gt;=12,DATOS!$AW$6,IF(Z25&gt;=6,DATOS!$AW$5,IF(Z25&gt;=1,DATOS!$AW$4,""))),IF(Z25&gt;4,DATOS!$AW$6,IF(Z25&gt;3,DATOS!$AW$5,IF(Z25&gt;2,DATOS!$AW$4,IF(Z25&gt;1,DATOS!$AW$3,IF(Z25&gt;0,DATOS!$AW$2,"")))))))</f>
        <v>MAYOR</v>
      </c>
      <c r="AC25" s="68"/>
      <c r="AD25" s="206">
        <f>IF(F25=DATOS!$BL$4,VLOOKUP(AB25,Tabla44C,2,0),VLOOKUP(AB25,Tabla44[],2,0))</f>
        <v>2</v>
      </c>
      <c r="AE25" s="296" t="str">
        <f>IF(OR(P25="",S25=""),"",IF(F25=DATOS!$BL$4,INDEX(MATRIZ_RIESGOS_CORRUPCION,'2. ANALISIS DEL RIESGO'!R25,'2. ANALISIS DEL RIESGO'!AD25),INDEX(MATRIZ_RIESGOS,'2. ANALISIS DEL RIESGO'!R25,'2. ANALISIS DEL RIESGO'!AD25)))</f>
        <v>ALTA 20</v>
      </c>
      <c r="AF25" s="240" t="str">
        <f t="shared" si="12"/>
        <v>TH6+</v>
      </c>
      <c r="AG25" s="240">
        <f>IFERROR(IF(F25=DATOS!$BL$4,INDEX(DATOS!$BD$26:$BF$30,'2. ANALISIS DEL RIESGO'!R25,'2. ANALISIS DEL RIESGO'!AD25),INDEX(DATOS!$BD$12:$BH$16,'2. ANALISIS DEL RIESGO'!R25,'2. ANALISIS DEL RIESGO'!AD25)),"")</f>
        <v>34</v>
      </c>
      <c r="AH25" s="68"/>
      <c r="AI25" s="295" t="str">
        <f>concatenateif(Tabla46[ID RIESGO],N25,Tabla46[Nombre del Control],CHAR(10))</f>
        <v>Revisar y analizar las decisiones y proyectos de auto elaborados por los Abogados de la Oficina.</v>
      </c>
      <c r="AJ25" s="69"/>
      <c r="AK25" s="277">
        <f>IFERROR(IF(AVERAGEIFS(Tabla46[SOLIDEZ INDIVIDUAL DE CADA CONTROL],Tabla46[ID RIESGO],N25)=0,"",AVERAGEIFS(Tabla46[SOLIDEZ INDIVIDUAL DE CADA CONTROL],Tabla46[ID RIESGO],N25)),"")</f>
        <v>100</v>
      </c>
      <c r="AL25" s="69"/>
      <c r="AM25" s="278" t="str">
        <f>IF(OR(AK25="",ISTEXT(AK25)),"",IF(AK25=100,DATOS!$AR$79,IF(AK25&gt;=50,DATOS!$AR$80,DATOS!$AR$81)))</f>
        <v>FUERTE</v>
      </c>
      <c r="AN25" s="229"/>
      <c r="AO25" s="279" t="str">
        <f>IF(AM25="","",VLOOKUP(AM25,DATOS!$AR$79:$AS$81,2,0))</f>
        <v>El conjunto de controles mitiga el riesgo asociado y no requieren de acciones adicionales para su tratamiento.</v>
      </c>
      <c r="AP25" s="199"/>
      <c r="AQ25" s="104" t="s">
        <v>1714</v>
      </c>
      <c r="AR25" s="78"/>
      <c r="AS25" s="241" t="s">
        <v>1715</v>
      </c>
      <c r="AT25" s="68"/>
      <c r="AU25" s="230">
        <f t="shared" ref="AU25:AU27" si="15">IFERROR(MIN(IF(AQ25="","",IF(AND(AQ25="Directamente",AM25="FUERTE"),MIN(R25+2,5),IF(AND(AQ25="Directamente",AM25="MODERADO"),MIN(R25+1,5),R25))),5),"")</f>
        <v>5</v>
      </c>
      <c r="AV25" s="231">
        <f t="shared" ref="AV25:AV27" si="16">IFERROR(MIN(IF(AS25="","",IF(AND(AS25="Directamente",AM25="FUERTE"),MAX(AD25-2,1),IF(AND(AS25="Indirectamente",AM25="FUERTE"),MAX(AD25-1,1),IF(AND(AS25="Directamente",AM25="MODERADO"),MAX(AD25-1,1),AD25)))),5),"")</f>
        <v>2</v>
      </c>
      <c r="AW25" s="296" t="str">
        <f>IF(OR(AU25="",AV25=""),"",IF(F25=DATOS!$BL$4,INDEX(MATRIZ_RIESGOS_CORRUPCION,'2. ANALISIS DEL RIESGO'!AU25,'2. ANALISIS DEL RIESGO'!AV25),INDEX(MATRIZ_RIESGOS,'2. ANALISIS DEL RIESGO'!AU25,'2. ANALISIS DEL RIESGO'!AV25)))</f>
        <v>ALTA 10</v>
      </c>
      <c r="AX25" s="29" t="str">
        <f t="shared" ref="AX25" si="17">N25</f>
        <v>TH6+</v>
      </c>
      <c r="AY25" s="76">
        <f>IFERROR(IF(F25=DATOS!$BL$4,INDEX(DATOS!$BD$26:$BF$30,'2. ANALISIS DEL RIESGO'!AU25,'2. ANALISIS DEL RIESGO'!AV25),INDEX(DATOS!$BD$12:$BH$16,'2. ANALISIS DEL RIESGO'!AU25,'2. ANALISIS DEL RIESGO'!AV25)),"")</f>
        <v>35</v>
      </c>
      <c r="AZ25" s="6"/>
    </row>
    <row r="26" spans="1:52" s="73" customFormat="1" ht="63.75" x14ac:dyDescent="0.25">
      <c r="A26" s="5"/>
      <c r="B26" s="2"/>
      <c r="C26" s="2"/>
      <c r="D26" s="59"/>
      <c r="E26" s="4"/>
      <c r="F26" s="238" t="str">
        <f>+IF('1. IDENTIFICACION DEL RIESGO'!F38="","",'1. IDENTIFICACION DEL RIESGO'!F38)</f>
        <v>Eje de Calidad (Corrupción)</v>
      </c>
      <c r="G26" s="105"/>
      <c r="H26" s="628" t="str">
        <f>+IF('1. IDENTIFICACION DEL RIESGO'!H38="","",'1. IDENTIFICACION DEL RIESGO'!H38)</f>
        <v>Gestión Financiera</v>
      </c>
      <c r="I26" s="629"/>
      <c r="J26" s="99"/>
      <c r="K26" s="72"/>
      <c r="L26" s="275" t="str">
        <f>+IF('1. IDENTIFICACION DEL RIESGO'!O38="","",'1. IDENTIFICACION DEL RIESGO'!O38)</f>
        <v>Investigaciones disciplinarias y fiscales por efectuar pagos sin cumplimiento de los requisitos a terceros.</v>
      </c>
      <c r="M26" s="100"/>
      <c r="N26" s="276" t="str">
        <f>+IF('1. IDENTIFICACION DEL RIESGO'!AB38="","",'1. IDENTIFICACION DEL RIESGO'!AB38)</f>
        <v>GF9+</v>
      </c>
      <c r="O26" s="81"/>
      <c r="P26" s="239" t="s">
        <v>1095</v>
      </c>
      <c r="Q26" s="69"/>
      <c r="R26" s="105">
        <f>IF(F26=DATOS!BL$4,VLOOKUP(P26,Tabla42C,2,0),VLOOKUP(P26,Tabla42[],2,0))</f>
        <v>4</v>
      </c>
      <c r="S26" s="143" t="s">
        <v>2012</v>
      </c>
      <c r="T26" s="144"/>
      <c r="U26" s="144"/>
      <c r="V26" s="144"/>
      <c r="W26" s="144"/>
      <c r="X26" s="144"/>
      <c r="Y26" s="144">
        <v>9</v>
      </c>
      <c r="Z26" s="228">
        <f>+IF(F26=DATOS!BL$4,'2. ANALISIS DEL RIESGO'!Y26,AVERAGE(AVERAGE('2. ANALISIS DEL RIESGO'!T26:X26),'2. ANALISIS DEL RIESGO'!Y26))</f>
        <v>9</v>
      </c>
      <c r="AA26" s="69"/>
      <c r="AB26" s="274" t="str">
        <f>IF(F26="","",IF(F26=DATOS!$BL$4,IF(Z26&gt;=12,DATOS!$AW$6,IF(Z26&gt;=6,DATOS!$AW$5,IF(Z26&gt;=1,DATOS!$AW$4,""))),IF(Z26&gt;4,DATOS!$AW$6,IF(Z26&gt;3,DATOS!$AW$5,IF(Z26&gt;2,DATOS!$AW$4,IF(Z26&gt;1,DATOS!$AW$3,IF(Z26&gt;0,DATOS!$AW$2,"")))))))</f>
        <v>MAYOR</v>
      </c>
      <c r="AC26" s="68"/>
      <c r="AD26" s="206">
        <f>IF(F26=DATOS!$BL$4,VLOOKUP(AB26,Tabla44C,2,0),VLOOKUP(AB26,Tabla44[],2,0))</f>
        <v>2</v>
      </c>
      <c r="AE26" s="296" t="str">
        <f>IF(OR(P26="",S26=""),"",IF(F26=DATOS!$BL$4,INDEX(MATRIZ_RIESGOS_CORRUPCION,'2. ANALISIS DEL RIESGO'!R26,'2. ANALISIS DEL RIESGO'!AD26),INDEX(MATRIZ_RIESGOS,'2. ANALISIS DEL RIESGO'!R26,'2. ANALISIS DEL RIESGO'!AD26)))</f>
        <v>ALTA 20</v>
      </c>
      <c r="AF26" s="240" t="str">
        <f t="shared" si="12"/>
        <v>GF9+</v>
      </c>
      <c r="AG26" s="240">
        <f>IFERROR(IF(F26=DATOS!$BL$4,INDEX(DATOS!$BD$26:$BF$30,'2. ANALISIS DEL RIESGO'!R26,'2. ANALISIS DEL RIESGO'!AD26),INDEX(DATOS!$BD$12:$BH$16,'2. ANALISIS DEL RIESGO'!R26,'2. ANALISIS DEL RIESGO'!AD26)),"")</f>
        <v>34</v>
      </c>
      <c r="AH26" s="68"/>
      <c r="AI26" s="295" t="str">
        <f>concatenateif(Tabla46[ID RIESGO],N26,Tabla46[Nombre del Control],CHAR(10))</f>
        <v>Seguimiento a la radicación y pago de las cuentas de cobro</v>
      </c>
      <c r="AJ26" s="69"/>
      <c r="AK26" s="277">
        <f>IFERROR(IF(AVERAGEIFS(Tabla46[SOLIDEZ INDIVIDUAL DE CADA CONTROL],Tabla46[ID RIESGO],N26)=0,"",AVERAGEIFS(Tabla46[SOLIDEZ INDIVIDUAL DE CADA CONTROL],Tabla46[ID RIESGO],N26)),"")</f>
        <v>100</v>
      </c>
      <c r="AL26" s="69"/>
      <c r="AM26" s="278" t="str">
        <f>IF(OR(AK26="",ISTEXT(AK26)),"",IF(AK26=100,DATOS!$AR$79,IF(AK26&gt;=50,DATOS!$AR$80,DATOS!$AR$81)))</f>
        <v>FUERTE</v>
      </c>
      <c r="AN26" s="229"/>
      <c r="AO26" s="279" t="str">
        <f>IF(AM26="","",VLOOKUP(AM26,DATOS!$AR$79:$AS$81,2,0))</f>
        <v>El conjunto de controles mitiga el riesgo asociado y no requieren de acciones adicionales para su tratamiento.</v>
      </c>
      <c r="AP26" s="199"/>
      <c r="AQ26" s="104" t="s">
        <v>1714</v>
      </c>
      <c r="AR26" s="78"/>
      <c r="AS26" s="241" t="s">
        <v>1715</v>
      </c>
      <c r="AT26" s="68"/>
      <c r="AU26" s="230">
        <f t="shared" si="15"/>
        <v>5</v>
      </c>
      <c r="AV26" s="231">
        <f t="shared" si="16"/>
        <v>2</v>
      </c>
      <c r="AW26" s="296" t="str">
        <f>IF(OR(AU26="",AV26=""),"",IF(F26=DATOS!$BL$4,INDEX(MATRIZ_RIESGOS_CORRUPCION,'2. ANALISIS DEL RIESGO'!AU26,'2. ANALISIS DEL RIESGO'!AV26),INDEX(MATRIZ_RIESGOS,'2. ANALISIS DEL RIESGO'!AU26,'2. ANALISIS DEL RIESGO'!AV26)))</f>
        <v>ALTA 10</v>
      </c>
      <c r="AX26" s="29" t="str">
        <f t="shared" ref="AX26:AX27" si="18">N26</f>
        <v>GF9+</v>
      </c>
      <c r="AY26" s="76">
        <f>IFERROR(IF(F26=DATOS!$BL$4,INDEX(DATOS!$BD$26:$BF$30,'2. ANALISIS DEL RIESGO'!AU26,'2. ANALISIS DEL RIESGO'!AV26),INDEX(DATOS!$BD$12:$BH$16,'2. ANALISIS DEL RIESGO'!AU26,'2. ANALISIS DEL RIESGO'!AV26)),"")</f>
        <v>35</v>
      </c>
      <c r="AZ26" s="6"/>
    </row>
    <row r="27" spans="1:52" s="73" customFormat="1" ht="63.75" x14ac:dyDescent="0.25">
      <c r="A27" s="5"/>
      <c r="B27" s="2"/>
      <c r="C27" s="2"/>
      <c r="D27" s="59"/>
      <c r="E27" s="4"/>
      <c r="F27" s="238" t="str">
        <f>+IF('1. IDENTIFICACION DEL RIESGO'!F39="","",'1. IDENTIFICACION DEL RIESGO'!F39)</f>
        <v>Eje de Calidad (Corrupción)</v>
      </c>
      <c r="G27" s="105"/>
      <c r="H27" s="628" t="str">
        <f>+IF('1. IDENTIFICACION DEL RIESGO'!H39="","",'1. IDENTIFICACION DEL RIESGO'!H39)</f>
        <v>Gestión Financiera</v>
      </c>
      <c r="I27" s="629"/>
      <c r="J27" s="99"/>
      <c r="K27" s="72"/>
      <c r="L27" s="275" t="str">
        <f>+IF('1. IDENTIFICACION DEL RIESGO'!O39="","",'1. IDENTIFICACION DEL RIESGO'!O39)</f>
        <v>Pérdida económica por inadecuada revisión de documentos generando irregularidades (no cobros o menor valor cobrado) en la Fiscalización y verificación del  aporte parafiscal 3% a favor del ICBF.</v>
      </c>
      <c r="M27" s="100"/>
      <c r="N27" s="276" t="str">
        <f>+IF('1. IDENTIFICACION DEL RIESGO'!AB39="","",'1. IDENTIFICACION DEL RIESGO'!AB39)</f>
        <v>GF10+</v>
      </c>
      <c r="O27" s="81"/>
      <c r="P27" s="239" t="s">
        <v>1095</v>
      </c>
      <c r="Q27" s="69"/>
      <c r="R27" s="105">
        <f>IF(F27=DATOS!BL$4,VLOOKUP(P27,Tabla42C,2,0),VLOOKUP(P27,Tabla42[],2,0))</f>
        <v>4</v>
      </c>
      <c r="S27" s="143" t="s">
        <v>2013</v>
      </c>
      <c r="T27" s="144"/>
      <c r="U27" s="144"/>
      <c r="V27" s="144"/>
      <c r="W27" s="144"/>
      <c r="X27" s="144"/>
      <c r="Y27" s="144">
        <v>10</v>
      </c>
      <c r="Z27" s="228">
        <f>+IF(F27=DATOS!BL$4,'2. ANALISIS DEL RIESGO'!Y27,AVERAGE(AVERAGE('2. ANALISIS DEL RIESGO'!T27:X27),'2. ANALISIS DEL RIESGO'!Y27))</f>
        <v>10</v>
      </c>
      <c r="AA27" s="69"/>
      <c r="AB27" s="274" t="str">
        <f>IF(F27="","",IF(F27=DATOS!$BL$4,IF(Z27&gt;=12,DATOS!$AW$6,IF(Z27&gt;=6,DATOS!$AW$5,IF(Z27&gt;=1,DATOS!$AW$4,""))),IF(Z27&gt;4,DATOS!$AW$6,IF(Z27&gt;3,DATOS!$AW$5,IF(Z27&gt;2,DATOS!$AW$4,IF(Z27&gt;1,DATOS!$AW$3,IF(Z27&gt;0,DATOS!$AW$2,"")))))))</f>
        <v>MAYOR</v>
      </c>
      <c r="AC27" s="68"/>
      <c r="AD27" s="206">
        <f>IF(F27=DATOS!$BL$4,VLOOKUP(AB27,Tabla44C,2,0),VLOOKUP(AB27,Tabla44[],2,0))</f>
        <v>2</v>
      </c>
      <c r="AE27" s="296" t="str">
        <f>IF(OR(P27="",S27=""),"",IF(F27=DATOS!$BL$4,INDEX(MATRIZ_RIESGOS_CORRUPCION,'2. ANALISIS DEL RIESGO'!R27,'2. ANALISIS DEL RIESGO'!AD27),INDEX(MATRIZ_RIESGOS,'2. ANALISIS DEL RIESGO'!R27,'2. ANALISIS DEL RIESGO'!AD27)))</f>
        <v>ALTA 20</v>
      </c>
      <c r="AF27" s="240" t="str">
        <f t="shared" si="12"/>
        <v>GF10+</v>
      </c>
      <c r="AG27" s="240">
        <f>IFERROR(IF(F27=DATOS!$BL$4,INDEX(DATOS!$BD$26:$BF$30,'2. ANALISIS DEL RIESGO'!R27,'2. ANALISIS DEL RIESGO'!AD27),INDEX(DATOS!$BD$12:$BH$16,'2. ANALISIS DEL RIESGO'!R27,'2. ANALISIS DEL RIESGO'!AD27)),"")</f>
        <v>34</v>
      </c>
      <c r="AH27" s="68"/>
      <c r="AI27" s="295" t="str">
        <f>concatenateif(Tabla46[ID RIESGO],N27,Tabla46[Nombre del Control],CHAR(10))</f>
        <v>Revisión  y control  de documentos generados en la Fiscalización y determinación del aporte</v>
      </c>
      <c r="AJ27" s="69"/>
      <c r="AK27" s="277">
        <f>IFERROR(IF(AVERAGEIFS(Tabla46[SOLIDEZ INDIVIDUAL DE CADA CONTROL],Tabla46[ID RIESGO],N27)=0,"",AVERAGEIFS(Tabla46[SOLIDEZ INDIVIDUAL DE CADA CONTROL],Tabla46[ID RIESGO],N27)),"")</f>
        <v>100</v>
      </c>
      <c r="AL27" s="69"/>
      <c r="AM27" s="278" t="str">
        <f>IF(OR(AK27="",ISTEXT(AK27)),"",IF(AK27=100,DATOS!$AR$79,IF(AK27&gt;=50,DATOS!$AR$80,DATOS!$AR$81)))</f>
        <v>FUERTE</v>
      </c>
      <c r="AN27" s="229"/>
      <c r="AO27" s="279" t="str">
        <f>IF(AM27="","",VLOOKUP(AM27,DATOS!$AR$79:$AS$81,2,0))</f>
        <v>El conjunto de controles mitiga el riesgo asociado y no requieren de acciones adicionales para su tratamiento.</v>
      </c>
      <c r="AP27" s="199"/>
      <c r="AQ27" s="104" t="s">
        <v>1714</v>
      </c>
      <c r="AR27" s="78"/>
      <c r="AS27" s="241" t="s">
        <v>1715</v>
      </c>
      <c r="AT27" s="68"/>
      <c r="AU27" s="230">
        <f t="shared" si="15"/>
        <v>5</v>
      </c>
      <c r="AV27" s="231">
        <f t="shared" si="16"/>
        <v>2</v>
      </c>
      <c r="AW27" s="296" t="str">
        <f>IF(OR(AU27="",AV27=""),"",IF(F27=DATOS!$BL$4,INDEX(MATRIZ_RIESGOS_CORRUPCION,'2. ANALISIS DEL RIESGO'!AU27,'2. ANALISIS DEL RIESGO'!AV27),INDEX(MATRIZ_RIESGOS,'2. ANALISIS DEL RIESGO'!AU27,'2. ANALISIS DEL RIESGO'!AV27)))</f>
        <v>ALTA 10</v>
      </c>
      <c r="AX27" s="29" t="str">
        <f t="shared" si="18"/>
        <v>GF10+</v>
      </c>
      <c r="AY27" s="76">
        <f>IFERROR(IF(F27=DATOS!$BL$4,INDEX(DATOS!$BD$26:$BF$30,'2. ANALISIS DEL RIESGO'!AU27,'2. ANALISIS DEL RIESGO'!AV27),INDEX(DATOS!$BD$12:$BH$16,'2. ANALISIS DEL RIESGO'!AU27,'2. ANALISIS DEL RIESGO'!AV27)),"")</f>
        <v>35</v>
      </c>
      <c r="AZ27" s="6"/>
    </row>
    <row r="28" spans="1:52" s="73" customFormat="1" ht="76.5" x14ac:dyDescent="0.25">
      <c r="A28" s="5"/>
      <c r="B28" s="2"/>
      <c r="C28" s="2"/>
      <c r="D28" s="59"/>
      <c r="E28" s="4"/>
      <c r="F28" s="238" t="str">
        <f>+IF('1. IDENTIFICACION DEL RIESGO'!F40="","",'1. IDENTIFICACION DEL RIESGO'!F40)</f>
        <v>Eje de Calidad (Corrupción)</v>
      </c>
      <c r="G28" s="105"/>
      <c r="H28" s="628" t="str">
        <f>+IF('1. IDENTIFICACION DEL RIESGO'!H40="","",'1. IDENTIFICACION DEL RIESGO'!H40)</f>
        <v>Direccionamiento Estratégico</v>
      </c>
      <c r="I28" s="629"/>
      <c r="J28" s="99"/>
      <c r="K28" s="72"/>
      <c r="L28" s="275" t="str">
        <f>+IF('1. IDENTIFICACION DEL RIESGO'!O40="","",'1. IDENTIFICACION DEL RIESGO'!O40)</f>
        <v>Investigaciones disciplinarias, fiscales o penales por abuso del poder por parte de los directivos en beneficio de un tercero o particular.</v>
      </c>
      <c r="M28" s="100"/>
      <c r="N28" s="276" t="str">
        <f>+IF('1. IDENTIFICACION DEL RIESGO'!AB40="","",'1. IDENTIFICACION DEL RIESGO'!AB40)</f>
        <v>DE3+</v>
      </c>
      <c r="O28" s="81"/>
      <c r="P28" s="239" t="s">
        <v>1095</v>
      </c>
      <c r="Q28" s="69"/>
      <c r="R28" s="105">
        <f>IF(F28=DATOS!BL$4,VLOOKUP(P28,Tabla42C,2,0),VLOOKUP(P28,Tabla42[],2,0))</f>
        <v>4</v>
      </c>
      <c r="S28" s="143" t="s">
        <v>2053</v>
      </c>
      <c r="T28" s="144"/>
      <c r="U28" s="144"/>
      <c r="V28" s="144"/>
      <c r="W28" s="144"/>
      <c r="X28" s="144"/>
      <c r="Y28" s="144">
        <v>12</v>
      </c>
      <c r="Z28" s="228">
        <f>+IF(F28=DATOS!BL$4,'2. ANALISIS DEL RIESGO'!Y28,AVERAGE(AVERAGE('2. ANALISIS DEL RIESGO'!T28:X28),'2. ANALISIS DEL RIESGO'!Y28))</f>
        <v>12</v>
      </c>
      <c r="AA28" s="69"/>
      <c r="AB28" s="274" t="str">
        <f>IF(F28="","",IF(F28=DATOS!$BL$4,IF(Z28&gt;=12,DATOS!$AW$6,IF(Z28&gt;=6,DATOS!$AW$5,IF(Z28&gt;=1,DATOS!$AW$4,""))),IF(Z28&gt;4,DATOS!$AW$6,IF(Z28&gt;3,DATOS!$AW$5,IF(Z28&gt;2,DATOS!$AW$4,IF(Z28&gt;1,DATOS!$AW$3,IF(Z28&gt;0,DATOS!$AW$2,"")))))))</f>
        <v>CATASTROFICO</v>
      </c>
      <c r="AC28" s="68"/>
      <c r="AD28" s="206">
        <f>IF(F28=DATOS!$BL$4,VLOOKUP(AB28,Tabla44C,2,0),VLOOKUP(AB28,Tabla44[],2,0))</f>
        <v>3</v>
      </c>
      <c r="AE28" s="296" t="str">
        <f>IF(OR(P28="",S28=""),"",IF(F28=DATOS!$BL$4,INDEX(MATRIZ_RIESGOS_CORRUPCION,'2. ANALISIS DEL RIESGO'!R28,'2. ANALISIS DEL RIESGO'!AD28),INDEX(MATRIZ_RIESGOS,'2. ANALISIS DEL RIESGO'!R28,'2. ANALISIS DEL RIESGO'!AD28)))</f>
        <v>EXTREMA 40</v>
      </c>
      <c r="AF28" s="240" t="str">
        <f t="shared" ref="AF28" si="19">N28</f>
        <v>DE3+</v>
      </c>
      <c r="AG28" s="240">
        <f>IFERROR(IF(F28=DATOS!$BL$4,INDEX(DATOS!$BD$26:$BF$30,'2. ANALISIS DEL RIESGO'!R28,'2. ANALISIS DEL RIESGO'!AD28),INDEX(DATOS!$BD$12:$BH$16,'2. ANALISIS DEL RIESGO'!R28,'2. ANALISIS DEL RIESGO'!AD28)),"")</f>
        <v>39</v>
      </c>
      <c r="AH28" s="68"/>
      <c r="AI28" s="295" t="str">
        <f>concatenateif(Tabla46[ID RIESGO],N28,Tabla46[Nombre del Control],CHAR(10))</f>
        <v>Seguimiento al PAAC.</v>
      </c>
      <c r="AJ28" s="69"/>
      <c r="AK28" s="277">
        <f>IFERROR(IF(AVERAGEIFS(Tabla46[SOLIDEZ INDIVIDUAL DE CADA CONTROL],Tabla46[ID RIESGO],N28)=0,"",AVERAGEIFS(Tabla46[SOLIDEZ INDIVIDUAL DE CADA CONTROL],Tabla46[ID RIESGO],N28)),"")</f>
        <v>100</v>
      </c>
      <c r="AL28" s="69"/>
      <c r="AM28" s="278" t="str">
        <f>IF(OR(AK28="",ISTEXT(AK28)),"",IF(AK28=100,DATOS!$AR$79,IF(AK28&gt;=50,DATOS!$AR$80,DATOS!$AR$81)))</f>
        <v>FUERTE</v>
      </c>
      <c r="AN28" s="229"/>
      <c r="AO28" s="279" t="str">
        <f>IF(AM28="","",VLOOKUP(AM28,DATOS!$AR$79:$AS$81,2,0))</f>
        <v>El conjunto de controles mitiga el riesgo asociado y no requieren de acciones adicionales para su tratamiento.</v>
      </c>
      <c r="AP28" s="199"/>
      <c r="AQ28" s="104" t="s">
        <v>1714</v>
      </c>
      <c r="AR28" s="78"/>
      <c r="AS28" s="241" t="s">
        <v>1715</v>
      </c>
      <c r="AT28" s="68"/>
      <c r="AU28" s="230">
        <f t="shared" ref="AU28" si="20">IFERROR(MIN(IF(AQ28="","",IF(AND(AQ28="Directamente",AM28="FUERTE"),MIN(R28+2,5),IF(AND(AQ28="Directamente",AM28="MODERADO"),MIN(R28+1,5),R28))),5),"")</f>
        <v>5</v>
      </c>
      <c r="AV28" s="231">
        <f t="shared" ref="AV28" si="21">IFERROR(MIN(IF(AS28="","",IF(AND(AS28="Directamente",AM28="FUERTE"),MAX(AD28-2,1),IF(AND(AS28="Indirectamente",AM28="FUERTE"),MAX(AD28-1,1),IF(AND(AS28="Directamente",AM28="MODERADO"),MAX(AD28-1,1),AD28)))),5),"")</f>
        <v>3</v>
      </c>
      <c r="AW28" s="296" t="str">
        <f>IF(OR(AU28="",AV28=""),"",IF(F28=DATOS!$BL$4,INDEX(MATRIZ_RIESGOS_CORRUPCION,'2. ANALISIS DEL RIESGO'!AU28,'2. ANALISIS DEL RIESGO'!AV28),INDEX(MATRIZ_RIESGOS,'2. ANALISIS DEL RIESGO'!AU28,'2. ANALISIS DEL RIESGO'!AV28)))</f>
        <v>EXTREMA 20</v>
      </c>
      <c r="AX28" s="29" t="str">
        <f t="shared" ref="AX28" si="22">N28</f>
        <v>DE3+</v>
      </c>
      <c r="AY28" s="76">
        <f>IFERROR(IF(F28=DATOS!$BL$4,INDEX(DATOS!$BD$26:$BF$30,'2. ANALISIS DEL RIESGO'!AU28,'2. ANALISIS DEL RIESGO'!AV28),INDEX(DATOS!$BD$12:$BH$16,'2. ANALISIS DEL RIESGO'!AU28,'2. ANALISIS DEL RIESGO'!AV28)),"")</f>
        <v>40</v>
      </c>
      <c r="AZ28" s="6"/>
    </row>
    <row r="29" spans="1:52" s="73" customFormat="1" ht="76.5" x14ac:dyDescent="0.25">
      <c r="A29" s="5"/>
      <c r="B29" s="2"/>
      <c r="C29" s="2"/>
      <c r="D29" s="59"/>
      <c r="E29" s="4"/>
      <c r="F29" s="238" t="str">
        <f>+IF('1. IDENTIFICACION DEL RIESGO'!F41="","",'1. IDENTIFICACION DEL RIESGO'!F41)</f>
        <v>Eje de Calidad (Corrupción)</v>
      </c>
      <c r="G29" s="105"/>
      <c r="H29" s="628" t="str">
        <f>+IF('1. IDENTIFICACION DEL RIESGO'!H41="","",'1. IDENTIFICACION DEL RIESGO'!H41)</f>
        <v>Promoción y Prevención</v>
      </c>
      <c r="I29" s="629"/>
      <c r="J29" s="99"/>
      <c r="K29" s="72"/>
      <c r="L29" s="275" t="str">
        <f>+IF('1. IDENTIFICACION DEL RIESGO'!O41="","",'1. IDENTIFICACION DEL RIESGO'!O41)</f>
        <v>Procesos discplinarios, fiscales y penales por uso indebido de los alimentos de alto valor.
NUT, PI, FAM, INF</v>
      </c>
      <c r="M29" s="100"/>
      <c r="N29" s="276" t="str">
        <f>+IF('1. IDENTIFICACION DEL RIESGO'!AB41="","",'1. IDENTIFICACION DEL RIESGO'!AB41)</f>
        <v>PP3+</v>
      </c>
      <c r="O29" s="81"/>
      <c r="P29" s="239" t="s">
        <v>1099</v>
      </c>
      <c r="Q29" s="69"/>
      <c r="R29" s="105">
        <f>IF(F29=DATOS!BL$4,VLOOKUP(P29,Tabla42C,2,0),VLOOKUP(P29,Tabla42[],2,0))</f>
        <v>2</v>
      </c>
      <c r="S29" s="143" t="s">
        <v>2076</v>
      </c>
      <c r="T29" s="144"/>
      <c r="U29" s="144"/>
      <c r="V29" s="144"/>
      <c r="W29" s="144"/>
      <c r="X29" s="144"/>
      <c r="Y29" s="144">
        <v>14</v>
      </c>
      <c r="Z29" s="228">
        <f>+IF(F29=DATOS!BL$4,'2. ANALISIS DEL RIESGO'!Y29,AVERAGE(AVERAGE('2. ANALISIS DEL RIESGO'!T29:X29),'2. ANALISIS DEL RIESGO'!Y29))</f>
        <v>14</v>
      </c>
      <c r="AA29" s="69"/>
      <c r="AB29" s="274" t="str">
        <f>IF(F29="","",IF(F29=DATOS!$BL$4,IF(Z29&gt;=12,DATOS!$AW$6,IF(Z29&gt;=6,DATOS!$AW$5,IF(Z29&gt;=1,DATOS!$AW$4,""))),IF(Z29&gt;4,DATOS!$AW$6,IF(Z29&gt;3,DATOS!$AW$5,IF(Z29&gt;2,DATOS!$AW$4,IF(Z29&gt;1,DATOS!$AW$3,IF(Z29&gt;0,DATOS!$AW$2,"")))))))</f>
        <v>CATASTROFICO</v>
      </c>
      <c r="AC29" s="68"/>
      <c r="AD29" s="206">
        <f>IF(F29=DATOS!$BL$4,VLOOKUP(AB29,Tabla44C,2,0),VLOOKUP(AB29,Tabla44[],2,0))</f>
        <v>3</v>
      </c>
      <c r="AE29" s="296" t="str">
        <f>IF(OR(P29="",S29=""),"",IF(F29=DATOS!$BL$4,INDEX(MATRIZ_RIESGOS_CORRUPCION,'2. ANALISIS DEL RIESGO'!R29,'2. ANALISIS DEL RIESGO'!AD29),INDEX(MATRIZ_RIESGOS,'2. ANALISIS DEL RIESGO'!R29,'2. ANALISIS DEL RIESGO'!AD29)))</f>
        <v>EXTREMA 80</v>
      </c>
      <c r="AF29" s="240" t="str">
        <f t="shared" ref="AF29:AF32" si="23">N29</f>
        <v>PP3+</v>
      </c>
      <c r="AG29" s="240">
        <f>IFERROR(IF(F29=DATOS!$BL$4,INDEX(DATOS!$BD$26:$BF$30,'2. ANALISIS DEL RIESGO'!R29,'2. ANALISIS DEL RIESGO'!AD29),INDEX(DATOS!$BD$12:$BH$16,'2. ANALISIS DEL RIESGO'!R29,'2. ANALISIS DEL RIESGO'!AD29)),"")</f>
        <v>37</v>
      </c>
      <c r="AH29" s="68"/>
      <c r="AI29" s="295" t="str">
        <f>concatenateif(Tabla46[ID RIESGO],N29,Tabla46[Nombre del Control],CHAR(10))</f>
        <v>Seguimiento a los esquemas de control de entrega de AAVN establecidos.
Seguimiento a la entrega de AAVN a los usuarios.
Seguimiento a la entrega de AAVN a los usuarios.
Verificación de entrega de los AAVN</v>
      </c>
      <c r="AJ29" s="69"/>
      <c r="AK29" s="277">
        <f>IFERROR(IF(AVERAGEIFS(Tabla46[SOLIDEZ INDIVIDUAL DE CADA CONTROL],Tabla46[ID RIESGO],N29)=0,"",AVERAGEIFS(Tabla46[SOLIDEZ INDIVIDUAL DE CADA CONTROL],Tabla46[ID RIESGO],N29)),"")</f>
        <v>100</v>
      </c>
      <c r="AL29" s="69"/>
      <c r="AM29" s="278" t="str">
        <f>IF(OR(AK29="",ISTEXT(AK29)),"",IF(AK29=100,DATOS!$AR$79,IF(AK29&gt;=50,DATOS!$AR$80,DATOS!$AR$81)))</f>
        <v>FUERTE</v>
      </c>
      <c r="AN29" s="229"/>
      <c r="AO29" s="279" t="str">
        <f>IF(AM29="","",VLOOKUP(AM29,DATOS!$AR$79:$AS$81,2,0))</f>
        <v>El conjunto de controles mitiga el riesgo asociado y no requieren de acciones adicionales para su tratamiento.</v>
      </c>
      <c r="AP29" s="199"/>
      <c r="AQ29" s="104" t="s">
        <v>1714</v>
      </c>
      <c r="AR29" s="78"/>
      <c r="AS29" s="241" t="s">
        <v>1715</v>
      </c>
      <c r="AT29" s="68"/>
      <c r="AU29" s="230">
        <f t="shared" ref="AU29" si="24">IFERROR(MIN(IF(AQ29="","",IF(AND(AQ29="Directamente",AM29="FUERTE"),MIN(R29+2,5),IF(AND(AQ29="Directamente",AM29="MODERADO"),MIN(R29+1,5),R29))),5),"")</f>
        <v>4</v>
      </c>
      <c r="AV29" s="231">
        <f t="shared" ref="AV29" si="25">IFERROR(MIN(IF(AS29="","",IF(AND(AS29="Directamente",AM29="FUERTE"),MAX(AD29-2,1),IF(AND(AS29="Indirectamente",AM29="FUERTE"),MAX(AD29-1,1),IF(AND(AS29="Directamente",AM29="MODERADO"),MAX(AD29-1,1),AD29)))),5),"")</f>
        <v>3</v>
      </c>
      <c r="AW29" s="296" t="str">
        <f>IF(OR(AU29="",AV29=""),"",IF(F29=DATOS!$BL$4,INDEX(MATRIZ_RIESGOS_CORRUPCION,'2. ANALISIS DEL RIESGO'!AU29,'2. ANALISIS DEL RIESGO'!AV29),INDEX(MATRIZ_RIESGOS,'2. ANALISIS DEL RIESGO'!AU29,'2. ANALISIS DEL RIESGO'!AV29)))</f>
        <v>EXTREMA 40</v>
      </c>
      <c r="AX29" s="29" t="str">
        <f t="shared" ref="AX29" si="26">N29</f>
        <v>PP3+</v>
      </c>
      <c r="AY29" s="76">
        <f>IFERROR(IF(F29=DATOS!$BL$4,INDEX(DATOS!$BD$26:$BF$30,'2. ANALISIS DEL RIESGO'!AU29,'2. ANALISIS DEL RIESGO'!AV29),INDEX(DATOS!$BD$12:$BH$16,'2. ANALISIS DEL RIESGO'!AU29,'2. ANALISIS DEL RIESGO'!AV29)),"")</f>
        <v>39</v>
      </c>
      <c r="AZ29" s="6"/>
    </row>
    <row r="30" spans="1:52" s="73" customFormat="1" ht="63.75" x14ac:dyDescent="0.25">
      <c r="A30" s="5"/>
      <c r="B30" s="2"/>
      <c r="C30" s="2"/>
      <c r="D30" s="59"/>
      <c r="E30" s="4"/>
      <c r="F30" s="238" t="str">
        <f>+IF('1. IDENTIFICACION DEL RIESGO'!F42="","",'1. IDENTIFICACION DEL RIESGO'!F42)</f>
        <v>Eje de Calidad (Corrupción)</v>
      </c>
      <c r="G30" s="105"/>
      <c r="H30" s="628" t="str">
        <f>+IF('1. IDENTIFICACION DEL RIESGO'!H42="","",'1. IDENTIFICACION DEL RIESGO'!H42)</f>
        <v>Servicios Administrativos</v>
      </c>
      <c r="I30" s="629"/>
      <c r="J30" s="99"/>
      <c r="K30" s="72"/>
      <c r="L30" s="275" t="str">
        <f>+IF('1. IDENTIFICACION DEL RIESGO'!O42="","",'1. IDENTIFICACION DEL RIESGO'!O42)</f>
        <v>Posibilidad de manipulación o sustracción de información en los archivos centrales con fines particulares.</v>
      </c>
      <c r="M30" s="100"/>
      <c r="N30" s="276" t="str">
        <f>+IF('1. IDENTIFICACION DEL RIESGO'!AB42="","",'1. IDENTIFICACION DEL RIESGO'!AB42)</f>
        <v>SA5+</v>
      </c>
      <c r="O30" s="81"/>
      <c r="P30" s="239" t="s">
        <v>1095</v>
      </c>
      <c r="Q30" s="69"/>
      <c r="R30" s="105">
        <f>IF(F30=DATOS!BL$4,VLOOKUP(P30,Tabla42C,2,0),VLOOKUP(P30,Tabla42[],2,0))</f>
        <v>4</v>
      </c>
      <c r="S30" s="143" t="s">
        <v>2132</v>
      </c>
      <c r="T30" s="144"/>
      <c r="U30" s="144"/>
      <c r="V30" s="144"/>
      <c r="W30" s="144"/>
      <c r="X30" s="144"/>
      <c r="Y30" s="144">
        <v>6</v>
      </c>
      <c r="Z30" s="228">
        <f>+IF(F30=DATOS!BL$4,'2. ANALISIS DEL RIESGO'!Y30,AVERAGE(AVERAGE('2. ANALISIS DEL RIESGO'!T30:X30),'2. ANALISIS DEL RIESGO'!Y30))</f>
        <v>6</v>
      </c>
      <c r="AA30" s="69"/>
      <c r="AB30" s="274" t="str">
        <f>IF(F30="","",IF(F30=DATOS!$BL$4,IF(Z30&gt;=12,DATOS!$AW$6,IF(Z30&gt;=6,DATOS!$AW$5,IF(Z30&gt;=1,DATOS!$AW$4,""))),IF(Z30&gt;4,DATOS!$AW$6,IF(Z30&gt;3,DATOS!$AW$5,IF(Z30&gt;2,DATOS!$AW$4,IF(Z30&gt;1,DATOS!$AW$3,IF(Z30&gt;0,DATOS!$AW$2,"")))))))</f>
        <v>MAYOR</v>
      </c>
      <c r="AC30" s="68"/>
      <c r="AD30" s="206">
        <f>IF(F30=DATOS!$BL$4,VLOOKUP(AB30,Tabla44C,2,0),VLOOKUP(AB30,Tabla44[],2,0))</f>
        <v>2</v>
      </c>
      <c r="AE30" s="296" t="str">
        <f>IF(OR(P30="",S30=""),"",IF(F30=DATOS!$BL$4,INDEX(MATRIZ_RIESGOS_CORRUPCION,'2. ANALISIS DEL RIESGO'!R30,'2. ANALISIS DEL RIESGO'!AD30),INDEX(MATRIZ_RIESGOS,'2. ANALISIS DEL RIESGO'!R30,'2. ANALISIS DEL RIESGO'!AD30)))</f>
        <v>ALTA 20</v>
      </c>
      <c r="AF30" s="240" t="str">
        <f t="shared" si="23"/>
        <v>SA5+</v>
      </c>
      <c r="AG30" s="240">
        <f>IFERROR(IF(F30=DATOS!$BL$4,INDEX(DATOS!$BD$26:$BF$30,'2. ANALISIS DEL RIESGO'!R30,'2. ANALISIS DEL RIESGO'!AD30),INDEX(DATOS!$BD$12:$BH$16,'2. ANALISIS DEL RIESGO'!R30,'2. ANALISIS DEL RIESGO'!AD30)),"")</f>
        <v>34</v>
      </c>
      <c r="AH30" s="68"/>
      <c r="AI30" s="295" t="str">
        <f>concatenateif(Tabla46[ID RIESGO],N30,Tabla46[Nombre del Control],CHAR(10))</f>
        <v>Verificar que el ingreso a los archivos centrales se realice por personal autorizado.</v>
      </c>
      <c r="AJ30" s="69"/>
      <c r="AK30" s="277">
        <f>IFERROR(IF(AVERAGEIFS(Tabla46[SOLIDEZ INDIVIDUAL DE CADA CONTROL],Tabla46[ID RIESGO],N30)=0,"",AVERAGEIFS(Tabla46[SOLIDEZ INDIVIDUAL DE CADA CONTROL],Tabla46[ID RIESGO],N30)),"")</f>
        <v>100</v>
      </c>
      <c r="AL30" s="69"/>
      <c r="AM30" s="278" t="str">
        <f>IF(OR(AK30="",ISTEXT(AK30)),"",IF(AK30=100,DATOS!$AR$79,IF(AK30&gt;=50,DATOS!$AR$80,DATOS!$AR$81)))</f>
        <v>FUERTE</v>
      </c>
      <c r="AN30" s="229"/>
      <c r="AO30" s="279" t="str">
        <f>IF(AM30="","",VLOOKUP(AM30,DATOS!$AR$79:$AS$81,2,0))</f>
        <v>El conjunto de controles mitiga el riesgo asociado y no requieren de acciones adicionales para su tratamiento.</v>
      </c>
      <c r="AP30" s="199"/>
      <c r="AQ30" s="104" t="s">
        <v>1714</v>
      </c>
      <c r="AR30" s="78"/>
      <c r="AS30" s="241" t="s">
        <v>1715</v>
      </c>
      <c r="AT30" s="68"/>
      <c r="AU30" s="230">
        <f t="shared" ref="AU30:AU32" si="27">IFERROR(MIN(IF(AQ30="","",IF(AND(AQ30="Directamente",AM30="FUERTE"),MIN(R30+2,5),IF(AND(AQ30="Directamente",AM30="MODERADO"),MIN(R30+1,5),R30))),5),"")</f>
        <v>5</v>
      </c>
      <c r="AV30" s="231">
        <f t="shared" ref="AV30:AV32" si="28">IFERROR(MIN(IF(AS30="","",IF(AND(AS30="Directamente",AM30="FUERTE"),MAX(AD30-2,1),IF(AND(AS30="Indirectamente",AM30="FUERTE"),MAX(AD30-1,1),IF(AND(AS30="Directamente",AM30="MODERADO"),MAX(AD30-1,1),AD30)))),5),"")</f>
        <v>2</v>
      </c>
      <c r="AW30" s="296" t="str">
        <f>IF(OR(AU30="",AV30=""),"",IF(F30=DATOS!$BL$4,INDEX(MATRIZ_RIESGOS_CORRUPCION,'2. ANALISIS DEL RIESGO'!AU30,'2. ANALISIS DEL RIESGO'!AV30),INDEX(MATRIZ_RIESGOS,'2. ANALISIS DEL RIESGO'!AU30,'2. ANALISIS DEL RIESGO'!AV30)))</f>
        <v>ALTA 10</v>
      </c>
      <c r="AX30" s="29" t="str">
        <f t="shared" ref="AX30:AX32" si="29">N30</f>
        <v>SA5+</v>
      </c>
      <c r="AY30" s="76">
        <f>IFERROR(IF(F30=DATOS!$BL$4,INDEX(DATOS!$BD$26:$BF$30,'2. ANALISIS DEL RIESGO'!AU30,'2. ANALISIS DEL RIESGO'!AV30),INDEX(DATOS!$BD$12:$BH$16,'2. ANALISIS DEL RIESGO'!AU30,'2. ANALISIS DEL RIESGO'!AV30)),"")</f>
        <v>35</v>
      </c>
      <c r="AZ30" s="6"/>
    </row>
    <row r="31" spans="1:52" s="73" customFormat="1" ht="93.75" customHeight="1" x14ac:dyDescent="0.25">
      <c r="A31" s="5"/>
      <c r="B31" s="2"/>
      <c r="C31" s="2"/>
      <c r="D31" s="59"/>
      <c r="E31" s="4"/>
      <c r="F31" s="238" t="str">
        <f>+IF('1. IDENTIFICACION DEL RIESGO'!F43="","",'1. IDENTIFICACION DEL RIESGO'!F43)</f>
        <v>Eje de Calidad (Corrupción)</v>
      </c>
      <c r="G31" s="105"/>
      <c r="H31" s="628" t="str">
        <f>+IF('1. IDENTIFICACION DEL RIESGO'!H43="","",'1. IDENTIFICACION DEL RIESGO'!H43)</f>
        <v>Inspección, Vigilancia y Control</v>
      </c>
      <c r="I31" s="629"/>
      <c r="J31" s="99"/>
      <c r="K31" s="72"/>
      <c r="L31" s="275" t="str">
        <f>+IF('1. IDENTIFICACION DEL RIESGO'!O43="","",'1. IDENTIFICACION DEL RIESGO'!O43)</f>
        <v>Afectación del servicio público  del bienestar familiar por otorgamiento de licencias de funcionamiento sin el cumplimiento del procedimiento y del  rigor técnico, administrativo, financiero y legal requeridos en beneficio de los funcionarios, contratistas y/o particulares.</v>
      </c>
      <c r="M31" s="100"/>
      <c r="N31" s="276" t="str">
        <f>+IF('1. IDENTIFICACION DEL RIESGO'!AB43="","",'1. IDENTIFICACION DEL RIESGO'!AB43)</f>
        <v>IV1+</v>
      </c>
      <c r="O31" s="81"/>
      <c r="P31" s="239" t="s">
        <v>1611</v>
      </c>
      <c r="Q31" s="69"/>
      <c r="R31" s="105">
        <f>IF(F31=DATOS!BL$4,VLOOKUP(P31,Tabla42C,2,0),VLOOKUP(P31,Tabla42[],2,0))</f>
        <v>5</v>
      </c>
      <c r="S31" s="143" t="s">
        <v>2216</v>
      </c>
      <c r="T31" s="144"/>
      <c r="U31" s="144"/>
      <c r="V31" s="144"/>
      <c r="W31" s="144"/>
      <c r="X31" s="144"/>
      <c r="Y31" s="144">
        <v>11</v>
      </c>
      <c r="Z31" s="228">
        <f>+IF(F31=DATOS!BL$4,'2. ANALISIS DEL RIESGO'!Y31,AVERAGE(AVERAGE('2. ANALISIS DEL RIESGO'!T31:X31),'2. ANALISIS DEL RIESGO'!Y31))</f>
        <v>11</v>
      </c>
      <c r="AA31" s="69"/>
      <c r="AB31" s="274" t="str">
        <f>IF(F31="","",IF(F31=DATOS!$BL$4,IF(Z31&gt;=12,DATOS!$AW$6,IF(Z31&gt;=6,DATOS!$AW$5,IF(Z31&gt;=1,DATOS!$AW$4,""))),IF(Z31&gt;4,DATOS!$AW$6,IF(Z31&gt;3,DATOS!$AW$5,IF(Z31&gt;2,DATOS!$AW$4,IF(Z31&gt;1,DATOS!$AW$3,IF(Z31&gt;0,DATOS!$AW$2,"")))))))</f>
        <v>MAYOR</v>
      </c>
      <c r="AC31" s="68"/>
      <c r="AD31" s="206">
        <f>IF(F31=DATOS!$BL$4,VLOOKUP(AB31,Tabla44C,2,0),VLOOKUP(AB31,Tabla44[],2,0))</f>
        <v>2</v>
      </c>
      <c r="AE31" s="296" t="str">
        <f>IF(OR(P31="",S31=""),"",IF(F31=DATOS!$BL$4,INDEX(MATRIZ_RIESGOS_CORRUPCION,'2. ANALISIS DEL RIESGO'!R31,'2. ANALISIS DEL RIESGO'!AD31),INDEX(MATRIZ_RIESGOS,'2. ANALISIS DEL RIESGO'!R31,'2. ANALISIS DEL RIESGO'!AD31)))</f>
        <v>ALTA 10</v>
      </c>
      <c r="AF31" s="240" t="str">
        <f t="shared" si="23"/>
        <v>IV1+</v>
      </c>
      <c r="AG31" s="240">
        <f>IFERROR(IF(F31=DATOS!$BL$4,INDEX(DATOS!$BD$26:$BF$30,'2. ANALISIS DEL RIESGO'!R31,'2. ANALISIS DEL RIESGO'!AD31),INDEX(DATOS!$BD$12:$BH$16,'2. ANALISIS DEL RIESGO'!R31,'2. ANALISIS DEL RIESGO'!AD31)),"")</f>
        <v>35</v>
      </c>
      <c r="AH31" s="68"/>
      <c r="AI31" s="295" t="str">
        <f>concatenateif(Tabla46[ID RIESGO],N31,Tabla46[Nombre del Control],CHAR(10))</f>
        <v>Seguimiento al vencimiento de las licencias de funcionamiento.
Alertas oportunas a las direcciones regionales sobre vencimiento de licencias.
Ejecutar plan de trabajo con regionales aleatorias en el tema de Licencias de Funcionamiento
Revisiones y avales periodicos de licencias de funcionamiento previos a procesos contractuales.</v>
      </c>
      <c r="AJ31" s="69"/>
      <c r="AK31" s="277">
        <f>IFERROR(IF(AVERAGEIFS(Tabla46[SOLIDEZ INDIVIDUAL DE CADA CONTROL],Tabla46[ID RIESGO],N31)=0,"",AVERAGEIFS(Tabla46[SOLIDEZ INDIVIDUAL DE CADA CONTROL],Tabla46[ID RIESGO],N31)),"")</f>
        <v>100</v>
      </c>
      <c r="AL31" s="69"/>
      <c r="AM31" s="278" t="str">
        <f>IF(OR(AK31="",ISTEXT(AK31)),"",IF(AK31=100,DATOS!$AR$79,IF(AK31&gt;=50,DATOS!$AR$80,DATOS!$AR$81)))</f>
        <v>FUERTE</v>
      </c>
      <c r="AN31" s="229"/>
      <c r="AO31" s="279" t="str">
        <f>IF(AM31="","",VLOOKUP(AM31,DATOS!$AR$79:$AS$81,2,0))</f>
        <v>El conjunto de controles mitiga el riesgo asociado y no requieren de acciones adicionales para su tratamiento.</v>
      </c>
      <c r="AP31" s="199"/>
      <c r="AQ31" s="104" t="s">
        <v>1714</v>
      </c>
      <c r="AR31" s="78"/>
      <c r="AS31" s="241" t="s">
        <v>1715</v>
      </c>
      <c r="AT31" s="68"/>
      <c r="AU31" s="230">
        <f t="shared" si="27"/>
        <v>5</v>
      </c>
      <c r="AV31" s="231">
        <f t="shared" si="28"/>
        <v>2</v>
      </c>
      <c r="AW31" s="296" t="str">
        <f>IF(OR(AU31="",AV31=""),"",IF(F31=DATOS!$BL$4,INDEX(MATRIZ_RIESGOS_CORRUPCION,'2. ANALISIS DEL RIESGO'!AU31,'2. ANALISIS DEL RIESGO'!AV31),INDEX(MATRIZ_RIESGOS,'2. ANALISIS DEL RIESGO'!AU31,'2. ANALISIS DEL RIESGO'!AV31)))</f>
        <v>ALTA 10</v>
      </c>
      <c r="AX31" s="29" t="str">
        <f t="shared" si="29"/>
        <v>IV1+</v>
      </c>
      <c r="AY31" s="76">
        <f>IFERROR(IF(F31=DATOS!$BL$4,INDEX(DATOS!$BD$26:$BF$30,'2. ANALISIS DEL RIESGO'!AU31,'2. ANALISIS DEL RIESGO'!AV31),INDEX(DATOS!$BD$12:$BH$16,'2. ANALISIS DEL RIESGO'!AU31,'2. ANALISIS DEL RIESGO'!AV31)),"")</f>
        <v>35</v>
      </c>
      <c r="AZ31" s="6"/>
    </row>
    <row r="32" spans="1:52" s="73" customFormat="1" ht="63.75" x14ac:dyDescent="0.25">
      <c r="A32" s="5"/>
      <c r="B32" s="2"/>
      <c r="C32" s="2"/>
      <c r="D32" s="59"/>
      <c r="E32" s="4"/>
      <c r="F32" s="238" t="str">
        <f>+IF('1. IDENTIFICACION DEL RIESGO'!F44="","",'1. IDENTIFICACION DEL RIESGO'!F44)</f>
        <v>Eje de Calidad (Corrupción)</v>
      </c>
      <c r="G32" s="105"/>
      <c r="H32" s="628" t="str">
        <f>+IF('1. IDENTIFICACION DEL RIESGO'!H44="","",'1. IDENTIFICACION DEL RIESGO'!H44)</f>
        <v>Monitoreo y Seguimiento a la Gestión</v>
      </c>
      <c r="I32" s="629"/>
      <c r="J32" s="99"/>
      <c r="K32" s="72"/>
      <c r="L32" s="275" t="str">
        <f>+IF('1. IDENTIFICACION DEL RIESGO'!O44="","",'1. IDENTIFICACION DEL RIESGO'!O44)</f>
        <v xml:space="preserve">Alteración en SIMEI de los datos reportados de la gestión institucional del ICBF. </v>
      </c>
      <c r="M32" s="100"/>
      <c r="N32" s="276" t="str">
        <f>+IF('1. IDENTIFICACION DEL RIESGO'!AB44="","",'1. IDENTIFICACION DEL RIESGO'!AB44)</f>
        <v>MS2+</v>
      </c>
      <c r="O32" s="81"/>
      <c r="P32" s="239" t="s">
        <v>1095</v>
      </c>
      <c r="Q32" s="69"/>
      <c r="R32" s="105">
        <f>IF(F32=DATOS!BL$4,VLOOKUP(P32,Tabla42C,2,0),VLOOKUP(P32,Tabla42[],2,0))</f>
        <v>4</v>
      </c>
      <c r="S32" s="143" t="s">
        <v>2190</v>
      </c>
      <c r="T32" s="144"/>
      <c r="U32" s="144"/>
      <c r="V32" s="144"/>
      <c r="W32" s="144"/>
      <c r="X32" s="144"/>
      <c r="Y32" s="144">
        <v>6</v>
      </c>
      <c r="Z32" s="228">
        <f>+IF(F32=DATOS!BL$4,'2. ANALISIS DEL RIESGO'!Y32,AVERAGE(AVERAGE('2. ANALISIS DEL RIESGO'!T32:X32),'2. ANALISIS DEL RIESGO'!Y32))</f>
        <v>6</v>
      </c>
      <c r="AA32" s="69"/>
      <c r="AB32" s="274" t="str">
        <f>IF(F32="","",IF(F32=DATOS!$BL$4,IF(Z32&gt;=12,DATOS!$AW$6,IF(Z32&gt;=6,DATOS!$AW$5,IF(Z32&gt;=1,DATOS!$AW$4,""))),IF(Z32&gt;4,DATOS!$AW$6,IF(Z32&gt;3,DATOS!$AW$5,IF(Z32&gt;2,DATOS!$AW$4,IF(Z32&gt;1,DATOS!$AW$3,IF(Z32&gt;0,DATOS!$AW$2,"")))))))</f>
        <v>MAYOR</v>
      </c>
      <c r="AC32" s="68"/>
      <c r="AD32" s="206">
        <f>IF(F32=DATOS!$BL$4,VLOOKUP(AB32,Tabla44C,2,0),VLOOKUP(AB32,Tabla44[],2,0))</f>
        <v>2</v>
      </c>
      <c r="AE32" s="296" t="str">
        <f>IF(OR(P32="",S32=""),"",IF(F32=DATOS!$BL$4,INDEX(MATRIZ_RIESGOS_CORRUPCION,'2. ANALISIS DEL RIESGO'!R32,'2. ANALISIS DEL RIESGO'!AD32),INDEX(MATRIZ_RIESGOS,'2. ANALISIS DEL RIESGO'!R32,'2. ANALISIS DEL RIESGO'!AD32)))</f>
        <v>ALTA 20</v>
      </c>
      <c r="AF32" s="240" t="str">
        <f t="shared" si="23"/>
        <v>MS2+</v>
      </c>
      <c r="AG32" s="240">
        <f>IFERROR(IF(F32=DATOS!$BL$4,INDEX(DATOS!$BD$26:$BF$30,'2. ANALISIS DEL RIESGO'!R32,'2. ANALISIS DEL RIESGO'!AD32),INDEX(DATOS!$BD$12:$BH$16,'2. ANALISIS DEL RIESGO'!R32,'2. ANALISIS DEL RIESGO'!AD32)),"")</f>
        <v>34</v>
      </c>
      <c r="AH32" s="68"/>
      <c r="AI32" s="295" t="str">
        <f>concatenateif(Tabla46[ID RIESGO],N32,Tabla46[Nombre del Control],CHAR(10))</f>
        <v>Realizar e implementar los desarrollos necesarios para   fortalecer la seguridad del Sistema Integral de Monitoreo y Evaluacion Institucional - SIMEI</v>
      </c>
      <c r="AJ32" s="69"/>
      <c r="AK32" s="277">
        <f>IFERROR(IF(AVERAGEIFS(Tabla46[SOLIDEZ INDIVIDUAL DE CADA CONTROL],Tabla46[ID RIESGO],N32)=0,"",AVERAGEIFS(Tabla46[SOLIDEZ INDIVIDUAL DE CADA CONTROL],Tabla46[ID RIESGO],N32)),"")</f>
        <v>100</v>
      </c>
      <c r="AL32" s="69"/>
      <c r="AM32" s="278" t="str">
        <f>IF(OR(AK32="",ISTEXT(AK32)),"",IF(AK32=100,DATOS!$AR$79,IF(AK32&gt;=50,DATOS!$AR$80,DATOS!$AR$81)))</f>
        <v>FUERTE</v>
      </c>
      <c r="AN32" s="229"/>
      <c r="AO32" s="279" t="str">
        <f>IF(AM32="","",VLOOKUP(AM32,DATOS!$AR$79:$AS$81,2,0))</f>
        <v>El conjunto de controles mitiga el riesgo asociado y no requieren de acciones adicionales para su tratamiento.</v>
      </c>
      <c r="AP32" s="199"/>
      <c r="AQ32" s="104" t="s">
        <v>1714</v>
      </c>
      <c r="AR32" s="78"/>
      <c r="AS32" s="241" t="s">
        <v>1715</v>
      </c>
      <c r="AT32" s="68"/>
      <c r="AU32" s="230">
        <f t="shared" si="27"/>
        <v>5</v>
      </c>
      <c r="AV32" s="231">
        <f t="shared" si="28"/>
        <v>2</v>
      </c>
      <c r="AW32" s="296" t="str">
        <f>IF(OR(AU32="",AV32=""),"",IF(F32=DATOS!$BL$4,INDEX(MATRIZ_RIESGOS_CORRUPCION,'2. ANALISIS DEL RIESGO'!AU32,'2. ANALISIS DEL RIESGO'!AV32),INDEX(MATRIZ_RIESGOS,'2. ANALISIS DEL RIESGO'!AU32,'2. ANALISIS DEL RIESGO'!AV32)))</f>
        <v>ALTA 10</v>
      </c>
      <c r="AX32" s="29" t="str">
        <f t="shared" si="29"/>
        <v>MS2+</v>
      </c>
      <c r="AY32" s="76">
        <f>IFERROR(IF(F32=DATOS!$BL$4,INDEX(DATOS!$BD$26:$BF$30,'2. ANALISIS DEL RIESGO'!AU32,'2. ANALISIS DEL RIESGO'!AV32),INDEX(DATOS!$BD$12:$BH$16,'2. ANALISIS DEL RIESGO'!AU32,'2. ANALISIS DEL RIESGO'!AV32)),"")</f>
        <v>35</v>
      </c>
      <c r="AZ32" s="6"/>
    </row>
    <row r="34" spans="2:49" s="196" customFormat="1" ht="34.5" customHeight="1" x14ac:dyDescent="0.25">
      <c r="B34" s="630" t="s">
        <v>1678</v>
      </c>
      <c r="C34" s="630"/>
      <c r="D34" s="630"/>
      <c r="E34" s="630"/>
      <c r="F34" s="630"/>
      <c r="G34" s="630"/>
      <c r="H34" s="630"/>
      <c r="I34" s="630"/>
      <c r="J34" s="630"/>
      <c r="K34" s="630"/>
      <c r="L34" s="630"/>
      <c r="M34" s="630"/>
      <c r="N34" s="630"/>
      <c r="O34" s="630"/>
      <c r="P34" s="630"/>
      <c r="Q34" s="630"/>
      <c r="R34" s="630"/>
      <c r="S34" s="630"/>
      <c r="T34" s="630"/>
      <c r="U34" s="630"/>
      <c r="V34" s="630"/>
      <c r="W34" s="630"/>
      <c r="X34" s="630"/>
      <c r="Y34" s="630"/>
      <c r="Z34" s="630"/>
      <c r="AA34" s="630"/>
      <c r="AB34" s="630"/>
      <c r="AC34" s="630"/>
      <c r="AD34" s="630"/>
      <c r="AE34" s="630"/>
      <c r="AF34" s="630"/>
      <c r="AG34" s="630"/>
      <c r="AH34" s="630"/>
      <c r="AI34" s="630"/>
      <c r="AJ34" s="630"/>
      <c r="AK34" s="630"/>
      <c r="AL34" s="630"/>
      <c r="AM34" s="630"/>
      <c r="AN34" s="630"/>
      <c r="AO34" s="630"/>
      <c r="AP34" s="630"/>
      <c r="AQ34" s="630"/>
      <c r="AR34" s="630"/>
      <c r="AS34" s="630"/>
      <c r="AT34" s="630"/>
      <c r="AU34" s="630"/>
      <c r="AV34" s="630"/>
      <c r="AW34" s="630"/>
    </row>
    <row r="66" spans="1:47" ht="12" customHeight="1" x14ac:dyDescent="0.25"/>
    <row r="67" spans="1:47" ht="12" customHeight="1" x14ac:dyDescent="0.25"/>
    <row r="68" spans="1:47" ht="12" customHeight="1" x14ac:dyDescent="0.25"/>
    <row r="69" spans="1:47" s="196" customFormat="1" x14ac:dyDescent="0.25">
      <c r="A69" s="74"/>
      <c r="D69" s="197"/>
      <c r="F69" s="308"/>
      <c r="H69" s="308"/>
      <c r="I69" s="308"/>
      <c r="L69" s="203"/>
      <c r="AM69" s="204"/>
      <c r="AN69" s="204"/>
      <c r="AO69" s="204"/>
      <c r="AP69" s="204"/>
      <c r="AU69" s="205"/>
    </row>
    <row r="70" spans="1:47" s="196" customFormat="1" x14ac:dyDescent="0.25">
      <c r="D70" s="197"/>
      <c r="F70" s="308"/>
      <c r="H70" s="308"/>
      <c r="I70" s="308"/>
      <c r="L70" s="203"/>
      <c r="AM70" s="204"/>
      <c r="AN70" s="204"/>
      <c r="AO70" s="204"/>
      <c r="AP70" s="204"/>
      <c r="AU70" s="205"/>
    </row>
    <row r="71" spans="1:47" s="196" customFormat="1" x14ac:dyDescent="0.25">
      <c r="D71" s="197"/>
      <c r="F71" s="308"/>
      <c r="H71" s="308"/>
      <c r="I71" s="308"/>
      <c r="L71" s="203"/>
      <c r="AM71" s="204"/>
      <c r="AN71" s="204"/>
      <c r="AO71" s="204"/>
      <c r="AP71" s="204"/>
      <c r="AU71" s="205"/>
    </row>
    <row r="72" spans="1:47" s="196" customFormat="1" x14ac:dyDescent="0.25">
      <c r="D72" s="197"/>
      <c r="F72" s="308"/>
      <c r="H72" s="308"/>
      <c r="I72" s="308"/>
      <c r="L72" s="203"/>
      <c r="AM72" s="204"/>
      <c r="AN72" s="204"/>
      <c r="AO72" s="204"/>
      <c r="AP72" s="204"/>
      <c r="AU72" s="205"/>
    </row>
    <row r="73" spans="1:47" s="196" customFormat="1" x14ac:dyDescent="0.25">
      <c r="D73" s="197"/>
      <c r="F73" s="308"/>
      <c r="H73" s="308"/>
      <c r="I73" s="308"/>
      <c r="L73" s="203"/>
      <c r="AM73" s="204"/>
      <c r="AN73" s="204"/>
      <c r="AO73" s="204"/>
      <c r="AP73" s="204"/>
      <c r="AU73" s="205"/>
    </row>
    <row r="74" spans="1:47" s="196" customFormat="1" x14ac:dyDescent="0.25">
      <c r="D74" s="197"/>
      <c r="F74" s="308"/>
      <c r="H74" s="308"/>
      <c r="I74" s="308"/>
      <c r="L74" s="203"/>
      <c r="AM74" s="204"/>
      <c r="AN74" s="204"/>
      <c r="AO74" s="204"/>
      <c r="AP74" s="204"/>
      <c r="AU74" s="205"/>
    </row>
    <row r="75" spans="1:47" s="196" customFormat="1" x14ac:dyDescent="0.25">
      <c r="D75" s="197"/>
      <c r="F75" s="308"/>
      <c r="H75" s="308"/>
      <c r="I75" s="308"/>
      <c r="L75" s="203"/>
      <c r="AM75" s="204"/>
      <c r="AN75" s="204"/>
      <c r="AO75" s="204"/>
      <c r="AP75" s="204"/>
      <c r="AU75" s="205"/>
    </row>
    <row r="76" spans="1:47" s="196" customFormat="1" x14ac:dyDescent="0.25">
      <c r="D76" s="197"/>
      <c r="F76" s="308"/>
      <c r="H76" s="308"/>
      <c r="I76" s="308"/>
      <c r="L76" s="203"/>
      <c r="AM76" s="204"/>
      <c r="AN76" s="204"/>
      <c r="AO76" s="204"/>
      <c r="AP76" s="204"/>
      <c r="AU76" s="205"/>
    </row>
    <row r="77" spans="1:47" s="196" customFormat="1" x14ac:dyDescent="0.25">
      <c r="D77" s="197"/>
      <c r="F77" s="308"/>
      <c r="H77" s="308"/>
      <c r="I77" s="308"/>
      <c r="L77" s="203"/>
      <c r="AM77" s="204"/>
      <c r="AN77" s="204"/>
      <c r="AO77" s="204"/>
      <c r="AP77" s="204"/>
      <c r="AU77" s="205"/>
    </row>
    <row r="78" spans="1:47" s="196" customFormat="1" x14ac:dyDescent="0.25">
      <c r="D78" s="197"/>
      <c r="F78" s="308"/>
      <c r="H78" s="308"/>
      <c r="I78" s="308"/>
      <c r="L78" s="203"/>
      <c r="AM78" s="204"/>
      <c r="AN78" s="204"/>
      <c r="AO78" s="204"/>
      <c r="AP78" s="204"/>
      <c r="AU78" s="205"/>
    </row>
    <row r="79" spans="1:47" s="196" customFormat="1" x14ac:dyDescent="0.25">
      <c r="D79" s="197"/>
      <c r="F79" s="308"/>
      <c r="H79" s="308"/>
      <c r="I79" s="308"/>
      <c r="L79" s="203"/>
      <c r="AM79" s="204"/>
      <c r="AN79" s="204"/>
      <c r="AO79" s="204"/>
      <c r="AP79" s="204"/>
      <c r="AU79" s="205"/>
    </row>
    <row r="80" spans="1:47" s="196" customFormat="1" x14ac:dyDescent="0.25">
      <c r="D80" s="197"/>
      <c r="F80" s="308"/>
      <c r="H80" s="308"/>
      <c r="I80" s="308"/>
      <c r="L80" s="203"/>
      <c r="AM80" s="204"/>
      <c r="AN80" s="204"/>
      <c r="AO80" s="204"/>
      <c r="AP80" s="204"/>
      <c r="AU80" s="205"/>
    </row>
    <row r="81" spans="4:47" s="196" customFormat="1" x14ac:dyDescent="0.25">
      <c r="D81" s="197"/>
      <c r="F81" s="308"/>
      <c r="H81" s="308"/>
      <c r="I81" s="308"/>
      <c r="L81" s="203"/>
      <c r="AM81" s="204"/>
      <c r="AN81" s="204"/>
      <c r="AO81" s="204"/>
      <c r="AP81" s="204"/>
      <c r="AU81" s="205"/>
    </row>
    <row r="82" spans="4:47" s="196" customFormat="1" x14ac:dyDescent="0.25">
      <c r="D82" s="197"/>
      <c r="F82" s="308"/>
      <c r="H82" s="308"/>
      <c r="I82" s="308"/>
      <c r="L82" s="203"/>
      <c r="AM82" s="204"/>
      <c r="AN82" s="204"/>
      <c r="AO82" s="204"/>
      <c r="AP82" s="204"/>
      <c r="AU82" s="205"/>
    </row>
    <row r="83" spans="4:47" s="196" customFormat="1" x14ac:dyDescent="0.25">
      <c r="D83" s="197"/>
      <c r="F83" s="308"/>
      <c r="H83" s="308"/>
      <c r="I83" s="308"/>
      <c r="L83" s="203"/>
      <c r="AM83" s="204"/>
      <c r="AN83" s="204"/>
      <c r="AO83" s="204"/>
      <c r="AP83" s="204"/>
      <c r="AU83" s="205"/>
    </row>
    <row r="84" spans="4:47" s="196" customFormat="1" x14ac:dyDescent="0.25">
      <c r="D84" s="197"/>
      <c r="F84" s="308"/>
      <c r="H84" s="308"/>
      <c r="I84" s="308"/>
      <c r="L84" s="203"/>
      <c r="AM84" s="204"/>
      <c r="AN84" s="204"/>
      <c r="AO84" s="204"/>
      <c r="AP84" s="204"/>
      <c r="AU84" s="205"/>
    </row>
    <row r="85" spans="4:47" s="196" customFormat="1" x14ac:dyDescent="0.25">
      <c r="D85" s="197"/>
      <c r="F85" s="308"/>
      <c r="H85" s="308"/>
      <c r="I85" s="308"/>
      <c r="L85" s="203"/>
      <c r="AM85" s="204"/>
      <c r="AN85" s="204"/>
      <c r="AO85" s="204"/>
      <c r="AP85" s="204"/>
      <c r="AU85" s="205"/>
    </row>
    <row r="86" spans="4:47" s="196" customFormat="1" x14ac:dyDescent="0.25">
      <c r="D86" s="197"/>
      <c r="F86" s="308"/>
      <c r="H86" s="308"/>
      <c r="I86" s="308"/>
      <c r="L86" s="203"/>
      <c r="AM86" s="204"/>
      <c r="AN86" s="204"/>
      <c r="AO86" s="204"/>
      <c r="AP86" s="204"/>
      <c r="AU86" s="205"/>
    </row>
    <row r="87" spans="4:47" s="196" customFormat="1" x14ac:dyDescent="0.25">
      <c r="D87" s="197"/>
      <c r="F87" s="308"/>
      <c r="H87" s="308"/>
      <c r="I87" s="308"/>
      <c r="L87" s="203"/>
      <c r="AM87" s="204"/>
      <c r="AN87" s="204"/>
      <c r="AO87" s="204"/>
      <c r="AP87" s="204"/>
      <c r="AU87" s="205"/>
    </row>
    <row r="88" spans="4:47" s="196" customFormat="1" x14ac:dyDescent="0.25">
      <c r="D88" s="197"/>
      <c r="F88" s="308"/>
      <c r="H88" s="308"/>
      <c r="I88" s="308"/>
      <c r="L88" s="203"/>
      <c r="AM88" s="204"/>
      <c r="AN88" s="204"/>
      <c r="AO88" s="204"/>
      <c r="AP88" s="204"/>
      <c r="AU88" s="205"/>
    </row>
    <row r="89" spans="4:47" s="196" customFormat="1" x14ac:dyDescent="0.25">
      <c r="D89" s="197"/>
      <c r="F89" s="308"/>
      <c r="H89" s="308"/>
      <c r="I89" s="308"/>
      <c r="L89" s="203"/>
      <c r="AM89" s="204"/>
      <c r="AN89" s="204"/>
      <c r="AO89" s="204"/>
      <c r="AP89" s="204"/>
      <c r="AU89" s="205"/>
    </row>
    <row r="90" spans="4:47" s="196" customFormat="1" x14ac:dyDescent="0.25">
      <c r="D90" s="197"/>
      <c r="F90" s="308"/>
      <c r="H90" s="308"/>
      <c r="I90" s="308"/>
      <c r="L90" s="203"/>
      <c r="AM90" s="204"/>
      <c r="AN90" s="204"/>
      <c r="AO90" s="204"/>
      <c r="AP90" s="204"/>
      <c r="AU90" s="205"/>
    </row>
    <row r="91" spans="4:47" s="196" customFormat="1" x14ac:dyDescent="0.25">
      <c r="D91" s="197"/>
      <c r="F91" s="308"/>
      <c r="H91" s="308"/>
      <c r="I91" s="308"/>
      <c r="L91" s="203"/>
      <c r="AM91" s="204"/>
      <c r="AN91" s="204"/>
      <c r="AO91" s="204"/>
      <c r="AP91" s="204"/>
      <c r="AU91" s="205"/>
    </row>
    <row r="92" spans="4:47" s="196" customFormat="1" x14ac:dyDescent="0.25">
      <c r="D92" s="197"/>
      <c r="F92" s="308"/>
      <c r="H92" s="308"/>
      <c r="I92" s="308"/>
      <c r="L92" s="203"/>
      <c r="AM92" s="204"/>
      <c r="AN92" s="204"/>
      <c r="AO92" s="204"/>
      <c r="AP92" s="204"/>
      <c r="AU92" s="205"/>
    </row>
    <row r="93" spans="4:47" s="196" customFormat="1" x14ac:dyDescent="0.25">
      <c r="D93" s="197"/>
      <c r="F93" s="308"/>
      <c r="H93" s="308"/>
      <c r="I93" s="308"/>
      <c r="L93" s="203"/>
      <c r="AM93" s="204"/>
      <c r="AN93" s="204"/>
      <c r="AO93" s="204"/>
      <c r="AP93" s="204"/>
      <c r="AU93" s="205"/>
    </row>
    <row r="94" spans="4:47" s="196" customFormat="1" x14ac:dyDescent="0.25">
      <c r="D94" s="197"/>
      <c r="F94" s="308"/>
      <c r="H94" s="308"/>
      <c r="I94" s="308"/>
      <c r="L94" s="203"/>
      <c r="AM94" s="204"/>
      <c r="AN94" s="204"/>
      <c r="AO94" s="204"/>
      <c r="AP94" s="204"/>
      <c r="AU94" s="205"/>
    </row>
    <row r="95" spans="4:47" s="196" customFormat="1" x14ac:dyDescent="0.25">
      <c r="D95" s="197"/>
      <c r="F95" s="308"/>
      <c r="H95" s="308"/>
      <c r="I95" s="308"/>
      <c r="L95" s="203"/>
      <c r="AM95" s="204"/>
      <c r="AN95" s="204"/>
      <c r="AO95" s="204"/>
      <c r="AP95" s="204"/>
      <c r="AU95" s="205"/>
    </row>
    <row r="96" spans="4:47" s="196" customFormat="1" x14ac:dyDescent="0.25">
      <c r="D96" s="197"/>
      <c r="F96" s="308"/>
      <c r="H96" s="308"/>
      <c r="I96" s="308"/>
      <c r="L96" s="203"/>
      <c r="AM96" s="204"/>
      <c r="AN96" s="204"/>
      <c r="AO96" s="204"/>
      <c r="AP96" s="204"/>
      <c r="AU96" s="205"/>
    </row>
    <row r="97" spans="4:47" s="196" customFormat="1" x14ac:dyDescent="0.25">
      <c r="D97" s="197"/>
      <c r="F97" s="308"/>
      <c r="H97" s="308"/>
      <c r="I97" s="308"/>
      <c r="L97" s="203"/>
      <c r="AM97" s="204"/>
      <c r="AN97" s="204"/>
      <c r="AO97" s="204"/>
      <c r="AP97" s="204"/>
      <c r="AU97" s="205"/>
    </row>
    <row r="98" spans="4:47" s="196" customFormat="1" x14ac:dyDescent="0.25">
      <c r="D98" s="197"/>
      <c r="F98" s="308"/>
      <c r="H98" s="308"/>
      <c r="I98" s="308"/>
      <c r="L98" s="203"/>
      <c r="AM98" s="204"/>
      <c r="AN98" s="204"/>
      <c r="AO98" s="204"/>
      <c r="AP98" s="204"/>
      <c r="AU98" s="205"/>
    </row>
    <row r="99" spans="4:47" s="196" customFormat="1" x14ac:dyDescent="0.25">
      <c r="D99" s="197"/>
      <c r="F99" s="308"/>
      <c r="H99" s="308"/>
      <c r="I99" s="308"/>
      <c r="L99" s="203"/>
      <c r="AM99" s="204"/>
      <c r="AN99" s="204"/>
      <c r="AO99" s="204"/>
      <c r="AP99" s="204"/>
      <c r="AU99" s="205"/>
    </row>
    <row r="100" spans="4:47" s="196" customFormat="1" x14ac:dyDescent="0.25">
      <c r="D100" s="197"/>
      <c r="F100" s="308"/>
      <c r="H100" s="308"/>
      <c r="I100" s="308"/>
      <c r="L100" s="203"/>
      <c r="AM100" s="204"/>
      <c r="AN100" s="204"/>
      <c r="AO100" s="204"/>
      <c r="AP100" s="204"/>
      <c r="AU100" s="205"/>
    </row>
    <row r="101" spans="4:47" s="196" customFormat="1" x14ac:dyDescent="0.25">
      <c r="D101" s="197"/>
      <c r="F101" s="308"/>
      <c r="H101" s="308"/>
      <c r="I101" s="308"/>
      <c r="L101" s="203"/>
      <c r="AM101" s="204"/>
      <c r="AN101" s="204"/>
      <c r="AO101" s="204"/>
      <c r="AP101" s="204"/>
      <c r="AU101" s="205"/>
    </row>
    <row r="102" spans="4:47" s="196" customFormat="1" x14ac:dyDescent="0.25">
      <c r="D102" s="197"/>
      <c r="F102" s="308"/>
      <c r="H102" s="308"/>
      <c r="I102" s="308"/>
      <c r="L102" s="203"/>
      <c r="AM102" s="204"/>
      <c r="AN102" s="204"/>
      <c r="AO102" s="204"/>
      <c r="AP102" s="204"/>
      <c r="AU102" s="205"/>
    </row>
    <row r="103" spans="4:47" s="196" customFormat="1" x14ac:dyDescent="0.25">
      <c r="D103" s="197"/>
      <c r="F103" s="308"/>
      <c r="H103" s="308"/>
      <c r="I103" s="308"/>
      <c r="L103" s="203"/>
      <c r="AM103" s="204"/>
      <c r="AN103" s="204"/>
      <c r="AO103" s="204"/>
      <c r="AP103" s="204"/>
      <c r="AU103" s="205"/>
    </row>
    <row r="104" spans="4:47" s="196" customFormat="1" x14ac:dyDescent="0.25">
      <c r="D104" s="197"/>
      <c r="F104" s="308"/>
      <c r="H104" s="308"/>
      <c r="I104" s="308"/>
      <c r="L104" s="203"/>
      <c r="AM104" s="204"/>
      <c r="AN104" s="204"/>
      <c r="AO104" s="204"/>
      <c r="AP104" s="204"/>
      <c r="AU104" s="205"/>
    </row>
    <row r="105" spans="4:47" s="196" customFormat="1" x14ac:dyDescent="0.25">
      <c r="D105" s="197"/>
      <c r="F105" s="308"/>
      <c r="H105" s="308"/>
      <c r="I105" s="308"/>
      <c r="L105" s="203"/>
      <c r="AM105" s="204"/>
      <c r="AN105" s="204"/>
      <c r="AO105" s="204"/>
      <c r="AP105" s="204"/>
      <c r="AU105" s="205"/>
    </row>
    <row r="106" spans="4:47" s="196" customFormat="1" x14ac:dyDescent="0.25">
      <c r="D106" s="197"/>
      <c r="F106" s="308"/>
      <c r="H106" s="308"/>
      <c r="I106" s="308"/>
      <c r="L106" s="203"/>
      <c r="AM106" s="204"/>
      <c r="AN106" s="204"/>
      <c r="AO106" s="204"/>
      <c r="AP106" s="204"/>
      <c r="AU106" s="205"/>
    </row>
    <row r="107" spans="4:47" s="196" customFormat="1" x14ac:dyDescent="0.25">
      <c r="D107" s="197"/>
      <c r="F107" s="308"/>
      <c r="H107" s="308"/>
      <c r="I107" s="308"/>
      <c r="L107" s="203"/>
      <c r="AM107" s="204"/>
      <c r="AN107" s="204"/>
      <c r="AO107" s="204"/>
      <c r="AP107" s="204"/>
      <c r="AU107" s="205"/>
    </row>
    <row r="108" spans="4:47" s="196" customFormat="1" x14ac:dyDescent="0.25">
      <c r="D108" s="197"/>
      <c r="F108" s="308"/>
      <c r="H108" s="308"/>
      <c r="I108" s="308"/>
      <c r="L108" s="203"/>
      <c r="AM108" s="204"/>
      <c r="AN108" s="204"/>
      <c r="AO108" s="204"/>
      <c r="AP108" s="204"/>
      <c r="AU108" s="205"/>
    </row>
    <row r="109" spans="4:47" s="196" customFormat="1" x14ac:dyDescent="0.25">
      <c r="D109" s="197"/>
      <c r="F109" s="308"/>
      <c r="H109" s="308"/>
      <c r="I109" s="308"/>
      <c r="L109" s="203"/>
      <c r="AM109" s="204"/>
      <c r="AN109" s="204"/>
      <c r="AO109" s="204"/>
      <c r="AP109" s="204"/>
      <c r="AU109" s="205"/>
    </row>
    <row r="110" spans="4:47" s="196" customFormat="1" x14ac:dyDescent="0.25">
      <c r="D110" s="197"/>
      <c r="F110" s="308"/>
      <c r="H110" s="308"/>
      <c r="I110" s="308"/>
      <c r="L110" s="203"/>
      <c r="AM110" s="204"/>
      <c r="AN110" s="204"/>
      <c r="AO110" s="204"/>
      <c r="AP110" s="204"/>
      <c r="AU110" s="205"/>
    </row>
    <row r="111" spans="4:47" s="196" customFormat="1" x14ac:dyDescent="0.25">
      <c r="D111" s="197"/>
      <c r="F111" s="308"/>
      <c r="H111" s="308"/>
      <c r="I111" s="308"/>
      <c r="L111" s="203"/>
      <c r="AM111" s="204"/>
      <c r="AN111" s="204"/>
      <c r="AO111" s="204"/>
      <c r="AP111" s="204"/>
      <c r="AU111" s="205"/>
    </row>
    <row r="112" spans="4:47" s="196" customFormat="1" x14ac:dyDescent="0.25">
      <c r="D112" s="197"/>
      <c r="F112" s="308"/>
      <c r="H112" s="308"/>
      <c r="I112" s="308"/>
      <c r="L112" s="203"/>
      <c r="AM112" s="204"/>
      <c r="AN112" s="204"/>
      <c r="AO112" s="204"/>
      <c r="AP112" s="204"/>
      <c r="AU112" s="205"/>
    </row>
    <row r="113" spans="4:47" s="196" customFormat="1" x14ac:dyDescent="0.25">
      <c r="D113" s="197"/>
      <c r="F113" s="308"/>
      <c r="H113" s="308"/>
      <c r="I113" s="308"/>
      <c r="L113" s="203"/>
      <c r="AM113" s="204"/>
      <c r="AN113" s="204"/>
      <c r="AO113" s="204"/>
      <c r="AP113" s="204"/>
      <c r="AU113" s="205"/>
    </row>
    <row r="114" spans="4:47" s="196" customFormat="1" x14ac:dyDescent="0.25">
      <c r="D114" s="197"/>
      <c r="F114" s="308"/>
      <c r="H114" s="308"/>
      <c r="I114" s="308"/>
      <c r="L114" s="203"/>
      <c r="AM114" s="204"/>
      <c r="AN114" s="204"/>
      <c r="AO114" s="204"/>
      <c r="AP114" s="204"/>
      <c r="AU114" s="205"/>
    </row>
    <row r="115" spans="4:47" s="196" customFormat="1" x14ac:dyDescent="0.25">
      <c r="D115" s="197"/>
      <c r="F115" s="308"/>
      <c r="H115" s="308"/>
      <c r="I115" s="308"/>
      <c r="L115" s="203"/>
      <c r="AM115" s="204"/>
      <c r="AN115" s="204"/>
      <c r="AO115" s="204"/>
      <c r="AP115" s="204"/>
      <c r="AU115" s="205"/>
    </row>
    <row r="116" spans="4:47" s="196" customFormat="1" x14ac:dyDescent="0.25">
      <c r="D116" s="197"/>
      <c r="F116" s="308"/>
      <c r="H116" s="308"/>
      <c r="I116" s="308"/>
      <c r="L116" s="203"/>
      <c r="AM116" s="204"/>
      <c r="AN116" s="204"/>
      <c r="AO116" s="204"/>
      <c r="AP116" s="204"/>
      <c r="AU116" s="205"/>
    </row>
    <row r="117" spans="4:47" s="196" customFormat="1" x14ac:dyDescent="0.25">
      <c r="D117" s="197"/>
      <c r="F117" s="308"/>
      <c r="H117" s="308"/>
      <c r="I117" s="308"/>
      <c r="L117" s="203"/>
      <c r="AM117" s="204"/>
      <c r="AN117" s="204"/>
      <c r="AO117" s="204"/>
      <c r="AP117" s="204"/>
      <c r="AU117" s="205"/>
    </row>
    <row r="118" spans="4:47" s="196" customFormat="1" x14ac:dyDescent="0.25">
      <c r="D118" s="197"/>
      <c r="F118" s="308"/>
      <c r="H118" s="308"/>
      <c r="I118" s="308"/>
      <c r="L118" s="203"/>
      <c r="AM118" s="204"/>
      <c r="AN118" s="204"/>
      <c r="AO118" s="204"/>
      <c r="AP118" s="204"/>
      <c r="AU118" s="205"/>
    </row>
    <row r="119" spans="4:47" s="196" customFormat="1" x14ac:dyDescent="0.25">
      <c r="D119" s="197"/>
      <c r="F119" s="308"/>
      <c r="H119" s="308"/>
      <c r="I119" s="308"/>
      <c r="L119" s="203"/>
      <c r="AM119" s="204"/>
      <c r="AN119" s="204"/>
      <c r="AO119" s="204"/>
      <c r="AP119" s="204"/>
      <c r="AU119" s="205"/>
    </row>
    <row r="120" spans="4:47" s="196" customFormat="1" x14ac:dyDescent="0.25">
      <c r="D120" s="197"/>
      <c r="F120" s="308"/>
      <c r="H120" s="308"/>
      <c r="I120" s="308"/>
      <c r="L120" s="203"/>
      <c r="AM120" s="204"/>
      <c r="AN120" s="204"/>
      <c r="AO120" s="204"/>
      <c r="AP120" s="204"/>
      <c r="AU120" s="205"/>
    </row>
    <row r="121" spans="4:47" s="196" customFormat="1" x14ac:dyDescent="0.25">
      <c r="D121" s="197"/>
      <c r="F121" s="308"/>
      <c r="H121" s="308"/>
      <c r="I121" s="308"/>
      <c r="L121" s="203"/>
      <c r="AM121" s="204"/>
      <c r="AN121" s="204"/>
      <c r="AO121" s="204"/>
      <c r="AP121" s="204"/>
      <c r="AU121" s="205"/>
    </row>
    <row r="122" spans="4:47" s="196" customFormat="1" x14ac:dyDescent="0.25">
      <c r="D122" s="197"/>
      <c r="F122" s="308"/>
      <c r="H122" s="308"/>
      <c r="I122" s="308"/>
      <c r="L122" s="203"/>
      <c r="AM122" s="204"/>
      <c r="AN122" s="204"/>
      <c r="AO122" s="204"/>
      <c r="AP122" s="204"/>
      <c r="AU122" s="205"/>
    </row>
    <row r="123" spans="4:47" s="196" customFormat="1" x14ac:dyDescent="0.25">
      <c r="D123" s="197"/>
      <c r="F123" s="308"/>
      <c r="H123" s="308"/>
      <c r="I123" s="308"/>
      <c r="L123" s="203"/>
      <c r="AM123" s="204"/>
      <c r="AN123" s="204"/>
      <c r="AO123" s="204"/>
      <c r="AP123" s="204"/>
      <c r="AU123" s="205"/>
    </row>
    <row r="124" spans="4:47" s="196" customFormat="1" x14ac:dyDescent="0.25">
      <c r="D124" s="197"/>
      <c r="F124" s="308"/>
      <c r="H124" s="308"/>
      <c r="I124" s="308"/>
      <c r="L124" s="203"/>
      <c r="AM124" s="204"/>
      <c r="AN124" s="204"/>
      <c r="AO124" s="204"/>
      <c r="AP124" s="204"/>
      <c r="AU124" s="205"/>
    </row>
    <row r="125" spans="4:47" s="196" customFormat="1" x14ac:dyDescent="0.25">
      <c r="D125" s="197"/>
      <c r="F125" s="308"/>
      <c r="H125" s="308"/>
      <c r="I125" s="308"/>
      <c r="L125" s="203"/>
      <c r="AM125" s="204"/>
      <c r="AN125" s="204"/>
      <c r="AO125" s="204"/>
      <c r="AP125" s="204"/>
      <c r="AU125" s="205"/>
    </row>
    <row r="126" spans="4:47" s="196" customFormat="1" x14ac:dyDescent="0.25">
      <c r="D126" s="197"/>
      <c r="F126" s="308"/>
      <c r="H126" s="308"/>
      <c r="I126" s="308"/>
      <c r="L126" s="203"/>
      <c r="AM126" s="204"/>
      <c r="AN126" s="204"/>
      <c r="AO126" s="204"/>
      <c r="AP126" s="204"/>
      <c r="AU126" s="205"/>
    </row>
    <row r="127" spans="4:47" s="196" customFormat="1" x14ac:dyDescent="0.25">
      <c r="D127" s="197"/>
      <c r="F127" s="308"/>
      <c r="H127" s="308"/>
      <c r="I127" s="308"/>
      <c r="L127" s="203"/>
      <c r="AM127" s="204"/>
      <c r="AN127" s="204"/>
      <c r="AO127" s="204"/>
      <c r="AP127" s="204"/>
      <c r="AU127" s="205"/>
    </row>
    <row r="128" spans="4:47" s="196" customFormat="1" x14ac:dyDescent="0.25">
      <c r="D128" s="197"/>
      <c r="F128" s="308"/>
      <c r="H128" s="308"/>
      <c r="I128" s="308"/>
      <c r="L128" s="203"/>
      <c r="AM128" s="204"/>
      <c r="AN128" s="204"/>
      <c r="AO128" s="204"/>
      <c r="AP128" s="204"/>
      <c r="AU128" s="205"/>
    </row>
    <row r="129" spans="4:47" s="196" customFormat="1" x14ac:dyDescent="0.25">
      <c r="D129" s="197"/>
      <c r="F129" s="308"/>
      <c r="H129" s="308"/>
      <c r="I129" s="308"/>
      <c r="L129" s="203"/>
      <c r="AM129" s="204"/>
      <c r="AN129" s="204"/>
      <c r="AO129" s="204"/>
      <c r="AP129" s="204"/>
      <c r="AU129" s="205"/>
    </row>
    <row r="130" spans="4:47" s="196" customFormat="1" x14ac:dyDescent="0.25">
      <c r="D130" s="197"/>
      <c r="F130" s="308"/>
      <c r="H130" s="308"/>
      <c r="I130" s="308"/>
      <c r="L130" s="203"/>
      <c r="AM130" s="204"/>
      <c r="AN130" s="204"/>
      <c r="AO130" s="204"/>
      <c r="AP130" s="204"/>
      <c r="AU130" s="205"/>
    </row>
    <row r="131" spans="4:47" s="196" customFormat="1" x14ac:dyDescent="0.25">
      <c r="D131" s="197"/>
      <c r="F131" s="308"/>
      <c r="H131" s="308"/>
      <c r="I131" s="308"/>
      <c r="L131" s="203"/>
      <c r="AM131" s="204"/>
      <c r="AN131" s="204"/>
      <c r="AO131" s="204"/>
      <c r="AP131" s="204"/>
      <c r="AU131" s="205"/>
    </row>
    <row r="132" spans="4:47" s="196" customFormat="1" x14ac:dyDescent="0.25">
      <c r="D132" s="197"/>
      <c r="F132" s="308"/>
      <c r="H132" s="308"/>
      <c r="I132" s="308"/>
      <c r="L132" s="203"/>
      <c r="AM132" s="204"/>
      <c r="AN132" s="204"/>
      <c r="AO132" s="204"/>
      <c r="AP132" s="204"/>
      <c r="AU132" s="205"/>
    </row>
    <row r="133" spans="4:47" s="196" customFormat="1" x14ac:dyDescent="0.25">
      <c r="D133" s="197"/>
      <c r="F133" s="308"/>
      <c r="H133" s="308"/>
      <c r="I133" s="308"/>
      <c r="L133" s="203"/>
      <c r="AM133" s="204"/>
      <c r="AN133" s="204"/>
      <c r="AO133" s="204"/>
      <c r="AP133" s="204"/>
      <c r="AU133" s="205"/>
    </row>
    <row r="134" spans="4:47" s="196" customFormat="1" x14ac:dyDescent="0.25">
      <c r="D134" s="197"/>
      <c r="F134" s="308"/>
      <c r="H134" s="308"/>
      <c r="I134" s="308"/>
      <c r="L134" s="203"/>
      <c r="AM134" s="204"/>
      <c r="AN134" s="204"/>
      <c r="AO134" s="204"/>
      <c r="AP134" s="204"/>
      <c r="AU134" s="205"/>
    </row>
    <row r="135" spans="4:47" s="196" customFormat="1" x14ac:dyDescent="0.25">
      <c r="D135" s="197"/>
      <c r="F135" s="308"/>
      <c r="H135" s="308"/>
      <c r="I135" s="308"/>
      <c r="L135" s="203"/>
      <c r="AM135" s="204"/>
      <c r="AN135" s="204"/>
      <c r="AO135" s="204"/>
      <c r="AP135" s="204"/>
      <c r="AU135" s="205"/>
    </row>
    <row r="136" spans="4:47" s="196" customFormat="1" x14ac:dyDescent="0.25">
      <c r="D136" s="197"/>
      <c r="F136" s="308"/>
      <c r="H136" s="308"/>
      <c r="I136" s="308"/>
      <c r="L136" s="203"/>
      <c r="AM136" s="204"/>
      <c r="AN136" s="204"/>
      <c r="AO136" s="204"/>
      <c r="AP136" s="204"/>
      <c r="AU136" s="205"/>
    </row>
    <row r="137" spans="4:47" s="196" customFormat="1" x14ac:dyDescent="0.25">
      <c r="D137" s="197"/>
      <c r="F137" s="308"/>
      <c r="H137" s="308"/>
      <c r="I137" s="308"/>
      <c r="L137" s="203"/>
      <c r="AM137" s="204"/>
      <c r="AN137" s="204"/>
      <c r="AO137" s="204"/>
      <c r="AP137" s="204"/>
      <c r="AU137" s="205"/>
    </row>
    <row r="138" spans="4:47" s="196" customFormat="1" x14ac:dyDescent="0.25">
      <c r="D138" s="197"/>
      <c r="F138" s="308"/>
      <c r="H138" s="308"/>
      <c r="I138" s="308"/>
      <c r="L138" s="203"/>
      <c r="AM138" s="204"/>
      <c r="AN138" s="204"/>
      <c r="AO138" s="204"/>
      <c r="AP138" s="204"/>
      <c r="AU138" s="205"/>
    </row>
    <row r="139" spans="4:47" s="196" customFormat="1" x14ac:dyDescent="0.25">
      <c r="D139" s="197"/>
      <c r="F139" s="308"/>
      <c r="H139" s="308"/>
      <c r="I139" s="308"/>
      <c r="L139" s="203"/>
      <c r="AM139" s="204"/>
      <c r="AN139" s="204"/>
      <c r="AO139" s="204"/>
      <c r="AP139" s="204"/>
      <c r="AU139" s="205"/>
    </row>
    <row r="140" spans="4:47" s="196" customFormat="1" x14ac:dyDescent="0.25">
      <c r="D140" s="197"/>
      <c r="F140" s="308"/>
      <c r="H140" s="308"/>
      <c r="I140" s="308"/>
      <c r="L140" s="203"/>
      <c r="AM140" s="204"/>
      <c r="AN140" s="204"/>
      <c r="AO140" s="204"/>
      <c r="AP140" s="204"/>
      <c r="AU140" s="205"/>
    </row>
    <row r="141" spans="4:47" s="196" customFormat="1" x14ac:dyDescent="0.25">
      <c r="D141" s="197"/>
      <c r="F141" s="308"/>
      <c r="H141" s="308"/>
      <c r="I141" s="308"/>
      <c r="L141" s="203"/>
      <c r="AM141" s="204"/>
      <c r="AN141" s="204"/>
      <c r="AO141" s="204"/>
      <c r="AP141" s="204"/>
      <c r="AU141" s="205"/>
    </row>
    <row r="142" spans="4:47" s="196" customFormat="1" x14ac:dyDescent="0.25">
      <c r="D142" s="197"/>
      <c r="F142" s="308"/>
      <c r="H142" s="308"/>
      <c r="I142" s="308"/>
      <c r="L142" s="203"/>
      <c r="AM142" s="204"/>
      <c r="AN142" s="204"/>
      <c r="AO142" s="204"/>
      <c r="AP142" s="204"/>
      <c r="AU142" s="205"/>
    </row>
    <row r="143" spans="4:47" s="196" customFormat="1" x14ac:dyDescent="0.25">
      <c r="D143" s="197"/>
      <c r="F143" s="308"/>
      <c r="H143" s="308"/>
      <c r="I143" s="308"/>
      <c r="L143" s="203"/>
      <c r="AM143" s="204"/>
      <c r="AN143" s="204"/>
      <c r="AO143" s="204"/>
      <c r="AP143" s="204"/>
      <c r="AU143" s="205"/>
    </row>
    <row r="144" spans="4:47" s="196" customFormat="1" x14ac:dyDescent="0.25">
      <c r="D144" s="197"/>
      <c r="F144" s="308"/>
      <c r="H144" s="308"/>
      <c r="I144" s="308"/>
      <c r="L144" s="203"/>
      <c r="AM144" s="204"/>
      <c r="AN144" s="204"/>
      <c r="AO144" s="204"/>
      <c r="AP144" s="204"/>
      <c r="AU144" s="205"/>
    </row>
    <row r="145" spans="4:47" s="196" customFormat="1" x14ac:dyDescent="0.25">
      <c r="D145" s="197"/>
      <c r="F145" s="308"/>
      <c r="H145" s="308"/>
      <c r="I145" s="308"/>
      <c r="L145" s="203"/>
      <c r="AM145" s="204"/>
      <c r="AN145" s="204"/>
      <c r="AO145" s="204"/>
      <c r="AP145" s="204"/>
      <c r="AU145" s="205"/>
    </row>
    <row r="146" spans="4:47" s="196" customFormat="1" x14ac:dyDescent="0.25">
      <c r="D146" s="197"/>
      <c r="F146" s="308"/>
      <c r="H146" s="308"/>
      <c r="I146" s="308"/>
      <c r="L146" s="203"/>
      <c r="AM146" s="204"/>
      <c r="AN146" s="204"/>
      <c r="AO146" s="204"/>
      <c r="AP146" s="204"/>
      <c r="AU146" s="205"/>
    </row>
    <row r="147" spans="4:47" s="196" customFormat="1" x14ac:dyDescent="0.25">
      <c r="D147" s="197"/>
      <c r="F147" s="308"/>
      <c r="H147" s="308"/>
      <c r="I147" s="308"/>
      <c r="L147" s="203"/>
      <c r="AM147" s="204"/>
      <c r="AN147" s="204"/>
      <c r="AO147" s="204"/>
      <c r="AP147" s="204"/>
      <c r="AU147" s="205"/>
    </row>
    <row r="148" spans="4:47" s="196" customFormat="1" x14ac:dyDescent="0.25">
      <c r="D148" s="197"/>
      <c r="F148" s="308"/>
      <c r="H148" s="308"/>
      <c r="I148" s="308"/>
      <c r="L148" s="203"/>
      <c r="AM148" s="204"/>
      <c r="AN148" s="204"/>
      <c r="AO148" s="204"/>
      <c r="AP148" s="204"/>
      <c r="AU148" s="205"/>
    </row>
    <row r="149" spans="4:47" s="196" customFormat="1" x14ac:dyDescent="0.25">
      <c r="D149" s="197"/>
      <c r="F149" s="308"/>
      <c r="H149" s="308"/>
      <c r="I149" s="308"/>
      <c r="L149" s="203"/>
      <c r="AM149" s="204"/>
      <c r="AN149" s="204"/>
      <c r="AO149" s="204"/>
      <c r="AP149" s="204"/>
      <c r="AU149" s="205"/>
    </row>
    <row r="150" spans="4:47" s="196" customFormat="1" x14ac:dyDescent="0.25">
      <c r="D150" s="197"/>
      <c r="F150" s="308"/>
      <c r="H150" s="308"/>
      <c r="I150" s="308"/>
      <c r="L150" s="203"/>
      <c r="AM150" s="204"/>
      <c r="AN150" s="204"/>
      <c r="AO150" s="204"/>
      <c r="AP150" s="204"/>
      <c r="AU150" s="205"/>
    </row>
    <row r="151" spans="4:47" s="196" customFormat="1" x14ac:dyDescent="0.25">
      <c r="D151" s="197"/>
      <c r="F151" s="308"/>
      <c r="H151" s="308"/>
      <c r="I151" s="308"/>
      <c r="L151" s="203"/>
      <c r="AM151" s="204"/>
      <c r="AN151" s="204"/>
      <c r="AO151" s="204"/>
      <c r="AP151" s="204"/>
      <c r="AU151" s="205"/>
    </row>
    <row r="152" spans="4:47" s="196" customFormat="1" x14ac:dyDescent="0.25">
      <c r="D152" s="197"/>
      <c r="F152" s="308"/>
      <c r="H152" s="308"/>
      <c r="I152" s="308"/>
      <c r="L152" s="203"/>
      <c r="AM152" s="204"/>
      <c r="AN152" s="204"/>
      <c r="AO152" s="204"/>
      <c r="AP152" s="204"/>
      <c r="AU152" s="205"/>
    </row>
    <row r="153" spans="4:47" s="196" customFormat="1" x14ac:dyDescent="0.25">
      <c r="D153" s="197"/>
      <c r="F153" s="308"/>
      <c r="H153" s="308"/>
      <c r="I153" s="308"/>
      <c r="L153" s="203"/>
      <c r="AM153" s="204"/>
      <c r="AN153" s="204"/>
      <c r="AO153" s="204"/>
      <c r="AP153" s="204"/>
      <c r="AU153" s="205"/>
    </row>
    <row r="154" spans="4:47" s="196" customFormat="1" x14ac:dyDescent="0.25">
      <c r="D154" s="197"/>
      <c r="F154" s="308"/>
      <c r="H154" s="308"/>
      <c r="I154" s="308"/>
      <c r="L154" s="203"/>
      <c r="AM154" s="204"/>
      <c r="AN154" s="204"/>
      <c r="AO154" s="204"/>
      <c r="AP154" s="204"/>
      <c r="AU154" s="205"/>
    </row>
    <row r="155" spans="4:47" s="196" customFormat="1" x14ac:dyDescent="0.25">
      <c r="D155" s="197"/>
      <c r="F155" s="308"/>
      <c r="H155" s="308"/>
      <c r="I155" s="308"/>
      <c r="L155" s="203"/>
      <c r="AM155" s="204"/>
      <c r="AN155" s="204"/>
      <c r="AO155" s="204"/>
      <c r="AP155" s="204"/>
      <c r="AU155" s="205"/>
    </row>
    <row r="156" spans="4:47" s="196" customFormat="1" x14ac:dyDescent="0.25">
      <c r="D156" s="197"/>
      <c r="F156" s="308"/>
      <c r="H156" s="308"/>
      <c r="I156" s="308"/>
      <c r="L156" s="203"/>
      <c r="AM156" s="204"/>
      <c r="AN156" s="204"/>
      <c r="AO156" s="204"/>
      <c r="AP156" s="204"/>
      <c r="AU156" s="205"/>
    </row>
    <row r="157" spans="4:47" s="196" customFormat="1" x14ac:dyDescent="0.25">
      <c r="D157" s="197"/>
      <c r="F157" s="308"/>
      <c r="H157" s="308"/>
      <c r="I157" s="308"/>
      <c r="L157" s="203"/>
      <c r="AM157" s="204"/>
      <c r="AN157" s="204"/>
      <c r="AO157" s="204"/>
      <c r="AP157" s="204"/>
      <c r="AU157" s="205"/>
    </row>
    <row r="158" spans="4:47" s="196" customFormat="1" x14ac:dyDescent="0.25">
      <c r="D158" s="197"/>
      <c r="F158" s="308"/>
      <c r="H158" s="308"/>
      <c r="I158" s="308"/>
      <c r="L158" s="203"/>
      <c r="AM158" s="204"/>
      <c r="AN158" s="204"/>
      <c r="AO158" s="204"/>
      <c r="AP158" s="204"/>
      <c r="AU158" s="205"/>
    </row>
    <row r="159" spans="4:47" s="196" customFormat="1" x14ac:dyDescent="0.25">
      <c r="D159" s="197"/>
      <c r="F159" s="308"/>
      <c r="H159" s="308"/>
      <c r="I159" s="308"/>
      <c r="L159" s="203"/>
      <c r="AM159" s="204"/>
      <c r="AN159" s="204"/>
      <c r="AO159" s="204"/>
      <c r="AP159" s="204"/>
      <c r="AU159" s="205"/>
    </row>
    <row r="160" spans="4:47" s="196" customFormat="1" x14ac:dyDescent="0.25">
      <c r="D160" s="197"/>
      <c r="F160" s="308"/>
      <c r="H160" s="308"/>
      <c r="I160" s="308"/>
      <c r="L160" s="203"/>
      <c r="AM160" s="204"/>
      <c r="AN160" s="204"/>
      <c r="AO160" s="204"/>
      <c r="AP160" s="204"/>
      <c r="AU160" s="205"/>
    </row>
    <row r="161" spans="4:47" s="196" customFormat="1" x14ac:dyDescent="0.25">
      <c r="D161" s="197"/>
      <c r="F161" s="308"/>
      <c r="H161" s="308"/>
      <c r="I161" s="308"/>
      <c r="L161" s="203"/>
      <c r="AM161" s="204"/>
      <c r="AN161" s="204"/>
      <c r="AO161" s="204"/>
      <c r="AP161" s="204"/>
      <c r="AU161" s="205"/>
    </row>
    <row r="162" spans="4:47" s="196" customFormat="1" x14ac:dyDescent="0.25">
      <c r="D162" s="197"/>
      <c r="F162" s="308"/>
      <c r="H162" s="308"/>
      <c r="I162" s="308"/>
      <c r="L162" s="203"/>
      <c r="AM162" s="204"/>
      <c r="AN162" s="204"/>
      <c r="AO162" s="204"/>
      <c r="AP162" s="204"/>
      <c r="AU162" s="205"/>
    </row>
    <row r="163" spans="4:47" s="196" customFormat="1" x14ac:dyDescent="0.25">
      <c r="D163" s="197"/>
      <c r="F163" s="308"/>
      <c r="H163" s="308"/>
      <c r="I163" s="308"/>
      <c r="L163" s="203"/>
      <c r="AM163" s="204"/>
      <c r="AN163" s="204"/>
      <c r="AO163" s="204"/>
      <c r="AP163" s="204"/>
      <c r="AU163" s="205"/>
    </row>
    <row r="164" spans="4:47" s="196" customFormat="1" x14ac:dyDescent="0.25">
      <c r="D164" s="197"/>
      <c r="F164" s="308"/>
      <c r="H164" s="308"/>
      <c r="I164" s="308"/>
      <c r="L164" s="203"/>
      <c r="AM164" s="204"/>
      <c r="AN164" s="204"/>
      <c r="AO164" s="204"/>
      <c r="AP164" s="204"/>
      <c r="AU164" s="205"/>
    </row>
    <row r="165" spans="4:47" s="196" customFormat="1" x14ac:dyDescent="0.25">
      <c r="D165" s="197"/>
      <c r="F165" s="308"/>
      <c r="H165" s="308"/>
      <c r="I165" s="308"/>
      <c r="L165" s="203"/>
      <c r="AM165" s="204"/>
      <c r="AN165" s="204"/>
      <c r="AO165" s="204"/>
      <c r="AP165" s="204"/>
      <c r="AU165" s="205"/>
    </row>
    <row r="166" spans="4:47" s="196" customFormat="1" x14ac:dyDescent="0.25">
      <c r="D166" s="197"/>
      <c r="F166" s="308"/>
      <c r="H166" s="308"/>
      <c r="I166" s="308"/>
      <c r="L166" s="203"/>
      <c r="AM166" s="204"/>
      <c r="AN166" s="204"/>
      <c r="AO166" s="204"/>
      <c r="AP166" s="204"/>
      <c r="AU166" s="205"/>
    </row>
    <row r="167" spans="4:47" s="196" customFormat="1" x14ac:dyDescent="0.25">
      <c r="D167" s="197"/>
      <c r="F167" s="308"/>
      <c r="H167" s="308"/>
      <c r="I167" s="308"/>
      <c r="L167" s="203"/>
      <c r="AM167" s="204"/>
      <c r="AN167" s="204"/>
      <c r="AO167" s="204"/>
      <c r="AP167" s="204"/>
      <c r="AU167" s="205"/>
    </row>
    <row r="168" spans="4:47" s="196" customFormat="1" x14ac:dyDescent="0.25">
      <c r="D168" s="197"/>
      <c r="F168" s="308"/>
      <c r="H168" s="308"/>
      <c r="I168" s="308"/>
      <c r="L168" s="203"/>
      <c r="AM168" s="204"/>
      <c r="AN168" s="204"/>
      <c r="AO168" s="204"/>
      <c r="AP168" s="204"/>
      <c r="AU168" s="205"/>
    </row>
    <row r="169" spans="4:47" s="196" customFormat="1" x14ac:dyDescent="0.25">
      <c r="D169" s="197"/>
      <c r="F169" s="308"/>
      <c r="H169" s="308"/>
      <c r="I169" s="308"/>
      <c r="L169" s="203"/>
      <c r="AM169" s="204"/>
      <c r="AN169" s="204"/>
      <c r="AO169" s="204"/>
      <c r="AP169" s="204"/>
      <c r="AU169" s="205"/>
    </row>
    <row r="170" spans="4:47" s="196" customFormat="1" x14ac:dyDescent="0.25">
      <c r="D170" s="197"/>
      <c r="F170" s="308"/>
      <c r="H170" s="308"/>
      <c r="I170" s="308"/>
      <c r="L170" s="203"/>
      <c r="AM170" s="204"/>
      <c r="AN170" s="204"/>
      <c r="AO170" s="204"/>
      <c r="AP170" s="204"/>
      <c r="AU170" s="205"/>
    </row>
    <row r="171" spans="4:47" s="196" customFormat="1" x14ac:dyDescent="0.25">
      <c r="D171" s="197"/>
      <c r="F171" s="308"/>
      <c r="H171" s="308"/>
      <c r="I171" s="308"/>
      <c r="L171" s="203"/>
      <c r="AM171" s="204"/>
      <c r="AN171" s="204"/>
      <c r="AO171" s="204"/>
      <c r="AP171" s="204"/>
      <c r="AU171" s="205"/>
    </row>
    <row r="172" spans="4:47" s="196" customFormat="1" x14ac:dyDescent="0.25">
      <c r="D172" s="197"/>
      <c r="F172" s="308"/>
      <c r="H172" s="308"/>
      <c r="I172" s="308"/>
      <c r="L172" s="203"/>
      <c r="AM172" s="204"/>
      <c r="AN172" s="204"/>
      <c r="AO172" s="204"/>
      <c r="AP172" s="204"/>
      <c r="AU172" s="205"/>
    </row>
    <row r="173" spans="4:47" s="196" customFormat="1" x14ac:dyDescent="0.25">
      <c r="D173" s="197"/>
      <c r="F173" s="308"/>
      <c r="H173" s="308"/>
      <c r="I173" s="308"/>
      <c r="L173" s="203"/>
      <c r="AM173" s="204"/>
      <c r="AN173" s="204"/>
      <c r="AO173" s="204"/>
      <c r="AP173" s="204"/>
      <c r="AU173" s="205"/>
    </row>
    <row r="174" spans="4:47" s="196" customFormat="1" x14ac:dyDescent="0.25">
      <c r="D174" s="197"/>
      <c r="F174" s="308"/>
      <c r="H174" s="308"/>
      <c r="I174" s="308"/>
      <c r="L174" s="203"/>
      <c r="AM174" s="204"/>
      <c r="AN174" s="204"/>
      <c r="AO174" s="204"/>
      <c r="AP174" s="204"/>
      <c r="AU174" s="205"/>
    </row>
    <row r="175" spans="4:47" s="196" customFormat="1" x14ac:dyDescent="0.25">
      <c r="D175" s="197"/>
      <c r="F175" s="308"/>
      <c r="H175" s="308"/>
      <c r="I175" s="308"/>
      <c r="L175" s="203"/>
      <c r="AM175" s="204"/>
      <c r="AN175" s="204"/>
      <c r="AO175" s="204"/>
      <c r="AP175" s="204"/>
      <c r="AU175" s="205"/>
    </row>
    <row r="176" spans="4:47" s="196" customFormat="1" x14ac:dyDescent="0.25">
      <c r="D176" s="197"/>
      <c r="F176" s="308"/>
      <c r="H176" s="308"/>
      <c r="I176" s="308"/>
      <c r="L176" s="203"/>
      <c r="AM176" s="204"/>
      <c r="AN176" s="204"/>
      <c r="AO176" s="204"/>
      <c r="AP176" s="204"/>
      <c r="AU176" s="205"/>
    </row>
    <row r="177" spans="4:47" s="196" customFormat="1" x14ac:dyDescent="0.25">
      <c r="D177" s="197"/>
      <c r="F177" s="308"/>
      <c r="H177" s="308"/>
      <c r="I177" s="308"/>
      <c r="L177" s="203"/>
      <c r="AM177" s="204"/>
      <c r="AN177" s="204"/>
      <c r="AO177" s="204"/>
      <c r="AP177" s="204"/>
      <c r="AU177" s="205"/>
    </row>
    <row r="178" spans="4:47" s="196" customFormat="1" x14ac:dyDescent="0.25">
      <c r="D178" s="197"/>
      <c r="F178" s="308"/>
      <c r="H178" s="308"/>
      <c r="I178" s="308"/>
      <c r="L178" s="203"/>
      <c r="AM178" s="204"/>
      <c r="AN178" s="204"/>
      <c r="AO178" s="204"/>
      <c r="AP178" s="204"/>
      <c r="AU178" s="205"/>
    </row>
    <row r="179" spans="4:47" s="196" customFormat="1" x14ac:dyDescent="0.25">
      <c r="D179" s="197"/>
      <c r="F179" s="308"/>
      <c r="H179" s="308"/>
      <c r="I179" s="308"/>
      <c r="L179" s="203"/>
      <c r="AM179" s="204"/>
      <c r="AN179" s="204"/>
      <c r="AO179" s="204"/>
      <c r="AP179" s="204"/>
      <c r="AU179" s="205"/>
    </row>
    <row r="180" spans="4:47" s="196" customFormat="1" x14ac:dyDescent="0.25">
      <c r="D180" s="197"/>
      <c r="F180" s="308"/>
      <c r="H180" s="308"/>
      <c r="I180" s="308"/>
      <c r="L180" s="203"/>
      <c r="AM180" s="204"/>
      <c r="AN180" s="204"/>
      <c r="AO180" s="204"/>
      <c r="AP180" s="204"/>
      <c r="AU180" s="205"/>
    </row>
    <row r="181" spans="4:47" s="196" customFormat="1" x14ac:dyDescent="0.25">
      <c r="D181" s="197"/>
      <c r="F181" s="308"/>
      <c r="H181" s="308"/>
      <c r="I181" s="308"/>
      <c r="L181" s="203"/>
      <c r="AM181" s="204"/>
      <c r="AN181" s="204"/>
      <c r="AO181" s="204"/>
      <c r="AP181" s="204"/>
      <c r="AU181" s="205"/>
    </row>
    <row r="182" spans="4:47" s="196" customFormat="1" x14ac:dyDescent="0.25">
      <c r="D182" s="197"/>
      <c r="F182" s="308"/>
      <c r="H182" s="308"/>
      <c r="I182" s="308"/>
      <c r="L182" s="203"/>
      <c r="AM182" s="204"/>
      <c r="AN182" s="204"/>
      <c r="AO182" s="204"/>
      <c r="AP182" s="204"/>
      <c r="AU182" s="205"/>
    </row>
    <row r="183" spans="4:47" s="196" customFormat="1" x14ac:dyDescent="0.25">
      <c r="D183" s="197"/>
      <c r="F183" s="308"/>
      <c r="H183" s="308"/>
      <c r="I183" s="308"/>
      <c r="L183" s="203"/>
      <c r="AM183" s="204"/>
      <c r="AN183" s="204"/>
      <c r="AO183" s="204"/>
      <c r="AP183" s="204"/>
      <c r="AU183" s="205"/>
    </row>
    <row r="184" spans="4:47" s="196" customFormat="1" x14ac:dyDescent="0.25">
      <c r="D184" s="197"/>
      <c r="F184" s="308"/>
      <c r="H184" s="308"/>
      <c r="I184" s="308"/>
      <c r="L184" s="203"/>
      <c r="AM184" s="204"/>
      <c r="AN184" s="204"/>
      <c r="AO184" s="204"/>
      <c r="AP184" s="204"/>
      <c r="AU184" s="205"/>
    </row>
    <row r="185" spans="4:47" s="196" customFormat="1" x14ac:dyDescent="0.25">
      <c r="D185" s="197"/>
      <c r="F185" s="308"/>
      <c r="H185" s="308"/>
      <c r="I185" s="308"/>
      <c r="L185" s="203"/>
      <c r="AM185" s="204"/>
      <c r="AN185" s="204"/>
      <c r="AO185" s="204"/>
      <c r="AP185" s="204"/>
      <c r="AU185" s="205"/>
    </row>
    <row r="186" spans="4:47" s="196" customFormat="1" x14ac:dyDescent="0.25">
      <c r="D186" s="197"/>
      <c r="F186" s="308"/>
      <c r="H186" s="308"/>
      <c r="I186" s="308"/>
      <c r="L186" s="203"/>
      <c r="AM186" s="204"/>
      <c r="AN186" s="204"/>
      <c r="AO186" s="204"/>
      <c r="AP186" s="204"/>
      <c r="AU186" s="205"/>
    </row>
    <row r="187" spans="4:47" s="196" customFormat="1" x14ac:dyDescent="0.25">
      <c r="D187" s="197"/>
      <c r="F187" s="308"/>
      <c r="H187" s="308"/>
      <c r="I187" s="308"/>
      <c r="L187" s="203"/>
      <c r="AM187" s="204"/>
      <c r="AN187" s="204"/>
      <c r="AO187" s="204"/>
      <c r="AP187" s="204"/>
      <c r="AU187" s="205"/>
    </row>
    <row r="188" spans="4:47" s="196" customFormat="1" x14ac:dyDescent="0.25">
      <c r="D188" s="197"/>
      <c r="F188" s="308"/>
      <c r="H188" s="308"/>
      <c r="I188" s="308"/>
      <c r="L188" s="203"/>
      <c r="AM188" s="204"/>
      <c r="AN188" s="204"/>
      <c r="AO188" s="204"/>
      <c r="AP188" s="204"/>
      <c r="AU188" s="205"/>
    </row>
    <row r="189" spans="4:47" s="196" customFormat="1" x14ac:dyDescent="0.25">
      <c r="D189" s="197"/>
      <c r="F189" s="308"/>
      <c r="H189" s="308"/>
      <c r="I189" s="308"/>
      <c r="L189" s="203"/>
      <c r="AM189" s="204"/>
      <c r="AN189" s="204"/>
      <c r="AO189" s="204"/>
      <c r="AP189" s="204"/>
      <c r="AU189" s="205"/>
    </row>
    <row r="190" spans="4:47" s="196" customFormat="1" x14ac:dyDescent="0.25">
      <c r="D190" s="197"/>
      <c r="F190" s="308"/>
      <c r="H190" s="308"/>
      <c r="I190" s="308"/>
      <c r="L190" s="203"/>
      <c r="AM190" s="204"/>
      <c r="AN190" s="204"/>
      <c r="AO190" s="204"/>
      <c r="AP190" s="204"/>
      <c r="AU190" s="205"/>
    </row>
    <row r="191" spans="4:47" s="196" customFormat="1" x14ac:dyDescent="0.25">
      <c r="D191" s="197"/>
      <c r="F191" s="308"/>
      <c r="H191" s="308"/>
      <c r="I191" s="308"/>
      <c r="L191" s="203"/>
      <c r="AM191" s="204"/>
      <c r="AN191" s="204"/>
      <c r="AO191" s="204"/>
      <c r="AP191" s="204"/>
      <c r="AU191" s="205"/>
    </row>
    <row r="192" spans="4:47" s="196" customFormat="1" x14ac:dyDescent="0.25">
      <c r="D192" s="197"/>
      <c r="F192" s="308"/>
      <c r="H192" s="308"/>
      <c r="I192" s="308"/>
      <c r="L192" s="203"/>
      <c r="AM192" s="204"/>
      <c r="AN192" s="204"/>
      <c r="AO192" s="204"/>
      <c r="AP192" s="204"/>
      <c r="AU192" s="205"/>
    </row>
    <row r="193" spans="4:47" s="196" customFormat="1" x14ac:dyDescent="0.25">
      <c r="D193" s="197"/>
      <c r="F193" s="308"/>
      <c r="H193" s="308"/>
      <c r="I193" s="308"/>
      <c r="L193" s="203"/>
      <c r="AM193" s="204"/>
      <c r="AN193" s="204"/>
      <c r="AO193" s="204"/>
      <c r="AP193" s="204"/>
      <c r="AU193" s="205"/>
    </row>
    <row r="194" spans="4:47" s="196" customFormat="1" x14ac:dyDescent="0.25">
      <c r="D194" s="197"/>
      <c r="F194" s="308"/>
      <c r="H194" s="308"/>
      <c r="I194" s="308"/>
      <c r="L194" s="203"/>
      <c r="AM194" s="204"/>
      <c r="AN194" s="204"/>
      <c r="AO194" s="204"/>
      <c r="AP194" s="204"/>
      <c r="AU194" s="205"/>
    </row>
    <row r="195" spans="4:47" s="196" customFormat="1" x14ac:dyDescent="0.25">
      <c r="D195" s="197"/>
      <c r="F195" s="308"/>
      <c r="H195" s="308"/>
      <c r="I195" s="308"/>
      <c r="L195" s="203"/>
      <c r="AM195" s="204"/>
      <c r="AN195" s="204"/>
      <c r="AO195" s="204"/>
      <c r="AP195" s="204"/>
      <c r="AU195" s="205"/>
    </row>
    <row r="196" spans="4:47" s="196" customFormat="1" x14ac:dyDescent="0.25">
      <c r="D196" s="197"/>
      <c r="F196" s="308"/>
      <c r="H196" s="308"/>
      <c r="I196" s="308"/>
      <c r="L196" s="203"/>
      <c r="AM196" s="204"/>
      <c r="AN196" s="204"/>
      <c r="AO196" s="204"/>
      <c r="AP196" s="204"/>
      <c r="AU196" s="205"/>
    </row>
    <row r="197" spans="4:47" s="196" customFormat="1" x14ac:dyDescent="0.25">
      <c r="D197" s="197"/>
      <c r="F197" s="308"/>
      <c r="H197" s="308"/>
      <c r="I197" s="308"/>
      <c r="L197" s="203"/>
      <c r="AM197" s="204"/>
      <c r="AN197" s="204"/>
      <c r="AO197" s="204"/>
      <c r="AP197" s="204"/>
      <c r="AU197" s="205"/>
    </row>
    <row r="198" spans="4:47" s="196" customFormat="1" x14ac:dyDescent="0.25">
      <c r="D198" s="197"/>
      <c r="F198" s="308"/>
      <c r="H198" s="308"/>
      <c r="I198" s="308"/>
      <c r="L198" s="203"/>
      <c r="AM198" s="204"/>
      <c r="AN198" s="204"/>
      <c r="AO198" s="204"/>
      <c r="AP198" s="204"/>
      <c r="AU198" s="205"/>
    </row>
    <row r="199" spans="4:47" s="196" customFormat="1" x14ac:dyDescent="0.25">
      <c r="D199" s="197"/>
      <c r="F199" s="308"/>
      <c r="H199" s="308"/>
      <c r="I199" s="308"/>
      <c r="L199" s="203"/>
      <c r="AM199" s="204"/>
      <c r="AN199" s="204"/>
      <c r="AO199" s="204"/>
      <c r="AP199" s="204"/>
      <c r="AU199" s="205"/>
    </row>
    <row r="200" spans="4:47" s="196" customFormat="1" x14ac:dyDescent="0.25">
      <c r="D200" s="197"/>
      <c r="F200" s="308"/>
      <c r="H200" s="308"/>
      <c r="I200" s="308"/>
      <c r="L200" s="203"/>
      <c r="AM200" s="204"/>
      <c r="AN200" s="204"/>
      <c r="AO200" s="204"/>
      <c r="AP200" s="204"/>
      <c r="AU200" s="205"/>
    </row>
    <row r="201" spans="4:47" s="196" customFormat="1" x14ac:dyDescent="0.25">
      <c r="D201" s="197"/>
      <c r="F201" s="308"/>
      <c r="H201" s="308"/>
      <c r="I201" s="308"/>
      <c r="L201" s="203"/>
      <c r="AM201" s="204"/>
      <c r="AN201" s="204"/>
      <c r="AO201" s="204"/>
      <c r="AP201" s="204"/>
      <c r="AU201" s="205"/>
    </row>
    <row r="202" spans="4:47" s="196" customFormat="1" x14ac:dyDescent="0.25">
      <c r="D202" s="197"/>
      <c r="F202" s="308"/>
      <c r="H202" s="308"/>
      <c r="I202" s="308"/>
      <c r="L202" s="203"/>
      <c r="AM202" s="204"/>
      <c r="AN202" s="204"/>
      <c r="AO202" s="204"/>
      <c r="AP202" s="204"/>
      <c r="AU202" s="205"/>
    </row>
    <row r="203" spans="4:47" s="196" customFormat="1" x14ac:dyDescent="0.25">
      <c r="D203" s="197"/>
      <c r="F203" s="308"/>
      <c r="H203" s="308"/>
      <c r="I203" s="308"/>
      <c r="L203" s="203"/>
      <c r="AM203" s="204"/>
      <c r="AN203" s="204"/>
      <c r="AO203" s="204"/>
      <c r="AP203" s="204"/>
      <c r="AU203" s="205"/>
    </row>
    <row r="204" spans="4:47" s="196" customFormat="1" x14ac:dyDescent="0.25">
      <c r="D204" s="197"/>
      <c r="F204" s="308"/>
      <c r="H204" s="308"/>
      <c r="I204" s="308"/>
      <c r="L204" s="203"/>
      <c r="AM204" s="204"/>
      <c r="AN204" s="204"/>
      <c r="AO204" s="204"/>
      <c r="AP204" s="204"/>
      <c r="AU204" s="205"/>
    </row>
    <row r="205" spans="4:47" s="196" customFormat="1" x14ac:dyDescent="0.25">
      <c r="D205" s="197"/>
      <c r="F205" s="308"/>
      <c r="H205" s="308"/>
      <c r="I205" s="308"/>
      <c r="L205" s="203"/>
      <c r="AM205" s="204"/>
      <c r="AN205" s="204"/>
      <c r="AO205" s="204"/>
      <c r="AP205" s="204"/>
      <c r="AU205" s="205"/>
    </row>
    <row r="206" spans="4:47" s="196" customFormat="1" x14ac:dyDescent="0.25">
      <c r="D206" s="197"/>
      <c r="F206" s="308"/>
      <c r="H206" s="308"/>
      <c r="I206" s="308"/>
      <c r="L206" s="203"/>
      <c r="AM206" s="204"/>
      <c r="AN206" s="204"/>
      <c r="AO206" s="204"/>
      <c r="AP206" s="204"/>
      <c r="AU206" s="205"/>
    </row>
    <row r="207" spans="4:47" s="196" customFormat="1" x14ac:dyDescent="0.25">
      <c r="D207" s="197"/>
      <c r="F207" s="308"/>
      <c r="H207" s="308"/>
      <c r="I207" s="308"/>
      <c r="L207" s="203"/>
      <c r="AM207" s="204"/>
      <c r="AN207" s="204"/>
      <c r="AO207" s="204"/>
      <c r="AP207" s="204"/>
      <c r="AU207" s="205"/>
    </row>
    <row r="208" spans="4:47" s="196" customFormat="1" x14ac:dyDescent="0.25">
      <c r="D208" s="197"/>
      <c r="F208" s="308"/>
      <c r="H208" s="308"/>
      <c r="I208" s="308"/>
      <c r="L208" s="203"/>
      <c r="AM208" s="204"/>
      <c r="AN208" s="204"/>
      <c r="AO208" s="204"/>
      <c r="AP208" s="204"/>
      <c r="AU208" s="205"/>
    </row>
    <row r="209" spans="4:47" s="196" customFormat="1" x14ac:dyDescent="0.25">
      <c r="D209" s="197"/>
      <c r="F209" s="308"/>
      <c r="H209" s="308"/>
      <c r="I209" s="308"/>
      <c r="L209" s="203"/>
      <c r="AM209" s="204"/>
      <c r="AN209" s="204"/>
      <c r="AO209" s="204"/>
      <c r="AP209" s="204"/>
      <c r="AU209" s="205"/>
    </row>
    <row r="210" spans="4:47" s="196" customFormat="1" x14ac:dyDescent="0.25">
      <c r="D210" s="197"/>
      <c r="F210" s="308"/>
      <c r="H210" s="308"/>
      <c r="I210" s="308"/>
      <c r="L210" s="203"/>
      <c r="AM210" s="204"/>
      <c r="AN210" s="204"/>
      <c r="AO210" s="204"/>
      <c r="AP210" s="204"/>
      <c r="AU210" s="205"/>
    </row>
    <row r="211" spans="4:47" s="196" customFormat="1" x14ac:dyDescent="0.25">
      <c r="D211" s="197"/>
      <c r="F211" s="308"/>
      <c r="H211" s="308"/>
      <c r="I211" s="308"/>
      <c r="L211" s="203"/>
      <c r="AM211" s="204"/>
      <c r="AN211" s="204"/>
      <c r="AO211" s="204"/>
      <c r="AP211" s="204"/>
      <c r="AU211" s="205"/>
    </row>
    <row r="212" spans="4:47" s="196" customFormat="1" x14ac:dyDescent="0.25">
      <c r="D212" s="197"/>
      <c r="F212" s="308"/>
      <c r="H212" s="308"/>
      <c r="I212" s="308"/>
      <c r="L212" s="203"/>
      <c r="AM212" s="204"/>
      <c r="AN212" s="204"/>
      <c r="AO212" s="204"/>
      <c r="AP212" s="204"/>
      <c r="AU212" s="205"/>
    </row>
    <row r="213" spans="4:47" s="196" customFormat="1" x14ac:dyDescent="0.25">
      <c r="D213" s="197"/>
      <c r="F213" s="308"/>
      <c r="H213" s="308"/>
      <c r="I213" s="308"/>
      <c r="L213" s="203"/>
      <c r="AM213" s="204"/>
      <c r="AN213" s="204"/>
      <c r="AO213" s="204"/>
      <c r="AP213" s="204"/>
      <c r="AU213" s="205"/>
    </row>
    <row r="214" spans="4:47" s="196" customFormat="1" x14ac:dyDescent="0.25">
      <c r="D214" s="197"/>
      <c r="F214" s="308"/>
      <c r="H214" s="308"/>
      <c r="I214" s="308"/>
      <c r="L214" s="203"/>
      <c r="AM214" s="204"/>
      <c r="AN214" s="204"/>
      <c r="AO214" s="204"/>
      <c r="AP214" s="204"/>
      <c r="AU214" s="205"/>
    </row>
    <row r="215" spans="4:47" s="196" customFormat="1" x14ac:dyDescent="0.25">
      <c r="D215" s="197"/>
      <c r="F215" s="308"/>
      <c r="H215" s="308"/>
      <c r="I215" s="308"/>
      <c r="L215" s="203"/>
      <c r="AM215" s="204"/>
      <c r="AN215" s="204"/>
      <c r="AO215" s="204"/>
      <c r="AP215" s="204"/>
      <c r="AU215" s="205"/>
    </row>
    <row r="216" spans="4:47" s="196" customFormat="1" x14ac:dyDescent="0.25">
      <c r="D216" s="197"/>
      <c r="F216" s="308"/>
      <c r="H216" s="308"/>
      <c r="I216" s="308"/>
      <c r="L216" s="203"/>
      <c r="AM216" s="204"/>
      <c r="AN216" s="204"/>
      <c r="AO216" s="204"/>
      <c r="AP216" s="204"/>
      <c r="AU216" s="205"/>
    </row>
    <row r="217" spans="4:47" s="196" customFormat="1" x14ac:dyDescent="0.25">
      <c r="D217" s="197"/>
      <c r="F217" s="308"/>
      <c r="H217" s="308"/>
      <c r="I217" s="308"/>
      <c r="L217" s="203"/>
      <c r="AM217" s="204"/>
      <c r="AN217" s="204"/>
      <c r="AO217" s="204"/>
      <c r="AP217" s="204"/>
      <c r="AU217" s="205"/>
    </row>
    <row r="218" spans="4:47" s="196" customFormat="1" x14ac:dyDescent="0.25">
      <c r="D218" s="197"/>
      <c r="F218" s="308"/>
      <c r="H218" s="308"/>
      <c r="I218" s="308"/>
      <c r="L218" s="203"/>
      <c r="AM218" s="204"/>
      <c r="AN218" s="204"/>
      <c r="AO218" s="204"/>
      <c r="AP218" s="204"/>
      <c r="AU218" s="205"/>
    </row>
    <row r="219" spans="4:47" s="196" customFormat="1" x14ac:dyDescent="0.25">
      <c r="D219" s="197"/>
      <c r="F219" s="308"/>
      <c r="H219" s="308"/>
      <c r="I219" s="308"/>
      <c r="L219" s="203"/>
      <c r="AM219" s="204"/>
      <c r="AN219" s="204"/>
      <c r="AO219" s="204"/>
      <c r="AP219" s="204"/>
      <c r="AU219" s="205"/>
    </row>
    <row r="220" spans="4:47" s="196" customFormat="1" x14ac:dyDescent="0.25">
      <c r="D220" s="197"/>
      <c r="F220" s="308"/>
      <c r="H220" s="308"/>
      <c r="I220" s="308"/>
      <c r="L220" s="203"/>
      <c r="AM220" s="204"/>
      <c r="AN220" s="204"/>
      <c r="AO220" s="204"/>
      <c r="AP220" s="204"/>
      <c r="AU220" s="205"/>
    </row>
    <row r="221" spans="4:47" s="196" customFormat="1" x14ac:dyDescent="0.25">
      <c r="D221" s="197"/>
      <c r="F221" s="308"/>
      <c r="H221" s="308"/>
      <c r="I221" s="308"/>
      <c r="L221" s="203"/>
      <c r="AM221" s="204"/>
      <c r="AN221" s="204"/>
      <c r="AO221" s="204"/>
      <c r="AP221" s="204"/>
      <c r="AU221" s="205"/>
    </row>
    <row r="222" spans="4:47" s="196" customFormat="1" x14ac:dyDescent="0.25">
      <c r="D222" s="197"/>
      <c r="F222" s="308"/>
      <c r="H222" s="308"/>
      <c r="I222" s="308"/>
      <c r="L222" s="203"/>
      <c r="AM222" s="204"/>
      <c r="AN222" s="204"/>
      <c r="AO222" s="204"/>
      <c r="AP222" s="204"/>
      <c r="AU222" s="205"/>
    </row>
    <row r="223" spans="4:47" s="196" customFormat="1" x14ac:dyDescent="0.25">
      <c r="D223" s="197"/>
      <c r="F223" s="308"/>
      <c r="H223" s="308"/>
      <c r="I223" s="308"/>
      <c r="L223" s="203"/>
      <c r="AM223" s="204"/>
      <c r="AN223" s="204"/>
      <c r="AO223" s="204"/>
      <c r="AP223" s="204"/>
      <c r="AU223" s="205"/>
    </row>
    <row r="224" spans="4:47" s="196" customFormat="1" x14ac:dyDescent="0.25">
      <c r="D224" s="197"/>
      <c r="F224" s="308"/>
      <c r="H224" s="308"/>
      <c r="I224" s="308"/>
      <c r="L224" s="203"/>
      <c r="AM224" s="204"/>
      <c r="AN224" s="204"/>
      <c r="AO224" s="204"/>
      <c r="AP224" s="204"/>
      <c r="AU224" s="205"/>
    </row>
    <row r="225" spans="4:47" s="196" customFormat="1" x14ac:dyDescent="0.25">
      <c r="D225" s="197"/>
      <c r="F225" s="308"/>
      <c r="H225" s="308"/>
      <c r="I225" s="308"/>
      <c r="L225" s="203"/>
      <c r="AM225" s="204"/>
      <c r="AN225" s="204"/>
      <c r="AO225" s="204"/>
      <c r="AP225" s="204"/>
      <c r="AU225" s="205"/>
    </row>
    <row r="226" spans="4:47" s="196" customFormat="1" x14ac:dyDescent="0.25">
      <c r="D226" s="197"/>
      <c r="F226" s="308"/>
      <c r="H226" s="308"/>
      <c r="I226" s="308"/>
      <c r="L226" s="203"/>
      <c r="AM226" s="204"/>
      <c r="AN226" s="204"/>
      <c r="AO226" s="204"/>
      <c r="AP226" s="204"/>
      <c r="AU226" s="205"/>
    </row>
    <row r="227" spans="4:47" s="196" customFormat="1" x14ac:dyDescent="0.25">
      <c r="D227" s="197"/>
      <c r="F227" s="308"/>
      <c r="H227" s="308"/>
      <c r="I227" s="308"/>
      <c r="L227" s="203"/>
      <c r="AM227" s="204"/>
      <c r="AN227" s="204"/>
      <c r="AO227" s="204"/>
      <c r="AP227" s="204"/>
      <c r="AU227" s="205"/>
    </row>
    <row r="228" spans="4:47" s="196" customFormat="1" x14ac:dyDescent="0.25">
      <c r="D228" s="197"/>
      <c r="F228" s="308"/>
      <c r="H228" s="308"/>
      <c r="I228" s="308"/>
      <c r="L228" s="203"/>
      <c r="AM228" s="204"/>
      <c r="AN228" s="204"/>
      <c r="AO228" s="204"/>
      <c r="AP228" s="204"/>
      <c r="AU228" s="205"/>
    </row>
    <row r="229" spans="4:47" s="196" customFormat="1" x14ac:dyDescent="0.25">
      <c r="D229" s="197"/>
      <c r="F229" s="308"/>
      <c r="H229" s="308"/>
      <c r="I229" s="308"/>
      <c r="L229" s="203"/>
      <c r="AM229" s="204"/>
      <c r="AN229" s="204"/>
      <c r="AO229" s="204"/>
      <c r="AP229" s="204"/>
      <c r="AU229" s="205"/>
    </row>
    <row r="230" spans="4:47" s="196" customFormat="1" x14ac:dyDescent="0.25">
      <c r="D230" s="197"/>
      <c r="F230" s="308"/>
      <c r="H230" s="308"/>
      <c r="I230" s="308"/>
      <c r="L230" s="203"/>
      <c r="AM230" s="204"/>
      <c r="AN230" s="204"/>
      <c r="AO230" s="204"/>
      <c r="AP230" s="204"/>
      <c r="AU230" s="205"/>
    </row>
    <row r="231" spans="4:47" s="196" customFormat="1" x14ac:dyDescent="0.25">
      <c r="D231" s="197"/>
      <c r="F231" s="308"/>
      <c r="H231" s="308"/>
      <c r="I231" s="308"/>
      <c r="L231" s="203"/>
      <c r="AM231" s="204"/>
      <c r="AN231" s="204"/>
      <c r="AO231" s="204"/>
      <c r="AP231" s="204"/>
      <c r="AU231" s="205"/>
    </row>
    <row r="232" spans="4:47" s="196" customFormat="1" x14ac:dyDescent="0.25">
      <c r="D232" s="197"/>
      <c r="F232" s="308"/>
      <c r="H232" s="308"/>
      <c r="I232" s="308"/>
      <c r="L232" s="203"/>
      <c r="AM232" s="204"/>
      <c r="AN232" s="204"/>
      <c r="AO232" s="204"/>
      <c r="AP232" s="204"/>
      <c r="AU232" s="205"/>
    </row>
    <row r="233" spans="4:47" s="196" customFormat="1" x14ac:dyDescent="0.25">
      <c r="D233" s="197"/>
      <c r="F233" s="308"/>
      <c r="H233" s="308"/>
      <c r="I233" s="308"/>
      <c r="L233" s="203"/>
      <c r="AM233" s="204"/>
      <c r="AN233" s="204"/>
      <c r="AO233" s="204"/>
      <c r="AP233" s="204"/>
      <c r="AU233" s="205"/>
    </row>
    <row r="234" spans="4:47" s="196" customFormat="1" x14ac:dyDescent="0.25">
      <c r="D234" s="197"/>
      <c r="F234" s="308"/>
      <c r="H234" s="308"/>
      <c r="I234" s="308"/>
      <c r="L234" s="203"/>
      <c r="AM234" s="204"/>
      <c r="AN234" s="204"/>
      <c r="AO234" s="204"/>
      <c r="AP234" s="204"/>
      <c r="AU234" s="205"/>
    </row>
    <row r="235" spans="4:47" s="196" customFormat="1" x14ac:dyDescent="0.25">
      <c r="D235" s="197"/>
      <c r="F235" s="308"/>
      <c r="H235" s="308"/>
      <c r="I235" s="308"/>
      <c r="L235" s="203"/>
      <c r="AM235" s="204"/>
      <c r="AN235" s="204"/>
      <c r="AO235" s="204"/>
      <c r="AP235" s="204"/>
      <c r="AU235" s="205"/>
    </row>
    <row r="236" spans="4:47" s="196" customFormat="1" x14ac:dyDescent="0.25">
      <c r="D236" s="197"/>
      <c r="F236" s="308"/>
      <c r="H236" s="308"/>
      <c r="I236" s="308"/>
      <c r="L236" s="203"/>
      <c r="AM236" s="204"/>
      <c r="AN236" s="204"/>
      <c r="AO236" s="204"/>
      <c r="AP236" s="204"/>
      <c r="AU236" s="205"/>
    </row>
    <row r="237" spans="4:47" s="196" customFormat="1" x14ac:dyDescent="0.25">
      <c r="D237" s="197"/>
      <c r="F237" s="308"/>
      <c r="H237" s="308"/>
      <c r="I237" s="308"/>
      <c r="L237" s="203"/>
      <c r="AM237" s="204"/>
      <c r="AN237" s="204"/>
      <c r="AO237" s="204"/>
      <c r="AP237" s="204"/>
      <c r="AU237" s="205"/>
    </row>
    <row r="238" spans="4:47" s="196" customFormat="1" x14ac:dyDescent="0.25">
      <c r="D238" s="197"/>
      <c r="F238" s="308"/>
      <c r="H238" s="308"/>
      <c r="I238" s="308"/>
      <c r="L238" s="203"/>
      <c r="AM238" s="204"/>
      <c r="AN238" s="204"/>
      <c r="AO238" s="204"/>
      <c r="AP238" s="204"/>
      <c r="AU238" s="205"/>
    </row>
    <row r="239" spans="4:47" s="196" customFormat="1" x14ac:dyDescent="0.25">
      <c r="D239" s="197"/>
      <c r="F239" s="308"/>
      <c r="H239" s="308"/>
      <c r="I239" s="308"/>
      <c r="L239" s="203"/>
      <c r="AM239" s="204"/>
      <c r="AN239" s="204"/>
      <c r="AO239" s="204"/>
      <c r="AP239" s="204"/>
      <c r="AU239" s="205"/>
    </row>
    <row r="240" spans="4:47" s="196" customFormat="1" x14ac:dyDescent="0.25">
      <c r="D240" s="197"/>
      <c r="F240" s="308"/>
      <c r="H240" s="308"/>
      <c r="I240" s="308"/>
      <c r="L240" s="203"/>
      <c r="AM240" s="204"/>
      <c r="AN240" s="204"/>
      <c r="AO240" s="204"/>
      <c r="AP240" s="204"/>
      <c r="AU240" s="205"/>
    </row>
    <row r="241" spans="4:47" s="196" customFormat="1" x14ac:dyDescent="0.25">
      <c r="D241" s="197"/>
      <c r="F241" s="308"/>
      <c r="H241" s="308"/>
      <c r="I241" s="308"/>
      <c r="L241" s="203"/>
      <c r="AM241" s="204"/>
      <c r="AN241" s="204"/>
      <c r="AO241" s="204"/>
      <c r="AP241" s="204"/>
      <c r="AU241" s="205"/>
    </row>
    <row r="242" spans="4:47" s="196" customFormat="1" x14ac:dyDescent="0.25">
      <c r="D242" s="197"/>
      <c r="F242" s="308"/>
      <c r="H242" s="308"/>
      <c r="I242" s="308"/>
      <c r="L242" s="203"/>
      <c r="AM242" s="204"/>
      <c r="AN242" s="204"/>
      <c r="AO242" s="204"/>
      <c r="AP242" s="204"/>
      <c r="AU242" s="205"/>
    </row>
    <row r="243" spans="4:47" s="196" customFormat="1" x14ac:dyDescent="0.25">
      <c r="D243" s="197"/>
      <c r="F243" s="308"/>
      <c r="H243" s="308"/>
      <c r="I243" s="308"/>
      <c r="L243" s="203"/>
      <c r="AM243" s="204"/>
      <c r="AN243" s="204"/>
      <c r="AO243" s="204"/>
      <c r="AP243" s="204"/>
      <c r="AU243" s="205"/>
    </row>
    <row r="244" spans="4:47" s="196" customFormat="1" x14ac:dyDescent="0.25">
      <c r="D244" s="197"/>
      <c r="F244" s="308"/>
      <c r="H244" s="308"/>
      <c r="I244" s="308"/>
      <c r="L244" s="203"/>
      <c r="AM244" s="204"/>
      <c r="AN244" s="204"/>
      <c r="AO244" s="204"/>
      <c r="AP244" s="204"/>
      <c r="AU244" s="205"/>
    </row>
    <row r="245" spans="4:47" s="196" customFormat="1" x14ac:dyDescent="0.25">
      <c r="D245" s="197"/>
      <c r="F245" s="308"/>
      <c r="H245" s="308"/>
      <c r="I245" s="308"/>
      <c r="L245" s="203"/>
      <c r="AM245" s="204"/>
      <c r="AN245" s="204"/>
      <c r="AO245" s="204"/>
      <c r="AP245" s="204"/>
      <c r="AU245" s="205"/>
    </row>
    <row r="246" spans="4:47" s="196" customFormat="1" x14ac:dyDescent="0.25">
      <c r="D246" s="197"/>
      <c r="F246" s="308"/>
      <c r="H246" s="308"/>
      <c r="I246" s="308"/>
      <c r="L246" s="203"/>
      <c r="AM246" s="204"/>
      <c r="AN246" s="204"/>
      <c r="AO246" s="204"/>
      <c r="AP246" s="204"/>
      <c r="AU246" s="205"/>
    </row>
    <row r="247" spans="4:47" s="196" customFormat="1" x14ac:dyDescent="0.25">
      <c r="D247" s="197"/>
      <c r="F247" s="308"/>
      <c r="H247" s="308"/>
      <c r="I247" s="308"/>
      <c r="L247" s="203"/>
      <c r="AM247" s="204"/>
      <c r="AN247" s="204"/>
      <c r="AO247" s="204"/>
      <c r="AP247" s="204"/>
      <c r="AU247" s="205"/>
    </row>
    <row r="248" spans="4:47" s="196" customFormat="1" x14ac:dyDescent="0.25">
      <c r="D248" s="197"/>
      <c r="F248" s="308"/>
      <c r="H248" s="308"/>
      <c r="I248" s="308"/>
      <c r="L248" s="203"/>
      <c r="AM248" s="204"/>
      <c r="AN248" s="204"/>
      <c r="AO248" s="204"/>
      <c r="AP248" s="204"/>
      <c r="AU248" s="205"/>
    </row>
    <row r="249" spans="4:47" s="196" customFormat="1" x14ac:dyDescent="0.25">
      <c r="D249" s="197"/>
      <c r="F249" s="308"/>
      <c r="H249" s="308"/>
      <c r="I249" s="308"/>
      <c r="L249" s="203"/>
      <c r="AM249" s="204"/>
      <c r="AN249" s="204"/>
      <c r="AO249" s="204"/>
      <c r="AP249" s="204"/>
      <c r="AU249" s="205"/>
    </row>
    <row r="250" spans="4:47" s="196" customFormat="1" x14ac:dyDescent="0.25">
      <c r="D250" s="197"/>
      <c r="F250" s="308"/>
      <c r="H250" s="308"/>
      <c r="I250" s="308"/>
      <c r="L250" s="203"/>
      <c r="AM250" s="204"/>
      <c r="AN250" s="204"/>
      <c r="AO250" s="204"/>
      <c r="AP250" s="204"/>
      <c r="AU250" s="205"/>
    </row>
    <row r="251" spans="4:47" s="196" customFormat="1" x14ac:dyDescent="0.25">
      <c r="D251" s="197"/>
      <c r="F251" s="308"/>
      <c r="H251" s="308"/>
      <c r="I251" s="308"/>
      <c r="L251" s="203"/>
      <c r="AM251" s="204"/>
      <c r="AN251" s="204"/>
      <c r="AO251" s="204"/>
      <c r="AP251" s="204"/>
      <c r="AU251" s="205"/>
    </row>
    <row r="252" spans="4:47" s="196" customFormat="1" x14ac:dyDescent="0.25">
      <c r="D252" s="197"/>
      <c r="F252" s="308"/>
      <c r="H252" s="308"/>
      <c r="I252" s="308"/>
      <c r="L252" s="203"/>
      <c r="AM252" s="204"/>
      <c r="AN252" s="204"/>
      <c r="AO252" s="204"/>
      <c r="AP252" s="204"/>
      <c r="AU252" s="205"/>
    </row>
    <row r="253" spans="4:47" s="196" customFormat="1" x14ac:dyDescent="0.25">
      <c r="D253" s="197"/>
      <c r="F253" s="308"/>
      <c r="H253" s="308"/>
      <c r="I253" s="308"/>
      <c r="L253" s="203"/>
      <c r="AM253" s="204"/>
      <c r="AN253" s="204"/>
      <c r="AO253" s="204"/>
      <c r="AP253" s="204"/>
      <c r="AU253" s="205"/>
    </row>
    <row r="254" spans="4:47" s="196" customFormat="1" x14ac:dyDescent="0.25">
      <c r="D254" s="197"/>
      <c r="F254" s="308"/>
      <c r="H254" s="308"/>
      <c r="I254" s="308"/>
      <c r="L254" s="203"/>
      <c r="AM254" s="204"/>
      <c r="AN254" s="204"/>
      <c r="AO254" s="204"/>
      <c r="AP254" s="204"/>
      <c r="AU254" s="205"/>
    </row>
    <row r="255" spans="4:47" s="196" customFormat="1" x14ac:dyDescent="0.25">
      <c r="D255" s="197"/>
      <c r="F255" s="308"/>
      <c r="H255" s="308"/>
      <c r="I255" s="308"/>
      <c r="L255" s="203"/>
      <c r="AM255" s="204"/>
      <c r="AN255" s="204"/>
      <c r="AO255" s="204"/>
      <c r="AP255" s="204"/>
      <c r="AU255" s="205"/>
    </row>
    <row r="256" spans="4:47" s="196" customFormat="1" x14ac:dyDescent="0.25">
      <c r="D256" s="197"/>
      <c r="F256" s="308"/>
      <c r="H256" s="308"/>
      <c r="I256" s="308"/>
      <c r="L256" s="203"/>
      <c r="AM256" s="204"/>
      <c r="AN256" s="204"/>
      <c r="AO256" s="204"/>
      <c r="AP256" s="204"/>
      <c r="AU256" s="205"/>
    </row>
    <row r="257" spans="4:47" s="196" customFormat="1" x14ac:dyDescent="0.25">
      <c r="D257" s="197"/>
      <c r="F257" s="308"/>
      <c r="H257" s="308"/>
      <c r="I257" s="308"/>
      <c r="L257" s="203"/>
      <c r="AM257" s="204"/>
      <c r="AN257" s="204"/>
      <c r="AO257" s="204"/>
      <c r="AP257" s="204"/>
      <c r="AU257" s="205"/>
    </row>
    <row r="258" spans="4:47" s="196" customFormat="1" x14ac:dyDescent="0.25">
      <c r="D258" s="197"/>
      <c r="F258" s="308"/>
      <c r="H258" s="308"/>
      <c r="I258" s="308"/>
      <c r="L258" s="203"/>
      <c r="AM258" s="204"/>
      <c r="AN258" s="204"/>
      <c r="AO258" s="204"/>
      <c r="AP258" s="204"/>
      <c r="AU258" s="205"/>
    </row>
    <row r="259" spans="4:47" s="196" customFormat="1" x14ac:dyDescent="0.25">
      <c r="D259" s="197"/>
      <c r="F259" s="308"/>
      <c r="H259" s="308"/>
      <c r="I259" s="308"/>
      <c r="L259" s="203"/>
      <c r="AM259" s="204"/>
      <c r="AN259" s="204"/>
      <c r="AO259" s="204"/>
      <c r="AP259" s="204"/>
      <c r="AU259" s="205"/>
    </row>
    <row r="260" spans="4:47" s="196" customFormat="1" x14ac:dyDescent="0.25">
      <c r="D260" s="197"/>
      <c r="F260" s="308"/>
      <c r="H260" s="308"/>
      <c r="I260" s="308"/>
      <c r="L260" s="203"/>
      <c r="AM260" s="204"/>
      <c r="AN260" s="204"/>
      <c r="AO260" s="204"/>
      <c r="AP260" s="204"/>
      <c r="AU260" s="205"/>
    </row>
    <row r="261" spans="4:47" s="196" customFormat="1" x14ac:dyDescent="0.25">
      <c r="D261" s="197"/>
      <c r="F261" s="308"/>
      <c r="H261" s="308"/>
      <c r="I261" s="308"/>
      <c r="L261" s="203"/>
      <c r="AM261" s="204"/>
      <c r="AN261" s="204"/>
      <c r="AO261" s="204"/>
      <c r="AP261" s="204"/>
      <c r="AU261" s="205"/>
    </row>
    <row r="262" spans="4:47" s="196" customFormat="1" x14ac:dyDescent="0.25">
      <c r="D262" s="197"/>
      <c r="F262" s="308"/>
      <c r="H262" s="308"/>
      <c r="I262" s="308"/>
      <c r="L262" s="203"/>
      <c r="AM262" s="204"/>
      <c r="AN262" s="204"/>
      <c r="AO262" s="204"/>
      <c r="AP262" s="204"/>
      <c r="AU262" s="205"/>
    </row>
    <row r="263" spans="4:47" s="196" customFormat="1" x14ac:dyDescent="0.25">
      <c r="D263" s="197"/>
      <c r="F263" s="308"/>
      <c r="H263" s="308"/>
      <c r="I263" s="308"/>
      <c r="L263" s="203"/>
      <c r="AM263" s="204"/>
      <c r="AN263" s="204"/>
      <c r="AO263" s="204"/>
      <c r="AP263" s="204"/>
      <c r="AU263" s="205"/>
    </row>
    <row r="264" spans="4:47" s="196" customFormat="1" x14ac:dyDescent="0.25">
      <c r="D264" s="197"/>
      <c r="F264" s="308"/>
      <c r="H264" s="308"/>
      <c r="I264" s="308"/>
      <c r="L264" s="203"/>
      <c r="AM264" s="204"/>
      <c r="AN264" s="204"/>
      <c r="AO264" s="204"/>
      <c r="AP264" s="204"/>
      <c r="AU264" s="205"/>
    </row>
    <row r="265" spans="4:47" s="196" customFormat="1" x14ac:dyDescent="0.25">
      <c r="D265" s="197"/>
      <c r="F265" s="308"/>
      <c r="H265" s="308"/>
      <c r="I265" s="308"/>
      <c r="L265" s="203"/>
      <c r="AM265" s="204"/>
      <c r="AN265" s="204"/>
      <c r="AO265" s="204"/>
      <c r="AP265" s="204"/>
      <c r="AU265" s="205"/>
    </row>
    <row r="266" spans="4:47" s="196" customFormat="1" x14ac:dyDescent="0.25">
      <c r="D266" s="197"/>
      <c r="F266" s="308"/>
      <c r="H266" s="308"/>
      <c r="I266" s="308"/>
      <c r="L266" s="203"/>
      <c r="AM266" s="204"/>
      <c r="AN266" s="204"/>
      <c r="AO266" s="204"/>
      <c r="AP266" s="204"/>
      <c r="AU266" s="205"/>
    </row>
    <row r="267" spans="4:47" s="196" customFormat="1" x14ac:dyDescent="0.25">
      <c r="D267" s="197"/>
      <c r="F267" s="308"/>
      <c r="H267" s="308"/>
      <c r="I267" s="308"/>
      <c r="L267" s="203"/>
      <c r="AM267" s="204"/>
      <c r="AN267" s="204"/>
      <c r="AO267" s="204"/>
      <c r="AP267" s="204"/>
      <c r="AU267" s="205"/>
    </row>
    <row r="268" spans="4:47" s="196" customFormat="1" x14ac:dyDescent="0.25">
      <c r="D268" s="197"/>
      <c r="F268" s="308"/>
      <c r="H268" s="308"/>
      <c r="I268" s="308"/>
      <c r="L268" s="203"/>
      <c r="AM268" s="204"/>
      <c r="AN268" s="204"/>
      <c r="AO268" s="204"/>
      <c r="AP268" s="204"/>
      <c r="AU268" s="205"/>
    </row>
    <row r="269" spans="4:47" s="196" customFormat="1" x14ac:dyDescent="0.25">
      <c r="D269" s="197"/>
      <c r="F269" s="308"/>
      <c r="H269" s="308"/>
      <c r="I269" s="308"/>
      <c r="L269" s="203"/>
      <c r="AM269" s="204"/>
      <c r="AN269" s="204"/>
      <c r="AO269" s="204"/>
      <c r="AP269" s="204"/>
      <c r="AU269" s="205"/>
    </row>
    <row r="270" spans="4:47" s="196" customFormat="1" x14ac:dyDescent="0.25">
      <c r="D270" s="197"/>
      <c r="F270" s="308"/>
      <c r="H270" s="308"/>
      <c r="I270" s="308"/>
      <c r="L270" s="203"/>
      <c r="AM270" s="204"/>
      <c r="AN270" s="204"/>
      <c r="AO270" s="204"/>
      <c r="AP270" s="204"/>
      <c r="AU270" s="205"/>
    </row>
    <row r="271" spans="4:47" s="196" customFormat="1" x14ac:dyDescent="0.25">
      <c r="D271" s="197"/>
      <c r="F271" s="308"/>
      <c r="H271" s="308"/>
      <c r="I271" s="308"/>
      <c r="L271" s="203"/>
      <c r="AM271" s="204"/>
      <c r="AN271" s="204"/>
      <c r="AO271" s="204"/>
      <c r="AP271" s="204"/>
      <c r="AU271" s="205"/>
    </row>
    <row r="272" spans="4:47" s="196" customFormat="1" x14ac:dyDescent="0.25">
      <c r="D272" s="197"/>
      <c r="F272" s="308"/>
      <c r="H272" s="308"/>
      <c r="I272" s="308"/>
      <c r="L272" s="203"/>
      <c r="AM272" s="204"/>
      <c r="AN272" s="204"/>
      <c r="AO272" s="204"/>
      <c r="AP272" s="204"/>
      <c r="AU272" s="205"/>
    </row>
    <row r="273" spans="4:47" s="196" customFormat="1" x14ac:dyDescent="0.25">
      <c r="D273" s="197"/>
      <c r="F273" s="308"/>
      <c r="H273" s="308"/>
      <c r="I273" s="308"/>
      <c r="L273" s="203"/>
      <c r="AM273" s="204"/>
      <c r="AN273" s="204"/>
      <c r="AO273" s="204"/>
      <c r="AP273" s="204"/>
      <c r="AU273" s="205"/>
    </row>
    <row r="274" spans="4:47" s="196" customFormat="1" x14ac:dyDescent="0.25">
      <c r="D274" s="197"/>
      <c r="F274" s="308"/>
      <c r="H274" s="308"/>
      <c r="I274" s="308"/>
      <c r="L274" s="203"/>
      <c r="AM274" s="204"/>
      <c r="AN274" s="204"/>
      <c r="AO274" s="204"/>
      <c r="AP274" s="204"/>
      <c r="AU274" s="205"/>
    </row>
    <row r="275" spans="4:47" s="196" customFormat="1" x14ac:dyDescent="0.25">
      <c r="D275" s="197"/>
      <c r="F275" s="308"/>
      <c r="H275" s="308"/>
      <c r="I275" s="308"/>
      <c r="L275" s="203"/>
      <c r="AM275" s="204"/>
      <c r="AN275" s="204"/>
      <c r="AO275" s="204"/>
      <c r="AP275" s="204"/>
      <c r="AU275" s="205"/>
    </row>
    <row r="276" spans="4:47" s="196" customFormat="1" x14ac:dyDescent="0.25">
      <c r="D276" s="197"/>
      <c r="F276" s="308"/>
      <c r="H276" s="308"/>
      <c r="I276" s="308"/>
      <c r="L276" s="203"/>
      <c r="AM276" s="204"/>
      <c r="AN276" s="204"/>
      <c r="AO276" s="204"/>
      <c r="AP276" s="204"/>
      <c r="AU276" s="205"/>
    </row>
    <row r="277" spans="4:47" s="196" customFormat="1" x14ac:dyDescent="0.25">
      <c r="D277" s="197"/>
      <c r="F277" s="308"/>
      <c r="H277" s="308"/>
      <c r="I277" s="308"/>
      <c r="L277" s="203"/>
      <c r="AM277" s="204"/>
      <c r="AN277" s="204"/>
      <c r="AO277" s="204"/>
      <c r="AP277" s="204"/>
      <c r="AU277" s="205"/>
    </row>
    <row r="278" spans="4:47" s="196" customFormat="1" x14ac:dyDescent="0.25">
      <c r="D278" s="197"/>
      <c r="F278" s="308"/>
      <c r="H278" s="308"/>
      <c r="I278" s="308"/>
      <c r="L278" s="203"/>
      <c r="AM278" s="204"/>
      <c r="AN278" s="204"/>
      <c r="AO278" s="204"/>
      <c r="AP278" s="204"/>
      <c r="AU278" s="205"/>
    </row>
    <row r="279" spans="4:47" s="196" customFormat="1" x14ac:dyDescent="0.25">
      <c r="D279" s="197"/>
      <c r="F279" s="308"/>
      <c r="H279" s="308"/>
      <c r="I279" s="308"/>
      <c r="L279" s="203"/>
      <c r="AM279" s="204"/>
      <c r="AN279" s="204"/>
      <c r="AO279" s="204"/>
      <c r="AP279" s="204"/>
      <c r="AU279" s="205"/>
    </row>
    <row r="280" spans="4:47" s="196" customFormat="1" x14ac:dyDescent="0.25">
      <c r="D280" s="197"/>
      <c r="F280" s="308"/>
      <c r="H280" s="308"/>
      <c r="I280" s="308"/>
      <c r="L280" s="203"/>
      <c r="AM280" s="204"/>
      <c r="AN280" s="204"/>
      <c r="AO280" s="204"/>
      <c r="AP280" s="204"/>
      <c r="AU280" s="205"/>
    </row>
    <row r="281" spans="4:47" s="196" customFormat="1" x14ac:dyDescent="0.25">
      <c r="D281" s="197"/>
      <c r="F281" s="308"/>
      <c r="H281" s="308"/>
      <c r="I281" s="308"/>
      <c r="L281" s="203"/>
      <c r="AM281" s="204"/>
      <c r="AN281" s="204"/>
      <c r="AO281" s="204"/>
      <c r="AP281" s="204"/>
      <c r="AU281" s="205"/>
    </row>
    <row r="282" spans="4:47" s="196" customFormat="1" x14ac:dyDescent="0.25">
      <c r="D282" s="197"/>
      <c r="F282" s="308"/>
      <c r="H282" s="308"/>
      <c r="I282" s="308"/>
      <c r="L282" s="203"/>
      <c r="AM282" s="204"/>
      <c r="AN282" s="204"/>
      <c r="AO282" s="204"/>
      <c r="AP282" s="204"/>
      <c r="AU282" s="205"/>
    </row>
    <row r="283" spans="4:47" s="196" customFormat="1" x14ac:dyDescent="0.25">
      <c r="D283" s="197"/>
      <c r="F283" s="308"/>
      <c r="H283" s="308"/>
      <c r="I283" s="308"/>
      <c r="L283" s="203"/>
      <c r="AM283" s="204"/>
      <c r="AN283" s="204"/>
      <c r="AO283" s="204"/>
      <c r="AP283" s="204"/>
      <c r="AU283" s="205"/>
    </row>
    <row r="284" spans="4:47" s="196" customFormat="1" x14ac:dyDescent="0.25">
      <c r="D284" s="197"/>
      <c r="F284" s="308"/>
      <c r="H284" s="308"/>
      <c r="I284" s="308"/>
      <c r="L284" s="203"/>
      <c r="AM284" s="204"/>
      <c r="AN284" s="204"/>
      <c r="AO284" s="204"/>
      <c r="AP284" s="204"/>
      <c r="AU284" s="205"/>
    </row>
    <row r="285" spans="4:47" s="196" customFormat="1" x14ac:dyDescent="0.25">
      <c r="D285" s="197"/>
      <c r="F285" s="308"/>
      <c r="H285" s="308"/>
      <c r="I285" s="308"/>
      <c r="L285" s="203"/>
      <c r="AM285" s="204"/>
      <c r="AN285" s="204"/>
      <c r="AO285" s="204"/>
      <c r="AP285" s="204"/>
      <c r="AU285" s="205"/>
    </row>
    <row r="286" spans="4:47" s="196" customFormat="1" x14ac:dyDescent="0.25">
      <c r="D286" s="197"/>
      <c r="F286" s="308"/>
      <c r="H286" s="308"/>
      <c r="I286" s="308"/>
      <c r="L286" s="203"/>
      <c r="AM286" s="204"/>
      <c r="AN286" s="204"/>
      <c r="AO286" s="204"/>
      <c r="AP286" s="204"/>
      <c r="AU286" s="205"/>
    </row>
    <row r="287" spans="4:47" s="196" customFormat="1" x14ac:dyDescent="0.25">
      <c r="D287" s="197"/>
      <c r="F287" s="308"/>
      <c r="H287" s="308"/>
      <c r="I287" s="308"/>
      <c r="L287" s="203"/>
      <c r="AM287" s="204"/>
      <c r="AN287" s="204"/>
      <c r="AO287" s="204"/>
      <c r="AP287" s="204"/>
      <c r="AU287" s="205"/>
    </row>
    <row r="288" spans="4:47" s="196" customFormat="1" x14ac:dyDescent="0.25">
      <c r="D288" s="197"/>
      <c r="F288" s="308"/>
      <c r="H288" s="308"/>
      <c r="I288" s="308"/>
      <c r="L288" s="203"/>
      <c r="AM288" s="204"/>
      <c r="AN288" s="204"/>
      <c r="AO288" s="204"/>
      <c r="AP288" s="204"/>
      <c r="AU288" s="205"/>
    </row>
    <row r="289" spans="4:47" s="196" customFormat="1" x14ac:dyDescent="0.25">
      <c r="D289" s="197"/>
      <c r="F289" s="308"/>
      <c r="H289" s="308"/>
      <c r="I289" s="308"/>
      <c r="L289" s="203"/>
      <c r="AM289" s="204"/>
      <c r="AN289" s="204"/>
      <c r="AO289" s="204"/>
      <c r="AP289" s="204"/>
      <c r="AU289" s="205"/>
    </row>
    <row r="290" spans="4:47" s="196" customFormat="1" x14ac:dyDescent="0.25">
      <c r="D290" s="197"/>
      <c r="F290" s="308"/>
      <c r="H290" s="308"/>
      <c r="I290" s="308"/>
      <c r="L290" s="203"/>
      <c r="AM290" s="204"/>
      <c r="AN290" s="204"/>
      <c r="AO290" s="204"/>
      <c r="AP290" s="204"/>
      <c r="AU290" s="205"/>
    </row>
    <row r="291" spans="4:47" s="196" customFormat="1" x14ac:dyDescent="0.25">
      <c r="D291" s="197"/>
      <c r="F291" s="308"/>
      <c r="H291" s="308"/>
      <c r="I291" s="308"/>
      <c r="L291" s="203"/>
      <c r="AM291" s="204"/>
      <c r="AN291" s="204"/>
      <c r="AO291" s="204"/>
      <c r="AP291" s="204"/>
      <c r="AU291" s="205"/>
    </row>
    <row r="292" spans="4:47" s="196" customFormat="1" x14ac:dyDescent="0.25">
      <c r="D292" s="197"/>
      <c r="F292" s="308"/>
      <c r="H292" s="308"/>
      <c r="I292" s="308"/>
      <c r="L292" s="203"/>
      <c r="AM292" s="204"/>
      <c r="AN292" s="204"/>
      <c r="AO292" s="204"/>
      <c r="AP292" s="204"/>
      <c r="AU292" s="205"/>
    </row>
    <row r="293" spans="4:47" s="196" customFormat="1" x14ac:dyDescent="0.25">
      <c r="D293" s="197"/>
      <c r="F293" s="308"/>
      <c r="H293" s="308"/>
      <c r="I293" s="308"/>
      <c r="L293" s="203"/>
      <c r="AM293" s="204"/>
      <c r="AN293" s="204"/>
      <c r="AO293" s="204"/>
      <c r="AP293" s="204"/>
      <c r="AU293" s="205"/>
    </row>
    <row r="294" spans="4:47" s="196" customFormat="1" x14ac:dyDescent="0.25">
      <c r="D294" s="197"/>
      <c r="F294" s="308"/>
      <c r="H294" s="308"/>
      <c r="I294" s="308"/>
      <c r="L294" s="203"/>
      <c r="AM294" s="204"/>
      <c r="AN294" s="204"/>
      <c r="AO294" s="204"/>
      <c r="AP294" s="204"/>
      <c r="AU294" s="205"/>
    </row>
    <row r="295" spans="4:47" s="196" customFormat="1" x14ac:dyDescent="0.25">
      <c r="D295" s="197"/>
      <c r="F295" s="308"/>
      <c r="H295" s="308"/>
      <c r="I295" s="308"/>
      <c r="L295" s="203"/>
      <c r="AM295" s="204"/>
      <c r="AN295" s="204"/>
      <c r="AO295" s="204"/>
      <c r="AP295" s="204"/>
      <c r="AU295" s="205"/>
    </row>
    <row r="296" spans="4:47" s="196" customFormat="1" x14ac:dyDescent="0.25">
      <c r="D296" s="197"/>
      <c r="F296" s="308"/>
      <c r="H296" s="308"/>
      <c r="I296" s="308"/>
      <c r="L296" s="203"/>
      <c r="AM296" s="204"/>
      <c r="AN296" s="204"/>
      <c r="AO296" s="204"/>
      <c r="AP296" s="204"/>
      <c r="AU296" s="205"/>
    </row>
    <row r="297" spans="4:47" s="196" customFormat="1" x14ac:dyDescent="0.25">
      <c r="D297" s="197"/>
      <c r="F297" s="308"/>
      <c r="H297" s="308"/>
      <c r="I297" s="308"/>
      <c r="L297" s="203"/>
      <c r="AM297" s="204"/>
      <c r="AN297" s="204"/>
      <c r="AO297" s="204"/>
      <c r="AP297" s="204"/>
      <c r="AU297" s="205"/>
    </row>
    <row r="298" spans="4:47" s="196" customFormat="1" x14ac:dyDescent="0.25">
      <c r="D298" s="197"/>
      <c r="F298" s="308"/>
      <c r="H298" s="308"/>
      <c r="I298" s="308"/>
      <c r="L298" s="203"/>
      <c r="AM298" s="204"/>
      <c r="AN298" s="204"/>
      <c r="AO298" s="204"/>
      <c r="AP298" s="204"/>
      <c r="AU298" s="205"/>
    </row>
    <row r="299" spans="4:47" s="196" customFormat="1" x14ac:dyDescent="0.25">
      <c r="D299" s="197"/>
      <c r="F299" s="308"/>
      <c r="H299" s="308"/>
      <c r="I299" s="308"/>
      <c r="L299" s="203"/>
      <c r="AM299" s="204"/>
      <c r="AN299" s="204"/>
      <c r="AO299" s="204"/>
      <c r="AP299" s="204"/>
      <c r="AU299" s="205"/>
    </row>
    <row r="300" spans="4:47" s="196" customFormat="1" x14ac:dyDescent="0.25">
      <c r="D300" s="197"/>
      <c r="F300" s="308"/>
      <c r="H300" s="308"/>
      <c r="I300" s="308"/>
      <c r="L300" s="203"/>
      <c r="AM300" s="204"/>
      <c r="AN300" s="204"/>
      <c r="AO300" s="204"/>
      <c r="AP300" s="204"/>
      <c r="AU300" s="205"/>
    </row>
    <row r="301" spans="4:47" s="196" customFormat="1" x14ac:dyDescent="0.25">
      <c r="D301" s="197"/>
      <c r="F301" s="308"/>
      <c r="H301" s="308"/>
      <c r="I301" s="308"/>
      <c r="L301" s="203"/>
      <c r="AM301" s="204"/>
      <c r="AN301" s="204"/>
      <c r="AO301" s="204"/>
      <c r="AP301" s="204"/>
      <c r="AU301" s="205"/>
    </row>
    <row r="302" spans="4:47" s="196" customFormat="1" x14ac:dyDescent="0.25">
      <c r="D302" s="197"/>
      <c r="F302" s="308"/>
      <c r="H302" s="308"/>
      <c r="I302" s="308"/>
      <c r="L302" s="203"/>
      <c r="AM302" s="204"/>
      <c r="AN302" s="204"/>
      <c r="AO302" s="204"/>
      <c r="AP302" s="204"/>
      <c r="AU302" s="205"/>
    </row>
    <row r="303" spans="4:47" s="196" customFormat="1" x14ac:dyDescent="0.25">
      <c r="D303" s="197"/>
      <c r="F303" s="308"/>
      <c r="H303" s="308"/>
      <c r="I303" s="308"/>
      <c r="L303" s="203"/>
      <c r="AM303" s="204"/>
      <c r="AN303" s="204"/>
      <c r="AO303" s="204"/>
      <c r="AP303" s="204"/>
      <c r="AU303" s="205"/>
    </row>
    <row r="304" spans="4:47" s="196" customFormat="1" x14ac:dyDescent="0.25">
      <c r="D304" s="197"/>
      <c r="F304" s="308"/>
      <c r="H304" s="308"/>
      <c r="I304" s="308"/>
      <c r="L304" s="203"/>
      <c r="AM304" s="204"/>
      <c r="AN304" s="204"/>
      <c r="AO304" s="204"/>
      <c r="AP304" s="204"/>
      <c r="AU304" s="205"/>
    </row>
    <row r="305" spans="4:47" s="196" customFormat="1" x14ac:dyDescent="0.25">
      <c r="D305" s="197"/>
      <c r="F305" s="308"/>
      <c r="H305" s="308"/>
      <c r="I305" s="308"/>
      <c r="L305" s="203"/>
      <c r="AM305" s="204"/>
      <c r="AN305" s="204"/>
      <c r="AO305" s="204"/>
      <c r="AP305" s="204"/>
      <c r="AU305" s="205"/>
    </row>
    <row r="306" spans="4:47" s="196" customFormat="1" x14ac:dyDescent="0.25">
      <c r="D306" s="197"/>
      <c r="F306" s="308"/>
      <c r="H306" s="308"/>
      <c r="I306" s="308"/>
      <c r="L306" s="203"/>
      <c r="AM306" s="204"/>
      <c r="AN306" s="204"/>
      <c r="AO306" s="204"/>
      <c r="AP306" s="204"/>
      <c r="AU306" s="205"/>
    </row>
    <row r="307" spans="4:47" s="196" customFormat="1" x14ac:dyDescent="0.25">
      <c r="D307" s="197"/>
      <c r="F307" s="308"/>
      <c r="H307" s="308"/>
      <c r="I307" s="308"/>
      <c r="L307" s="203"/>
      <c r="AM307" s="204"/>
      <c r="AN307" s="204"/>
      <c r="AO307" s="204"/>
      <c r="AP307" s="204"/>
      <c r="AU307" s="205"/>
    </row>
    <row r="308" spans="4:47" s="196" customFormat="1" x14ac:dyDescent="0.25">
      <c r="D308" s="197"/>
      <c r="F308" s="308"/>
      <c r="H308" s="308"/>
      <c r="I308" s="308"/>
      <c r="L308" s="203"/>
      <c r="AM308" s="204"/>
      <c r="AN308" s="204"/>
      <c r="AO308" s="204"/>
      <c r="AP308" s="204"/>
      <c r="AU308" s="205"/>
    </row>
    <row r="309" spans="4:47" s="196" customFormat="1" x14ac:dyDescent="0.25">
      <c r="D309" s="197"/>
      <c r="F309" s="308"/>
      <c r="H309" s="308"/>
      <c r="I309" s="308"/>
      <c r="L309" s="203"/>
      <c r="AM309" s="204"/>
      <c r="AN309" s="204"/>
      <c r="AO309" s="204"/>
      <c r="AP309" s="204"/>
      <c r="AU309" s="205"/>
    </row>
    <row r="310" spans="4:47" s="196" customFormat="1" x14ac:dyDescent="0.25">
      <c r="D310" s="197"/>
      <c r="F310" s="308"/>
      <c r="H310" s="308"/>
      <c r="I310" s="308"/>
      <c r="L310" s="203"/>
      <c r="AM310" s="204"/>
      <c r="AN310" s="204"/>
      <c r="AO310" s="204"/>
      <c r="AP310" s="204"/>
      <c r="AU310" s="205"/>
    </row>
    <row r="311" spans="4:47" s="196" customFormat="1" x14ac:dyDescent="0.25">
      <c r="D311" s="197"/>
      <c r="F311" s="308"/>
      <c r="H311" s="308"/>
      <c r="I311" s="308"/>
      <c r="L311" s="203"/>
      <c r="AM311" s="204"/>
      <c r="AN311" s="204"/>
      <c r="AO311" s="204"/>
      <c r="AP311" s="204"/>
      <c r="AU311" s="205"/>
    </row>
    <row r="312" spans="4:47" s="196" customFormat="1" x14ac:dyDescent="0.25">
      <c r="D312" s="197"/>
      <c r="F312" s="308"/>
      <c r="H312" s="308"/>
      <c r="I312" s="308"/>
      <c r="L312" s="203"/>
      <c r="AM312" s="204"/>
      <c r="AN312" s="204"/>
      <c r="AO312" s="204"/>
      <c r="AP312" s="204"/>
      <c r="AU312" s="205"/>
    </row>
    <row r="313" spans="4:47" s="196" customFormat="1" x14ac:dyDescent="0.25">
      <c r="D313" s="197"/>
      <c r="F313" s="308"/>
      <c r="H313" s="308"/>
      <c r="I313" s="308"/>
      <c r="L313" s="203"/>
      <c r="AM313" s="204"/>
      <c r="AN313" s="204"/>
      <c r="AO313" s="204"/>
      <c r="AP313" s="204"/>
      <c r="AU313" s="205"/>
    </row>
    <row r="314" spans="4:47" s="196" customFormat="1" x14ac:dyDescent="0.25">
      <c r="D314" s="197"/>
      <c r="F314" s="308"/>
      <c r="H314" s="308"/>
      <c r="I314" s="308"/>
      <c r="L314" s="203"/>
      <c r="AM314" s="204"/>
      <c r="AN314" s="204"/>
      <c r="AO314" s="204"/>
      <c r="AP314" s="204"/>
      <c r="AU314" s="205"/>
    </row>
    <row r="315" spans="4:47" s="196" customFormat="1" x14ac:dyDescent="0.25">
      <c r="D315" s="197"/>
      <c r="F315" s="308"/>
      <c r="H315" s="308"/>
      <c r="I315" s="308"/>
      <c r="L315" s="203"/>
      <c r="AM315" s="204"/>
      <c r="AN315" s="204"/>
      <c r="AO315" s="204"/>
      <c r="AP315" s="204"/>
      <c r="AU315" s="205"/>
    </row>
    <row r="316" spans="4:47" s="196" customFormat="1" x14ac:dyDescent="0.25">
      <c r="D316" s="197"/>
      <c r="F316" s="308"/>
      <c r="H316" s="308"/>
      <c r="I316" s="308"/>
      <c r="L316" s="203"/>
      <c r="AM316" s="204"/>
      <c r="AN316" s="204"/>
      <c r="AO316" s="204"/>
      <c r="AP316" s="204"/>
      <c r="AU316" s="205"/>
    </row>
    <row r="317" spans="4:47" s="196" customFormat="1" x14ac:dyDescent="0.25">
      <c r="D317" s="197"/>
      <c r="F317" s="308"/>
      <c r="H317" s="308"/>
      <c r="I317" s="308"/>
      <c r="L317" s="203"/>
      <c r="AM317" s="204"/>
      <c r="AN317" s="204"/>
      <c r="AO317" s="204"/>
      <c r="AP317" s="204"/>
      <c r="AU317" s="205"/>
    </row>
    <row r="318" spans="4:47" s="196" customFormat="1" x14ac:dyDescent="0.25">
      <c r="D318" s="197"/>
      <c r="F318" s="308"/>
      <c r="H318" s="308"/>
      <c r="I318" s="308"/>
      <c r="L318" s="203"/>
      <c r="AM318" s="204"/>
      <c r="AN318" s="204"/>
      <c r="AO318" s="204"/>
      <c r="AP318" s="204"/>
      <c r="AU318" s="205"/>
    </row>
    <row r="319" spans="4:47" s="196" customFormat="1" x14ac:dyDescent="0.25">
      <c r="D319" s="197"/>
      <c r="F319" s="308"/>
      <c r="H319" s="308"/>
      <c r="I319" s="308"/>
      <c r="L319" s="203"/>
      <c r="AM319" s="204"/>
      <c r="AN319" s="204"/>
      <c r="AO319" s="204"/>
      <c r="AP319" s="204"/>
      <c r="AU319" s="205"/>
    </row>
    <row r="320" spans="4:47" s="196" customFormat="1" x14ac:dyDescent="0.25">
      <c r="D320" s="197"/>
      <c r="F320" s="308"/>
      <c r="H320" s="308"/>
      <c r="I320" s="308"/>
      <c r="L320" s="203"/>
      <c r="AM320" s="204"/>
      <c r="AN320" s="204"/>
      <c r="AO320" s="204"/>
      <c r="AP320" s="204"/>
      <c r="AU320" s="205"/>
    </row>
    <row r="321" spans="4:47" s="196" customFormat="1" x14ac:dyDescent="0.25">
      <c r="D321" s="197"/>
      <c r="F321" s="308"/>
      <c r="H321" s="308"/>
      <c r="I321" s="308"/>
      <c r="L321" s="203"/>
      <c r="AM321" s="204"/>
      <c r="AN321" s="204"/>
      <c r="AO321" s="204"/>
      <c r="AP321" s="204"/>
      <c r="AU321" s="205"/>
    </row>
    <row r="322" spans="4:47" s="196" customFormat="1" x14ac:dyDescent="0.25">
      <c r="D322" s="197"/>
      <c r="F322" s="308"/>
      <c r="H322" s="308"/>
      <c r="I322" s="308"/>
      <c r="L322" s="203"/>
      <c r="AM322" s="204"/>
      <c r="AN322" s="204"/>
      <c r="AO322" s="204"/>
      <c r="AP322" s="204"/>
      <c r="AU322" s="205"/>
    </row>
    <row r="323" spans="4:47" s="196" customFormat="1" x14ac:dyDescent="0.25">
      <c r="D323" s="197"/>
      <c r="F323" s="308"/>
      <c r="H323" s="308"/>
      <c r="I323" s="308"/>
      <c r="L323" s="203"/>
      <c r="AM323" s="204"/>
      <c r="AN323" s="204"/>
      <c r="AO323" s="204"/>
      <c r="AP323" s="204"/>
      <c r="AU323" s="205"/>
    </row>
    <row r="324" spans="4:47" s="196" customFormat="1" x14ac:dyDescent="0.25">
      <c r="D324" s="197"/>
      <c r="F324" s="308"/>
      <c r="H324" s="308"/>
      <c r="I324" s="308"/>
      <c r="L324" s="203"/>
      <c r="AM324" s="204"/>
      <c r="AN324" s="204"/>
      <c r="AO324" s="204"/>
      <c r="AP324" s="204"/>
      <c r="AU324" s="205"/>
    </row>
    <row r="325" spans="4:47" s="196" customFormat="1" x14ac:dyDescent="0.25">
      <c r="D325" s="197"/>
      <c r="F325" s="308"/>
      <c r="H325" s="308"/>
      <c r="I325" s="308"/>
      <c r="L325" s="203"/>
      <c r="AM325" s="204"/>
      <c r="AN325" s="204"/>
      <c r="AO325" s="204"/>
      <c r="AP325" s="204"/>
      <c r="AU325" s="205"/>
    </row>
    <row r="326" spans="4:47" s="196" customFormat="1" x14ac:dyDescent="0.25">
      <c r="D326" s="197"/>
      <c r="F326" s="308"/>
      <c r="H326" s="308"/>
      <c r="I326" s="308"/>
      <c r="L326" s="203"/>
      <c r="AM326" s="204"/>
      <c r="AN326" s="204"/>
      <c r="AO326" s="204"/>
      <c r="AP326" s="204"/>
      <c r="AU326" s="205"/>
    </row>
    <row r="327" spans="4:47" s="196" customFormat="1" x14ac:dyDescent="0.25">
      <c r="D327" s="197"/>
      <c r="F327" s="308"/>
      <c r="H327" s="308"/>
      <c r="I327" s="308"/>
      <c r="L327" s="203"/>
      <c r="AM327" s="204"/>
      <c r="AN327" s="204"/>
      <c r="AO327" s="204"/>
      <c r="AP327" s="204"/>
      <c r="AU327" s="205"/>
    </row>
    <row r="328" spans="4:47" s="196" customFormat="1" x14ac:dyDescent="0.25">
      <c r="D328" s="197"/>
      <c r="F328" s="308"/>
      <c r="H328" s="308"/>
      <c r="I328" s="308"/>
      <c r="L328" s="203"/>
      <c r="AM328" s="204"/>
      <c r="AN328" s="204"/>
      <c r="AO328" s="204"/>
      <c r="AP328" s="204"/>
      <c r="AU328" s="205"/>
    </row>
    <row r="329" spans="4:47" s="196" customFormat="1" x14ac:dyDescent="0.25">
      <c r="D329" s="197"/>
      <c r="F329" s="308"/>
      <c r="H329" s="308"/>
      <c r="I329" s="308"/>
      <c r="L329" s="203"/>
      <c r="AM329" s="204"/>
      <c r="AN329" s="204"/>
      <c r="AO329" s="204"/>
      <c r="AP329" s="204"/>
      <c r="AU329" s="205"/>
    </row>
    <row r="330" spans="4:47" s="196" customFormat="1" x14ac:dyDescent="0.25">
      <c r="D330" s="197"/>
      <c r="F330" s="308"/>
      <c r="H330" s="308"/>
      <c r="I330" s="308"/>
      <c r="L330" s="203"/>
      <c r="AM330" s="204"/>
      <c r="AN330" s="204"/>
      <c r="AO330" s="204"/>
      <c r="AP330" s="204"/>
      <c r="AU330" s="205"/>
    </row>
    <row r="331" spans="4:47" s="196" customFormat="1" x14ac:dyDescent="0.25">
      <c r="D331" s="197"/>
      <c r="F331" s="308"/>
      <c r="H331" s="308"/>
      <c r="I331" s="308"/>
      <c r="L331" s="203"/>
      <c r="AM331" s="204"/>
      <c r="AN331" s="204"/>
      <c r="AO331" s="204"/>
      <c r="AP331" s="204"/>
      <c r="AU331" s="205"/>
    </row>
    <row r="332" spans="4:47" s="196" customFormat="1" x14ac:dyDescent="0.25">
      <c r="D332" s="197"/>
      <c r="F332" s="308"/>
      <c r="H332" s="308"/>
      <c r="I332" s="308"/>
      <c r="L332" s="203"/>
      <c r="AM332" s="204"/>
      <c r="AN332" s="204"/>
      <c r="AO332" s="204"/>
      <c r="AP332" s="204"/>
      <c r="AU332" s="205"/>
    </row>
    <row r="333" spans="4:47" s="196" customFormat="1" x14ac:dyDescent="0.25">
      <c r="D333" s="197"/>
      <c r="F333" s="308"/>
      <c r="H333" s="308"/>
      <c r="I333" s="308"/>
      <c r="L333" s="203"/>
      <c r="AM333" s="204"/>
      <c r="AN333" s="204"/>
      <c r="AO333" s="204"/>
      <c r="AP333" s="204"/>
      <c r="AU333" s="205"/>
    </row>
    <row r="334" spans="4:47" s="196" customFormat="1" x14ac:dyDescent="0.25">
      <c r="D334" s="197"/>
      <c r="F334" s="308"/>
      <c r="H334" s="308"/>
      <c r="I334" s="308"/>
      <c r="L334" s="203"/>
      <c r="AM334" s="204"/>
      <c r="AN334" s="204"/>
      <c r="AO334" s="204"/>
      <c r="AP334" s="204"/>
      <c r="AU334" s="205"/>
    </row>
    <row r="335" spans="4:47" s="196" customFormat="1" x14ac:dyDescent="0.25">
      <c r="D335" s="197"/>
      <c r="F335" s="308"/>
      <c r="H335" s="308"/>
      <c r="I335" s="308"/>
      <c r="L335" s="203"/>
      <c r="AM335" s="204"/>
      <c r="AN335" s="204"/>
      <c r="AO335" s="204"/>
      <c r="AP335" s="204"/>
      <c r="AU335" s="205"/>
    </row>
    <row r="336" spans="4:47" s="196" customFormat="1" x14ac:dyDescent="0.25">
      <c r="D336" s="197"/>
      <c r="F336" s="308"/>
      <c r="H336" s="308"/>
      <c r="I336" s="308"/>
      <c r="L336" s="203"/>
      <c r="AM336" s="204"/>
      <c r="AN336" s="204"/>
      <c r="AO336" s="204"/>
      <c r="AP336" s="204"/>
      <c r="AU336" s="205"/>
    </row>
    <row r="337" spans="4:47" s="196" customFormat="1" x14ac:dyDescent="0.25">
      <c r="D337" s="197"/>
      <c r="F337" s="308"/>
      <c r="H337" s="308"/>
      <c r="I337" s="308"/>
      <c r="L337" s="203"/>
      <c r="AM337" s="204"/>
      <c r="AN337" s="204"/>
      <c r="AO337" s="204"/>
      <c r="AP337" s="204"/>
      <c r="AU337" s="205"/>
    </row>
    <row r="338" spans="4:47" s="196" customFormat="1" x14ac:dyDescent="0.25">
      <c r="D338" s="197"/>
      <c r="F338" s="308"/>
      <c r="H338" s="308"/>
      <c r="I338" s="308"/>
      <c r="L338" s="203"/>
      <c r="AM338" s="204"/>
      <c r="AN338" s="204"/>
      <c r="AO338" s="204"/>
      <c r="AP338" s="204"/>
      <c r="AU338" s="205"/>
    </row>
    <row r="339" spans="4:47" s="196" customFormat="1" x14ac:dyDescent="0.25">
      <c r="D339" s="197"/>
      <c r="F339" s="308"/>
      <c r="H339" s="308"/>
      <c r="I339" s="308"/>
      <c r="L339" s="203"/>
      <c r="AM339" s="204"/>
      <c r="AN339" s="204"/>
      <c r="AO339" s="204"/>
      <c r="AP339" s="204"/>
      <c r="AU339" s="205"/>
    </row>
    <row r="340" spans="4:47" s="196" customFormat="1" x14ac:dyDescent="0.25">
      <c r="D340" s="197"/>
      <c r="F340" s="308"/>
      <c r="H340" s="308"/>
      <c r="I340" s="308"/>
      <c r="L340" s="203"/>
      <c r="AM340" s="204"/>
      <c r="AN340" s="204"/>
      <c r="AO340" s="204"/>
      <c r="AP340" s="204"/>
      <c r="AU340" s="205"/>
    </row>
    <row r="341" spans="4:47" s="196" customFormat="1" x14ac:dyDescent="0.25">
      <c r="D341" s="197"/>
      <c r="F341" s="308"/>
      <c r="H341" s="308"/>
      <c r="I341" s="308"/>
      <c r="L341" s="203"/>
      <c r="AM341" s="204"/>
      <c r="AN341" s="204"/>
      <c r="AO341" s="204"/>
      <c r="AP341" s="204"/>
      <c r="AU341" s="205"/>
    </row>
    <row r="342" spans="4:47" s="196" customFormat="1" x14ac:dyDescent="0.25">
      <c r="D342" s="197"/>
      <c r="F342" s="308"/>
      <c r="H342" s="308"/>
      <c r="I342" s="308"/>
      <c r="L342" s="203"/>
      <c r="AM342" s="204"/>
      <c r="AN342" s="204"/>
      <c r="AO342" s="204"/>
      <c r="AP342" s="204"/>
      <c r="AU342" s="205"/>
    </row>
    <row r="343" spans="4:47" s="196" customFormat="1" x14ac:dyDescent="0.25">
      <c r="D343" s="197"/>
      <c r="F343" s="308"/>
      <c r="H343" s="308"/>
      <c r="I343" s="308"/>
      <c r="L343" s="203"/>
      <c r="AM343" s="204"/>
      <c r="AN343" s="204"/>
      <c r="AO343" s="204"/>
      <c r="AP343" s="204"/>
      <c r="AU343" s="205"/>
    </row>
    <row r="344" spans="4:47" s="196" customFormat="1" x14ac:dyDescent="0.25">
      <c r="D344" s="197"/>
      <c r="F344" s="308"/>
      <c r="H344" s="308"/>
      <c r="I344" s="308"/>
      <c r="L344" s="203"/>
      <c r="AM344" s="204"/>
      <c r="AN344" s="204"/>
      <c r="AO344" s="204"/>
      <c r="AP344" s="204"/>
      <c r="AU344" s="205"/>
    </row>
    <row r="345" spans="4:47" s="196" customFormat="1" x14ac:dyDescent="0.25">
      <c r="D345" s="197"/>
      <c r="F345" s="308"/>
      <c r="H345" s="308"/>
      <c r="I345" s="308"/>
      <c r="L345" s="203"/>
      <c r="AM345" s="204"/>
      <c r="AN345" s="204"/>
      <c r="AO345" s="204"/>
      <c r="AP345" s="204"/>
      <c r="AU345" s="205"/>
    </row>
    <row r="346" spans="4:47" s="196" customFormat="1" x14ac:dyDescent="0.25">
      <c r="D346" s="197"/>
      <c r="F346" s="308"/>
      <c r="H346" s="308"/>
      <c r="I346" s="308"/>
      <c r="L346" s="203"/>
      <c r="AM346" s="204"/>
      <c r="AN346" s="204"/>
      <c r="AO346" s="204"/>
      <c r="AP346" s="204"/>
      <c r="AU346" s="205"/>
    </row>
    <row r="347" spans="4:47" s="196" customFormat="1" x14ac:dyDescent="0.25">
      <c r="D347" s="197"/>
      <c r="F347" s="308"/>
      <c r="H347" s="308"/>
      <c r="I347" s="308"/>
      <c r="L347" s="203"/>
      <c r="AM347" s="204"/>
      <c r="AN347" s="204"/>
      <c r="AO347" s="204"/>
      <c r="AP347" s="204"/>
      <c r="AU347" s="205"/>
    </row>
    <row r="348" spans="4:47" s="196" customFormat="1" x14ac:dyDescent="0.25">
      <c r="D348" s="197"/>
      <c r="F348" s="308"/>
      <c r="H348" s="308"/>
      <c r="I348" s="308"/>
      <c r="L348" s="203"/>
      <c r="AM348" s="204"/>
      <c r="AN348" s="204"/>
      <c r="AO348" s="204"/>
      <c r="AP348" s="204"/>
      <c r="AU348" s="205"/>
    </row>
    <row r="349" spans="4:47" s="196" customFormat="1" x14ac:dyDescent="0.25">
      <c r="D349" s="197"/>
      <c r="F349" s="308"/>
      <c r="H349" s="308"/>
      <c r="I349" s="308"/>
      <c r="L349" s="203"/>
      <c r="AM349" s="204"/>
      <c r="AN349" s="204"/>
      <c r="AO349" s="204"/>
      <c r="AP349" s="204"/>
      <c r="AU349" s="205"/>
    </row>
    <row r="350" spans="4:47" s="196" customFormat="1" x14ac:dyDescent="0.25">
      <c r="D350" s="197"/>
      <c r="F350" s="308"/>
      <c r="H350" s="308"/>
      <c r="I350" s="308"/>
      <c r="L350" s="203"/>
      <c r="AM350" s="204"/>
      <c r="AN350" s="204"/>
      <c r="AO350" s="204"/>
      <c r="AP350" s="204"/>
      <c r="AU350" s="205"/>
    </row>
    <row r="351" spans="4:47" s="196" customFormat="1" x14ac:dyDescent="0.25">
      <c r="D351" s="197"/>
      <c r="F351" s="308"/>
      <c r="H351" s="308"/>
      <c r="I351" s="308"/>
      <c r="L351" s="203"/>
      <c r="AM351" s="204"/>
      <c r="AN351" s="204"/>
      <c r="AO351" s="204"/>
      <c r="AP351" s="204"/>
      <c r="AU351" s="205"/>
    </row>
    <row r="352" spans="4:47" s="196" customFormat="1" x14ac:dyDescent="0.25">
      <c r="D352" s="197"/>
      <c r="F352" s="308"/>
      <c r="H352" s="308"/>
      <c r="I352" s="308"/>
      <c r="L352" s="203"/>
      <c r="AM352" s="204"/>
      <c r="AN352" s="204"/>
      <c r="AO352" s="204"/>
      <c r="AP352" s="204"/>
      <c r="AU352" s="205"/>
    </row>
    <row r="353" spans="4:47" s="196" customFormat="1" x14ac:dyDescent="0.25">
      <c r="D353" s="197"/>
      <c r="F353" s="308"/>
      <c r="H353" s="308"/>
      <c r="I353" s="308"/>
      <c r="L353" s="203"/>
      <c r="AM353" s="204"/>
      <c r="AN353" s="204"/>
      <c r="AO353" s="204"/>
      <c r="AP353" s="204"/>
      <c r="AU353" s="205"/>
    </row>
    <row r="354" spans="4:47" s="196" customFormat="1" x14ac:dyDescent="0.25">
      <c r="D354" s="197"/>
      <c r="F354" s="308"/>
      <c r="H354" s="308"/>
      <c r="I354" s="308"/>
      <c r="L354" s="203"/>
      <c r="AM354" s="204"/>
      <c r="AN354" s="204"/>
      <c r="AO354" s="204"/>
      <c r="AP354" s="204"/>
      <c r="AU354" s="205"/>
    </row>
    <row r="355" spans="4:47" s="196" customFormat="1" x14ac:dyDescent="0.25">
      <c r="D355" s="197"/>
      <c r="F355" s="308"/>
      <c r="H355" s="308"/>
      <c r="I355" s="308"/>
      <c r="L355" s="203"/>
      <c r="AM355" s="204"/>
      <c r="AN355" s="204"/>
      <c r="AO355" s="204"/>
      <c r="AP355" s="204"/>
      <c r="AU355" s="205"/>
    </row>
    <row r="356" spans="4:47" s="196" customFormat="1" x14ac:dyDescent="0.25">
      <c r="D356" s="197"/>
      <c r="F356" s="308"/>
      <c r="H356" s="308"/>
      <c r="I356" s="308"/>
      <c r="L356" s="203"/>
      <c r="AM356" s="204"/>
      <c r="AN356" s="204"/>
      <c r="AO356" s="204"/>
      <c r="AP356" s="204"/>
      <c r="AU356" s="205"/>
    </row>
    <row r="357" spans="4:47" s="196" customFormat="1" x14ac:dyDescent="0.25">
      <c r="D357" s="197"/>
      <c r="F357" s="308"/>
      <c r="H357" s="308"/>
      <c r="I357" s="308"/>
      <c r="L357" s="203"/>
      <c r="AM357" s="204"/>
      <c r="AN357" s="204"/>
      <c r="AO357" s="204"/>
      <c r="AP357" s="204"/>
      <c r="AU357" s="205"/>
    </row>
    <row r="358" spans="4:47" s="196" customFormat="1" x14ac:dyDescent="0.25">
      <c r="D358" s="197"/>
      <c r="F358" s="308"/>
      <c r="H358" s="308"/>
      <c r="I358" s="308"/>
      <c r="L358" s="203"/>
      <c r="AM358" s="204"/>
      <c r="AN358" s="204"/>
      <c r="AO358" s="204"/>
      <c r="AP358" s="204"/>
      <c r="AU358" s="205"/>
    </row>
    <row r="359" spans="4:47" s="196" customFormat="1" x14ac:dyDescent="0.25">
      <c r="D359" s="197"/>
      <c r="F359" s="308"/>
      <c r="H359" s="308"/>
      <c r="I359" s="308"/>
      <c r="L359" s="203"/>
      <c r="AM359" s="204"/>
      <c r="AN359" s="204"/>
      <c r="AO359" s="204"/>
      <c r="AP359" s="204"/>
      <c r="AU359" s="205"/>
    </row>
    <row r="360" spans="4:47" s="196" customFormat="1" x14ac:dyDescent="0.25">
      <c r="D360" s="197"/>
      <c r="F360" s="308"/>
      <c r="H360" s="308"/>
      <c r="I360" s="308"/>
      <c r="L360" s="203"/>
      <c r="AM360" s="204"/>
      <c r="AN360" s="204"/>
      <c r="AO360" s="204"/>
      <c r="AP360" s="204"/>
      <c r="AU360" s="205"/>
    </row>
    <row r="361" spans="4:47" s="196" customFormat="1" x14ac:dyDescent="0.25">
      <c r="D361" s="197"/>
      <c r="F361" s="308"/>
      <c r="H361" s="308"/>
      <c r="I361" s="308"/>
      <c r="L361" s="203"/>
      <c r="AM361" s="204"/>
      <c r="AN361" s="204"/>
      <c r="AO361" s="204"/>
      <c r="AP361" s="204"/>
      <c r="AU361" s="205"/>
    </row>
    <row r="362" spans="4:47" s="196" customFormat="1" x14ac:dyDescent="0.25">
      <c r="D362" s="197"/>
      <c r="F362" s="308"/>
      <c r="H362" s="308"/>
      <c r="I362" s="308"/>
      <c r="L362" s="203"/>
      <c r="AM362" s="204"/>
      <c r="AN362" s="204"/>
      <c r="AO362" s="204"/>
      <c r="AP362" s="204"/>
      <c r="AU362" s="205"/>
    </row>
    <row r="363" spans="4:47" s="196" customFormat="1" x14ac:dyDescent="0.25">
      <c r="D363" s="197"/>
      <c r="F363" s="308"/>
      <c r="H363" s="308"/>
      <c r="I363" s="308"/>
      <c r="L363" s="203"/>
      <c r="AM363" s="204"/>
      <c r="AN363" s="204"/>
      <c r="AO363" s="204"/>
      <c r="AP363" s="204"/>
      <c r="AU363" s="205"/>
    </row>
    <row r="364" spans="4:47" s="196" customFormat="1" x14ac:dyDescent="0.25">
      <c r="D364" s="197"/>
      <c r="F364" s="308"/>
      <c r="H364" s="308"/>
      <c r="I364" s="308"/>
      <c r="L364" s="203"/>
      <c r="AM364" s="204"/>
      <c r="AN364" s="204"/>
      <c r="AO364" s="204"/>
      <c r="AP364" s="204"/>
      <c r="AU364" s="205"/>
    </row>
    <row r="365" spans="4:47" s="196" customFormat="1" x14ac:dyDescent="0.25">
      <c r="D365" s="197"/>
      <c r="F365" s="308"/>
      <c r="H365" s="308"/>
      <c r="I365" s="308"/>
      <c r="L365" s="203"/>
      <c r="AM365" s="204"/>
      <c r="AN365" s="204"/>
      <c r="AO365" s="204"/>
      <c r="AP365" s="204"/>
      <c r="AU365" s="205"/>
    </row>
    <row r="366" spans="4:47" s="196" customFormat="1" x14ac:dyDescent="0.25">
      <c r="D366" s="197"/>
      <c r="F366" s="308"/>
      <c r="H366" s="308"/>
      <c r="I366" s="308"/>
      <c r="L366" s="203"/>
      <c r="AM366" s="204"/>
      <c r="AN366" s="204"/>
      <c r="AO366" s="204"/>
      <c r="AP366" s="204"/>
      <c r="AU366" s="205"/>
    </row>
    <row r="367" spans="4:47" s="196" customFormat="1" x14ac:dyDescent="0.25">
      <c r="D367" s="197"/>
      <c r="F367" s="308"/>
      <c r="H367" s="308"/>
      <c r="I367" s="308"/>
      <c r="L367" s="203"/>
      <c r="AM367" s="204"/>
      <c r="AN367" s="204"/>
      <c r="AO367" s="204"/>
      <c r="AP367" s="204"/>
      <c r="AU367" s="205"/>
    </row>
    <row r="368" spans="4:47" s="196" customFormat="1" x14ac:dyDescent="0.25">
      <c r="D368" s="197"/>
      <c r="F368" s="308"/>
      <c r="H368" s="308"/>
      <c r="I368" s="308"/>
      <c r="L368" s="203"/>
      <c r="AM368" s="204"/>
      <c r="AN368" s="204"/>
      <c r="AO368" s="204"/>
      <c r="AP368" s="204"/>
      <c r="AU368" s="205"/>
    </row>
    <row r="369" spans="4:47" s="196" customFormat="1" x14ac:dyDescent="0.25">
      <c r="D369" s="197"/>
      <c r="F369" s="308"/>
      <c r="H369" s="308"/>
      <c r="I369" s="308"/>
      <c r="L369" s="203"/>
      <c r="AM369" s="204"/>
      <c r="AN369" s="204"/>
      <c r="AO369" s="204"/>
      <c r="AP369" s="204"/>
      <c r="AU369" s="205"/>
    </row>
    <row r="370" spans="4:47" s="196" customFormat="1" x14ac:dyDescent="0.25">
      <c r="D370" s="197"/>
      <c r="F370" s="308"/>
      <c r="H370" s="308"/>
      <c r="I370" s="308"/>
      <c r="L370" s="203"/>
      <c r="AM370" s="204"/>
      <c r="AN370" s="204"/>
      <c r="AO370" s="204"/>
      <c r="AP370" s="204"/>
      <c r="AU370" s="205"/>
    </row>
    <row r="371" spans="4:47" s="196" customFormat="1" x14ac:dyDescent="0.25">
      <c r="D371" s="197"/>
      <c r="F371" s="308"/>
      <c r="H371" s="308"/>
      <c r="I371" s="308"/>
      <c r="L371" s="203"/>
      <c r="AM371" s="204"/>
      <c r="AN371" s="204"/>
      <c r="AO371" s="204"/>
      <c r="AP371" s="204"/>
      <c r="AU371" s="205"/>
    </row>
    <row r="372" spans="4:47" s="196" customFormat="1" x14ac:dyDescent="0.25">
      <c r="D372" s="197"/>
      <c r="F372" s="308"/>
      <c r="H372" s="308"/>
      <c r="I372" s="308"/>
      <c r="L372" s="203"/>
      <c r="AM372" s="204"/>
      <c r="AN372" s="204"/>
      <c r="AO372" s="204"/>
      <c r="AP372" s="204"/>
      <c r="AU372" s="205"/>
    </row>
    <row r="373" spans="4:47" s="196" customFormat="1" x14ac:dyDescent="0.25">
      <c r="D373" s="197"/>
      <c r="F373" s="308"/>
      <c r="H373" s="308"/>
      <c r="I373" s="308"/>
      <c r="L373" s="203"/>
      <c r="AM373" s="204"/>
      <c r="AN373" s="204"/>
      <c r="AO373" s="204"/>
      <c r="AP373" s="204"/>
      <c r="AU373" s="205"/>
    </row>
    <row r="374" spans="4:47" s="196" customFormat="1" x14ac:dyDescent="0.25">
      <c r="D374" s="197"/>
      <c r="F374" s="308"/>
      <c r="H374" s="308"/>
      <c r="I374" s="308"/>
      <c r="L374" s="203"/>
      <c r="AM374" s="204"/>
      <c r="AN374" s="204"/>
      <c r="AO374" s="204"/>
      <c r="AP374" s="204"/>
      <c r="AU374" s="205"/>
    </row>
    <row r="375" spans="4:47" s="196" customFormat="1" x14ac:dyDescent="0.25">
      <c r="D375" s="197"/>
      <c r="F375" s="308"/>
      <c r="H375" s="308"/>
      <c r="I375" s="308"/>
      <c r="L375" s="203"/>
      <c r="AM375" s="204"/>
      <c r="AN375" s="204"/>
      <c r="AO375" s="204"/>
      <c r="AP375" s="204"/>
      <c r="AU375" s="205"/>
    </row>
    <row r="376" spans="4:47" s="196" customFormat="1" x14ac:dyDescent="0.25">
      <c r="D376" s="197"/>
      <c r="F376" s="308"/>
      <c r="H376" s="308"/>
      <c r="I376" s="308"/>
      <c r="L376" s="203"/>
      <c r="AM376" s="204"/>
      <c r="AN376" s="204"/>
      <c r="AO376" s="204"/>
      <c r="AP376" s="204"/>
      <c r="AU376" s="205"/>
    </row>
    <row r="377" spans="4:47" s="196" customFormat="1" x14ac:dyDescent="0.25">
      <c r="D377" s="197"/>
      <c r="F377" s="308"/>
      <c r="H377" s="308"/>
      <c r="I377" s="308"/>
      <c r="L377" s="203"/>
      <c r="AM377" s="204"/>
      <c r="AN377" s="204"/>
      <c r="AO377" s="204"/>
      <c r="AP377" s="204"/>
      <c r="AU377" s="205"/>
    </row>
    <row r="378" spans="4:47" s="196" customFormat="1" x14ac:dyDescent="0.25">
      <c r="D378" s="197"/>
      <c r="F378" s="308"/>
      <c r="H378" s="308"/>
      <c r="I378" s="308"/>
      <c r="L378" s="203"/>
      <c r="AM378" s="204"/>
      <c r="AN378" s="204"/>
      <c r="AO378" s="204"/>
      <c r="AP378" s="204"/>
      <c r="AU378" s="205"/>
    </row>
    <row r="379" spans="4:47" s="196" customFormat="1" x14ac:dyDescent="0.25">
      <c r="D379" s="197"/>
      <c r="F379" s="308"/>
      <c r="H379" s="308"/>
      <c r="I379" s="308"/>
      <c r="L379" s="203"/>
      <c r="AM379" s="204"/>
      <c r="AN379" s="204"/>
      <c r="AO379" s="204"/>
      <c r="AP379" s="204"/>
      <c r="AU379" s="205"/>
    </row>
    <row r="380" spans="4:47" s="196" customFormat="1" x14ac:dyDescent="0.25">
      <c r="D380" s="197"/>
      <c r="F380" s="308"/>
      <c r="H380" s="308"/>
      <c r="I380" s="308"/>
      <c r="L380" s="203"/>
      <c r="AM380" s="204"/>
      <c r="AN380" s="204"/>
      <c r="AO380" s="204"/>
      <c r="AP380" s="204"/>
      <c r="AU380" s="205"/>
    </row>
    <row r="381" spans="4:47" s="196" customFormat="1" x14ac:dyDescent="0.25">
      <c r="D381" s="197"/>
      <c r="F381" s="308"/>
      <c r="H381" s="308"/>
      <c r="I381" s="308"/>
      <c r="L381" s="203"/>
      <c r="AM381" s="204"/>
      <c r="AN381" s="204"/>
      <c r="AO381" s="204"/>
      <c r="AP381" s="204"/>
      <c r="AU381" s="205"/>
    </row>
    <row r="382" spans="4:47" s="196" customFormat="1" x14ac:dyDescent="0.25">
      <c r="D382" s="197"/>
      <c r="F382" s="308"/>
      <c r="H382" s="308"/>
      <c r="I382" s="308"/>
      <c r="L382" s="203"/>
      <c r="AM382" s="204"/>
      <c r="AN382" s="204"/>
      <c r="AO382" s="204"/>
      <c r="AP382" s="204"/>
      <c r="AU382" s="205"/>
    </row>
    <row r="383" spans="4:47" s="196" customFormat="1" x14ac:dyDescent="0.25">
      <c r="D383" s="197"/>
      <c r="F383" s="308"/>
      <c r="H383" s="308"/>
      <c r="I383" s="308"/>
      <c r="L383" s="203"/>
      <c r="AM383" s="204"/>
      <c r="AN383" s="204"/>
      <c r="AO383" s="204"/>
      <c r="AP383" s="204"/>
      <c r="AU383" s="205"/>
    </row>
    <row r="384" spans="4:47" s="196" customFormat="1" x14ac:dyDescent="0.25">
      <c r="D384" s="197"/>
      <c r="F384" s="308"/>
      <c r="H384" s="308"/>
      <c r="I384" s="308"/>
      <c r="L384" s="203"/>
      <c r="AM384" s="204"/>
      <c r="AN384" s="204"/>
      <c r="AO384" s="204"/>
      <c r="AP384" s="204"/>
      <c r="AU384" s="205"/>
    </row>
    <row r="385" spans="4:47" s="196" customFormat="1" x14ac:dyDescent="0.25">
      <c r="D385" s="197"/>
      <c r="F385" s="308"/>
      <c r="H385" s="308"/>
      <c r="I385" s="308"/>
      <c r="L385" s="203"/>
      <c r="AM385" s="204"/>
      <c r="AN385" s="204"/>
      <c r="AO385" s="204"/>
      <c r="AP385" s="204"/>
      <c r="AU385" s="205"/>
    </row>
    <row r="386" spans="4:47" s="196" customFormat="1" x14ac:dyDescent="0.25">
      <c r="D386" s="197"/>
      <c r="F386" s="308"/>
      <c r="H386" s="308"/>
      <c r="I386" s="308"/>
      <c r="L386" s="203"/>
      <c r="AM386" s="204"/>
      <c r="AN386" s="204"/>
      <c r="AO386" s="204"/>
      <c r="AP386" s="204"/>
      <c r="AU386" s="205"/>
    </row>
    <row r="387" spans="4:47" s="196" customFormat="1" x14ac:dyDescent="0.25">
      <c r="D387" s="197"/>
      <c r="F387" s="308"/>
      <c r="H387" s="308"/>
      <c r="I387" s="308"/>
      <c r="L387" s="203"/>
      <c r="AM387" s="204"/>
      <c r="AN387" s="204"/>
      <c r="AO387" s="204"/>
      <c r="AP387" s="204"/>
      <c r="AU387" s="205"/>
    </row>
    <row r="388" spans="4:47" s="196" customFormat="1" x14ac:dyDescent="0.25">
      <c r="D388" s="197"/>
      <c r="F388" s="308"/>
      <c r="H388" s="308"/>
      <c r="I388" s="308"/>
      <c r="L388" s="203"/>
      <c r="AM388" s="204"/>
      <c r="AN388" s="204"/>
      <c r="AO388" s="204"/>
      <c r="AP388" s="204"/>
      <c r="AU388" s="205"/>
    </row>
    <row r="389" spans="4:47" s="196" customFormat="1" x14ac:dyDescent="0.25">
      <c r="D389" s="197"/>
      <c r="F389" s="308"/>
      <c r="H389" s="308"/>
      <c r="I389" s="308"/>
      <c r="L389" s="203"/>
      <c r="AM389" s="204"/>
      <c r="AN389" s="204"/>
      <c r="AO389" s="204"/>
      <c r="AP389" s="204"/>
      <c r="AU389" s="205"/>
    </row>
    <row r="390" spans="4:47" s="196" customFormat="1" x14ac:dyDescent="0.25">
      <c r="D390" s="197"/>
      <c r="F390" s="308"/>
      <c r="H390" s="308"/>
      <c r="I390" s="308"/>
      <c r="L390" s="203"/>
      <c r="AM390" s="204"/>
      <c r="AN390" s="204"/>
      <c r="AO390" s="204"/>
      <c r="AP390" s="204"/>
      <c r="AU390" s="205"/>
    </row>
    <row r="391" spans="4:47" s="196" customFormat="1" x14ac:dyDescent="0.25">
      <c r="D391" s="197"/>
      <c r="F391" s="308"/>
      <c r="H391" s="308"/>
      <c r="I391" s="308"/>
      <c r="L391" s="203"/>
      <c r="AM391" s="204"/>
      <c r="AN391" s="204"/>
      <c r="AO391" s="204"/>
      <c r="AP391" s="204"/>
      <c r="AU391" s="205"/>
    </row>
    <row r="392" spans="4:47" s="196" customFormat="1" x14ac:dyDescent="0.25">
      <c r="D392" s="197"/>
      <c r="F392" s="308"/>
      <c r="H392" s="308"/>
      <c r="I392" s="308"/>
      <c r="L392" s="203"/>
      <c r="AM392" s="204"/>
      <c r="AN392" s="204"/>
      <c r="AO392" s="204"/>
      <c r="AP392" s="204"/>
      <c r="AU392" s="205"/>
    </row>
    <row r="393" spans="4:47" s="196" customFormat="1" x14ac:dyDescent="0.25">
      <c r="D393" s="197"/>
      <c r="F393" s="308"/>
      <c r="H393" s="308"/>
      <c r="I393" s="308"/>
      <c r="L393" s="203"/>
      <c r="AM393" s="204"/>
      <c r="AN393" s="204"/>
      <c r="AO393" s="204"/>
      <c r="AP393" s="204"/>
      <c r="AU393" s="205"/>
    </row>
    <row r="394" spans="4:47" s="196" customFormat="1" x14ac:dyDescent="0.25">
      <c r="D394" s="197"/>
      <c r="F394" s="308"/>
      <c r="H394" s="308"/>
      <c r="I394" s="308"/>
      <c r="L394" s="203"/>
      <c r="AM394" s="204"/>
      <c r="AN394" s="204"/>
      <c r="AO394" s="204"/>
      <c r="AP394" s="204"/>
      <c r="AU394" s="205"/>
    </row>
    <row r="395" spans="4:47" s="196" customFormat="1" x14ac:dyDescent="0.25">
      <c r="D395" s="197"/>
      <c r="F395" s="308"/>
      <c r="H395" s="308"/>
      <c r="I395" s="308"/>
      <c r="L395" s="203"/>
      <c r="AM395" s="204"/>
      <c r="AN395" s="204"/>
      <c r="AO395" s="204"/>
      <c r="AP395" s="204"/>
      <c r="AU395" s="205"/>
    </row>
    <row r="396" spans="4:47" s="196" customFormat="1" x14ac:dyDescent="0.25">
      <c r="D396" s="197"/>
      <c r="F396" s="308"/>
      <c r="H396" s="308"/>
      <c r="I396" s="308"/>
      <c r="L396" s="203"/>
      <c r="AM396" s="204"/>
      <c r="AN396" s="204"/>
      <c r="AO396" s="204"/>
      <c r="AP396" s="204"/>
      <c r="AU396" s="205"/>
    </row>
    <row r="397" spans="4:47" s="196" customFormat="1" x14ac:dyDescent="0.25">
      <c r="D397" s="197"/>
      <c r="F397" s="308"/>
      <c r="H397" s="308"/>
      <c r="I397" s="308"/>
      <c r="L397" s="203"/>
      <c r="AM397" s="204"/>
      <c r="AN397" s="204"/>
      <c r="AO397" s="204"/>
      <c r="AP397" s="204"/>
      <c r="AU397" s="205"/>
    </row>
    <row r="398" spans="4:47" s="196" customFormat="1" x14ac:dyDescent="0.25">
      <c r="D398" s="197"/>
      <c r="F398" s="308"/>
      <c r="H398" s="308"/>
      <c r="I398" s="308"/>
      <c r="L398" s="203"/>
      <c r="AM398" s="204"/>
      <c r="AN398" s="204"/>
      <c r="AO398" s="204"/>
      <c r="AP398" s="204"/>
      <c r="AU398" s="205"/>
    </row>
    <row r="399" spans="4:47" s="196" customFormat="1" x14ac:dyDescent="0.25">
      <c r="D399" s="197"/>
      <c r="F399" s="308"/>
      <c r="H399" s="308"/>
      <c r="I399" s="308"/>
      <c r="L399" s="203"/>
      <c r="AM399" s="204"/>
      <c r="AN399" s="204"/>
      <c r="AO399" s="204"/>
      <c r="AP399" s="204"/>
      <c r="AU399" s="205"/>
    </row>
    <row r="400" spans="4:47" s="196" customFormat="1" x14ac:dyDescent="0.25">
      <c r="D400" s="197"/>
      <c r="F400" s="308"/>
      <c r="H400" s="308"/>
      <c r="I400" s="308"/>
      <c r="L400" s="203"/>
      <c r="AM400" s="204"/>
      <c r="AN400" s="204"/>
      <c r="AO400" s="204"/>
      <c r="AP400" s="204"/>
      <c r="AU400" s="205"/>
    </row>
    <row r="401" spans="4:47" s="196" customFormat="1" x14ac:dyDescent="0.25">
      <c r="D401" s="197"/>
      <c r="F401" s="308"/>
      <c r="H401" s="308"/>
      <c r="I401" s="308"/>
      <c r="L401" s="203"/>
      <c r="AM401" s="204"/>
      <c r="AN401" s="204"/>
      <c r="AO401" s="204"/>
      <c r="AP401" s="204"/>
      <c r="AU401" s="205"/>
    </row>
    <row r="402" spans="4:47" s="196" customFormat="1" x14ac:dyDescent="0.25">
      <c r="D402" s="197"/>
      <c r="F402" s="308"/>
      <c r="H402" s="308"/>
      <c r="I402" s="308"/>
      <c r="L402" s="203"/>
      <c r="AM402" s="204"/>
      <c r="AN402" s="204"/>
      <c r="AO402" s="204"/>
      <c r="AP402" s="204"/>
      <c r="AU402" s="205"/>
    </row>
    <row r="403" spans="4:47" s="196" customFormat="1" x14ac:dyDescent="0.25">
      <c r="D403" s="197"/>
      <c r="F403" s="308"/>
      <c r="H403" s="308"/>
      <c r="I403" s="308"/>
      <c r="L403" s="203"/>
      <c r="AM403" s="204"/>
      <c r="AN403" s="204"/>
      <c r="AO403" s="204"/>
      <c r="AP403" s="204"/>
      <c r="AU403" s="205"/>
    </row>
    <row r="404" spans="4:47" s="196" customFormat="1" x14ac:dyDescent="0.25">
      <c r="D404" s="197"/>
      <c r="F404" s="308"/>
      <c r="H404" s="308"/>
      <c r="I404" s="308"/>
      <c r="L404" s="203"/>
      <c r="AM404" s="204"/>
      <c r="AN404" s="204"/>
      <c r="AO404" s="204"/>
      <c r="AP404" s="204"/>
      <c r="AU404" s="205"/>
    </row>
    <row r="405" spans="4:47" s="196" customFormat="1" x14ac:dyDescent="0.25">
      <c r="D405" s="197"/>
      <c r="F405" s="308"/>
      <c r="H405" s="308"/>
      <c r="I405" s="308"/>
      <c r="L405" s="203"/>
      <c r="AM405" s="204"/>
      <c r="AN405" s="204"/>
      <c r="AO405" s="204"/>
      <c r="AP405" s="204"/>
      <c r="AU405" s="205"/>
    </row>
    <row r="406" spans="4:47" s="196" customFormat="1" x14ac:dyDescent="0.25">
      <c r="D406" s="197"/>
      <c r="F406" s="308"/>
      <c r="H406" s="308"/>
      <c r="I406" s="308"/>
      <c r="L406" s="203"/>
      <c r="AM406" s="204"/>
      <c r="AN406" s="204"/>
      <c r="AO406" s="204"/>
      <c r="AP406" s="204"/>
      <c r="AU406" s="205"/>
    </row>
    <row r="407" spans="4:47" s="196" customFormat="1" x14ac:dyDescent="0.25">
      <c r="D407" s="197"/>
      <c r="F407" s="308"/>
      <c r="H407" s="308"/>
      <c r="I407" s="308"/>
      <c r="L407" s="203"/>
      <c r="AM407" s="204"/>
      <c r="AN407" s="204"/>
      <c r="AO407" s="204"/>
      <c r="AP407" s="204"/>
      <c r="AU407" s="205"/>
    </row>
    <row r="408" spans="4:47" s="196" customFormat="1" x14ac:dyDescent="0.25">
      <c r="D408" s="197"/>
      <c r="F408" s="308"/>
      <c r="H408" s="308"/>
      <c r="I408" s="308"/>
      <c r="L408" s="203"/>
      <c r="AM408" s="204"/>
      <c r="AN408" s="204"/>
      <c r="AO408" s="204"/>
      <c r="AP408" s="204"/>
      <c r="AU408" s="205"/>
    </row>
    <row r="409" spans="4:47" s="196" customFormat="1" x14ac:dyDescent="0.25">
      <c r="D409" s="197"/>
      <c r="F409" s="308"/>
      <c r="H409" s="308"/>
      <c r="I409" s="308"/>
      <c r="L409" s="203"/>
      <c r="AM409" s="204"/>
      <c r="AN409" s="204"/>
      <c r="AO409" s="204"/>
      <c r="AP409" s="204"/>
      <c r="AU409" s="205"/>
    </row>
    <row r="410" spans="4:47" s="196" customFormat="1" x14ac:dyDescent="0.25">
      <c r="D410" s="197"/>
      <c r="F410" s="308"/>
      <c r="H410" s="308"/>
      <c r="I410" s="308"/>
      <c r="L410" s="203"/>
      <c r="AM410" s="204"/>
      <c r="AN410" s="204"/>
      <c r="AO410" s="204"/>
      <c r="AP410" s="204"/>
      <c r="AU410" s="205"/>
    </row>
    <row r="411" spans="4:47" s="196" customFormat="1" x14ac:dyDescent="0.25">
      <c r="D411" s="197"/>
      <c r="F411" s="308"/>
      <c r="H411" s="308"/>
      <c r="I411" s="308"/>
      <c r="L411" s="203"/>
      <c r="AM411" s="204"/>
      <c r="AN411" s="204"/>
      <c r="AO411" s="204"/>
      <c r="AP411" s="204"/>
      <c r="AU411" s="205"/>
    </row>
    <row r="412" spans="4:47" s="196" customFormat="1" x14ac:dyDescent="0.25">
      <c r="D412" s="197"/>
      <c r="F412" s="308"/>
      <c r="H412" s="308"/>
      <c r="I412" s="308"/>
      <c r="L412" s="203"/>
      <c r="AM412" s="204"/>
      <c r="AN412" s="204"/>
      <c r="AO412" s="204"/>
      <c r="AP412" s="204"/>
      <c r="AU412" s="205"/>
    </row>
    <row r="413" spans="4:47" s="196" customFormat="1" x14ac:dyDescent="0.25">
      <c r="D413" s="197"/>
      <c r="F413" s="308"/>
      <c r="H413" s="308"/>
      <c r="I413" s="308"/>
      <c r="L413" s="203"/>
      <c r="AM413" s="204"/>
      <c r="AN413" s="204"/>
      <c r="AO413" s="204"/>
      <c r="AP413" s="204"/>
      <c r="AU413" s="205"/>
    </row>
    <row r="414" spans="4:47" s="196" customFormat="1" x14ac:dyDescent="0.25">
      <c r="D414" s="197"/>
      <c r="F414" s="308"/>
      <c r="H414" s="308"/>
      <c r="I414" s="308"/>
      <c r="L414" s="203"/>
      <c r="AM414" s="204"/>
      <c r="AN414" s="204"/>
      <c r="AO414" s="204"/>
      <c r="AP414" s="204"/>
      <c r="AU414" s="205"/>
    </row>
    <row r="415" spans="4:47" s="196" customFormat="1" x14ac:dyDescent="0.25">
      <c r="D415" s="197"/>
      <c r="F415" s="308"/>
      <c r="H415" s="308"/>
      <c r="I415" s="308"/>
      <c r="L415" s="203"/>
      <c r="AM415" s="204"/>
      <c r="AN415" s="204"/>
      <c r="AO415" s="204"/>
      <c r="AP415" s="204"/>
      <c r="AU415" s="205"/>
    </row>
    <row r="416" spans="4:47" s="196" customFormat="1" x14ac:dyDescent="0.25">
      <c r="D416" s="197"/>
      <c r="F416" s="308"/>
      <c r="H416" s="308"/>
      <c r="I416" s="308"/>
      <c r="L416" s="203"/>
      <c r="AM416" s="204"/>
      <c r="AN416" s="204"/>
      <c r="AO416" s="204"/>
      <c r="AP416" s="204"/>
      <c r="AU416" s="205"/>
    </row>
    <row r="417" spans="4:47" s="196" customFormat="1" x14ac:dyDescent="0.25">
      <c r="D417" s="197"/>
      <c r="F417" s="308"/>
      <c r="H417" s="308"/>
      <c r="I417" s="308"/>
      <c r="L417" s="203"/>
      <c r="AM417" s="204"/>
      <c r="AN417" s="204"/>
      <c r="AO417" s="204"/>
      <c r="AP417" s="204"/>
      <c r="AU417" s="205"/>
    </row>
    <row r="418" spans="4:47" s="196" customFormat="1" x14ac:dyDescent="0.25">
      <c r="D418" s="197"/>
      <c r="F418" s="308"/>
      <c r="H418" s="308"/>
      <c r="I418" s="308"/>
      <c r="L418" s="203"/>
      <c r="AM418" s="204"/>
      <c r="AN418" s="204"/>
      <c r="AO418" s="204"/>
      <c r="AP418" s="204"/>
      <c r="AU418" s="205"/>
    </row>
    <row r="419" spans="4:47" s="196" customFormat="1" x14ac:dyDescent="0.25">
      <c r="D419" s="197"/>
      <c r="F419" s="308"/>
      <c r="H419" s="308"/>
      <c r="I419" s="308"/>
      <c r="L419" s="203"/>
      <c r="AM419" s="204"/>
      <c r="AN419" s="204"/>
      <c r="AO419" s="204"/>
      <c r="AP419" s="204"/>
      <c r="AU419" s="205"/>
    </row>
    <row r="420" spans="4:47" s="196" customFormat="1" x14ac:dyDescent="0.25">
      <c r="D420" s="197"/>
      <c r="F420" s="308"/>
      <c r="H420" s="308"/>
      <c r="I420" s="308"/>
      <c r="L420" s="203"/>
      <c r="AM420" s="204"/>
      <c r="AN420" s="204"/>
      <c r="AO420" s="204"/>
      <c r="AP420" s="204"/>
      <c r="AU420" s="205"/>
    </row>
    <row r="421" spans="4:47" s="196" customFormat="1" x14ac:dyDescent="0.25">
      <c r="D421" s="197"/>
      <c r="F421" s="308"/>
      <c r="H421" s="308"/>
      <c r="I421" s="308"/>
      <c r="L421" s="203"/>
      <c r="AM421" s="204"/>
      <c r="AN421" s="204"/>
      <c r="AO421" s="204"/>
      <c r="AP421" s="204"/>
      <c r="AU421" s="205"/>
    </row>
    <row r="422" spans="4:47" s="196" customFormat="1" x14ac:dyDescent="0.25">
      <c r="D422" s="197"/>
      <c r="F422" s="308"/>
      <c r="H422" s="308"/>
      <c r="I422" s="308"/>
      <c r="L422" s="203"/>
      <c r="AM422" s="204"/>
      <c r="AN422" s="204"/>
      <c r="AO422" s="204"/>
      <c r="AP422" s="204"/>
      <c r="AU422" s="205"/>
    </row>
    <row r="423" spans="4:47" s="196" customFormat="1" x14ac:dyDescent="0.25">
      <c r="D423" s="197"/>
      <c r="F423" s="308"/>
      <c r="H423" s="308"/>
      <c r="I423" s="308"/>
      <c r="L423" s="203"/>
      <c r="AM423" s="204"/>
      <c r="AN423" s="204"/>
      <c r="AO423" s="204"/>
      <c r="AP423" s="204"/>
      <c r="AU423" s="205"/>
    </row>
    <row r="424" spans="4:47" s="196" customFormat="1" x14ac:dyDescent="0.25">
      <c r="D424" s="197"/>
      <c r="F424" s="308"/>
      <c r="H424" s="308"/>
      <c r="I424" s="308"/>
      <c r="L424" s="203"/>
      <c r="AM424" s="204"/>
      <c r="AN424" s="204"/>
      <c r="AO424" s="204"/>
      <c r="AP424" s="204"/>
      <c r="AU424" s="205"/>
    </row>
    <row r="425" spans="4:47" s="196" customFormat="1" x14ac:dyDescent="0.25">
      <c r="D425" s="197"/>
      <c r="F425" s="308"/>
      <c r="H425" s="308"/>
      <c r="I425" s="308"/>
      <c r="L425" s="203"/>
      <c r="AM425" s="204"/>
      <c r="AN425" s="204"/>
      <c r="AO425" s="204"/>
      <c r="AP425" s="204"/>
      <c r="AU425" s="205"/>
    </row>
    <row r="426" spans="4:47" s="196" customFormat="1" x14ac:dyDescent="0.25">
      <c r="D426" s="197"/>
      <c r="F426" s="308"/>
      <c r="H426" s="308"/>
      <c r="I426" s="308"/>
      <c r="L426" s="203"/>
      <c r="AM426" s="204"/>
      <c r="AN426" s="204"/>
      <c r="AO426" s="204"/>
      <c r="AP426" s="204"/>
      <c r="AU426" s="205"/>
    </row>
    <row r="427" spans="4:47" s="196" customFormat="1" x14ac:dyDescent="0.25">
      <c r="D427" s="197"/>
      <c r="F427" s="308"/>
      <c r="H427" s="308"/>
      <c r="I427" s="308"/>
      <c r="L427" s="203"/>
      <c r="AM427" s="204"/>
      <c r="AN427" s="204"/>
      <c r="AO427" s="204"/>
      <c r="AP427" s="204"/>
      <c r="AU427" s="205"/>
    </row>
    <row r="428" spans="4:47" s="196" customFormat="1" x14ac:dyDescent="0.25">
      <c r="D428" s="197"/>
      <c r="F428" s="308"/>
      <c r="H428" s="308"/>
      <c r="I428" s="308"/>
      <c r="L428" s="203"/>
      <c r="AM428" s="204"/>
      <c r="AN428" s="204"/>
      <c r="AO428" s="204"/>
      <c r="AP428" s="204"/>
      <c r="AU428" s="205"/>
    </row>
    <row r="429" spans="4:47" s="196" customFormat="1" x14ac:dyDescent="0.25">
      <c r="D429" s="197"/>
      <c r="F429" s="308"/>
      <c r="H429" s="308"/>
      <c r="I429" s="308"/>
      <c r="L429" s="203"/>
      <c r="AM429" s="204"/>
      <c r="AN429" s="204"/>
      <c r="AO429" s="204"/>
      <c r="AP429" s="204"/>
      <c r="AU429" s="205"/>
    </row>
    <row r="430" spans="4:47" s="196" customFormat="1" x14ac:dyDescent="0.25">
      <c r="D430" s="197"/>
      <c r="F430" s="308"/>
      <c r="H430" s="308"/>
      <c r="I430" s="308"/>
      <c r="L430" s="203"/>
      <c r="AM430" s="204"/>
      <c r="AN430" s="204"/>
      <c r="AO430" s="204"/>
      <c r="AP430" s="204"/>
      <c r="AU430" s="205"/>
    </row>
    <row r="431" spans="4:47" s="196" customFormat="1" x14ac:dyDescent="0.25">
      <c r="D431" s="197"/>
      <c r="F431" s="308"/>
      <c r="H431" s="308"/>
      <c r="I431" s="308"/>
      <c r="L431" s="203"/>
      <c r="AM431" s="204"/>
      <c r="AN431" s="204"/>
      <c r="AO431" s="204"/>
      <c r="AP431" s="204"/>
      <c r="AU431" s="205"/>
    </row>
    <row r="432" spans="4:47" s="196" customFormat="1" x14ac:dyDescent="0.25">
      <c r="D432" s="197"/>
      <c r="F432" s="308"/>
      <c r="H432" s="308"/>
      <c r="I432" s="308"/>
      <c r="L432" s="203"/>
      <c r="AM432" s="204"/>
      <c r="AN432" s="204"/>
      <c r="AO432" s="204"/>
      <c r="AP432" s="204"/>
      <c r="AU432" s="205"/>
    </row>
    <row r="433" spans="4:47" s="196" customFormat="1" x14ac:dyDescent="0.25">
      <c r="D433" s="197"/>
      <c r="F433" s="308"/>
      <c r="H433" s="308"/>
      <c r="I433" s="308"/>
      <c r="L433" s="203"/>
      <c r="AM433" s="204"/>
      <c r="AN433" s="204"/>
      <c r="AO433" s="204"/>
      <c r="AP433" s="204"/>
      <c r="AU433" s="205"/>
    </row>
    <row r="434" spans="4:47" s="196" customFormat="1" x14ac:dyDescent="0.25">
      <c r="D434" s="197"/>
      <c r="F434" s="308"/>
      <c r="H434" s="308"/>
      <c r="I434" s="308"/>
      <c r="L434" s="203"/>
      <c r="AM434" s="204"/>
      <c r="AN434" s="204"/>
      <c r="AO434" s="204"/>
      <c r="AP434" s="204"/>
      <c r="AU434" s="205"/>
    </row>
    <row r="435" spans="4:47" s="196" customFormat="1" x14ac:dyDescent="0.25">
      <c r="D435" s="197"/>
      <c r="F435" s="308"/>
      <c r="H435" s="308"/>
      <c r="I435" s="308"/>
      <c r="L435" s="203"/>
      <c r="AM435" s="204"/>
      <c r="AN435" s="204"/>
      <c r="AO435" s="204"/>
      <c r="AP435" s="204"/>
      <c r="AU435" s="205"/>
    </row>
    <row r="436" spans="4:47" s="196" customFormat="1" x14ac:dyDescent="0.25">
      <c r="D436" s="197"/>
      <c r="F436" s="308"/>
      <c r="H436" s="308"/>
      <c r="I436" s="308"/>
      <c r="L436" s="203"/>
      <c r="AM436" s="204"/>
      <c r="AN436" s="204"/>
      <c r="AO436" s="204"/>
      <c r="AP436" s="204"/>
      <c r="AU436" s="205"/>
    </row>
    <row r="437" spans="4:47" s="196" customFormat="1" x14ac:dyDescent="0.25">
      <c r="D437" s="197"/>
      <c r="F437" s="308"/>
      <c r="H437" s="308"/>
      <c r="I437" s="308"/>
      <c r="L437" s="203"/>
      <c r="AM437" s="204"/>
      <c r="AN437" s="204"/>
      <c r="AO437" s="204"/>
      <c r="AP437" s="204"/>
      <c r="AU437" s="205"/>
    </row>
    <row r="438" spans="4:47" s="196" customFormat="1" x14ac:dyDescent="0.25">
      <c r="D438" s="197"/>
      <c r="F438" s="308"/>
      <c r="H438" s="308"/>
      <c r="I438" s="308"/>
      <c r="L438" s="203"/>
      <c r="AM438" s="204"/>
      <c r="AN438" s="204"/>
      <c r="AO438" s="204"/>
      <c r="AP438" s="204"/>
      <c r="AU438" s="205"/>
    </row>
    <row r="439" spans="4:47" s="196" customFormat="1" x14ac:dyDescent="0.25">
      <c r="D439" s="197"/>
      <c r="F439" s="308"/>
      <c r="H439" s="308"/>
      <c r="I439" s="308"/>
      <c r="L439" s="203"/>
      <c r="AM439" s="204"/>
      <c r="AN439" s="204"/>
      <c r="AO439" s="204"/>
      <c r="AP439" s="204"/>
      <c r="AU439" s="205"/>
    </row>
    <row r="440" spans="4:47" s="196" customFormat="1" x14ac:dyDescent="0.25">
      <c r="D440" s="197"/>
      <c r="F440" s="308"/>
      <c r="H440" s="308"/>
      <c r="I440" s="308"/>
      <c r="L440" s="203"/>
      <c r="AM440" s="204"/>
      <c r="AN440" s="204"/>
      <c r="AO440" s="204"/>
      <c r="AP440" s="204"/>
      <c r="AU440" s="205"/>
    </row>
    <row r="441" spans="4:47" s="196" customFormat="1" x14ac:dyDescent="0.25">
      <c r="D441" s="197"/>
      <c r="F441" s="308"/>
      <c r="H441" s="308"/>
      <c r="I441" s="308"/>
      <c r="L441" s="203"/>
      <c r="AM441" s="204"/>
      <c r="AN441" s="204"/>
      <c r="AO441" s="204"/>
      <c r="AP441" s="204"/>
      <c r="AU441" s="205"/>
    </row>
    <row r="442" spans="4:47" s="196" customFormat="1" x14ac:dyDescent="0.25">
      <c r="D442" s="197"/>
      <c r="F442" s="308"/>
      <c r="H442" s="308"/>
      <c r="I442" s="308"/>
      <c r="L442" s="203"/>
      <c r="AM442" s="204"/>
      <c r="AN442" s="204"/>
      <c r="AO442" s="204"/>
      <c r="AP442" s="204"/>
      <c r="AU442" s="205"/>
    </row>
    <row r="443" spans="4:47" s="196" customFormat="1" x14ac:dyDescent="0.25">
      <c r="D443" s="197"/>
      <c r="F443" s="308"/>
      <c r="H443" s="308"/>
      <c r="I443" s="308"/>
      <c r="L443" s="203"/>
      <c r="AM443" s="204"/>
      <c r="AN443" s="204"/>
      <c r="AO443" s="204"/>
      <c r="AP443" s="204"/>
      <c r="AU443" s="205"/>
    </row>
    <row r="444" spans="4:47" s="196" customFormat="1" x14ac:dyDescent="0.25">
      <c r="D444" s="197"/>
      <c r="F444" s="308"/>
      <c r="H444" s="308"/>
      <c r="I444" s="308"/>
      <c r="L444" s="203"/>
      <c r="AM444" s="204"/>
      <c r="AN444" s="204"/>
      <c r="AO444" s="204"/>
      <c r="AP444" s="204"/>
      <c r="AU444" s="205"/>
    </row>
    <row r="445" spans="4:47" s="196" customFormat="1" x14ac:dyDescent="0.25">
      <c r="D445" s="197"/>
      <c r="F445" s="308"/>
      <c r="H445" s="308"/>
      <c r="I445" s="308"/>
      <c r="L445" s="203"/>
      <c r="AM445" s="204"/>
      <c r="AN445" s="204"/>
      <c r="AO445" s="204"/>
      <c r="AP445" s="204"/>
      <c r="AU445" s="205"/>
    </row>
    <row r="446" spans="4:47" s="196" customFormat="1" x14ac:dyDescent="0.25">
      <c r="D446" s="197"/>
      <c r="F446" s="308"/>
      <c r="H446" s="308"/>
      <c r="I446" s="308"/>
      <c r="L446" s="203"/>
      <c r="AM446" s="204"/>
      <c r="AN446" s="204"/>
      <c r="AO446" s="204"/>
      <c r="AP446" s="204"/>
      <c r="AU446" s="205"/>
    </row>
    <row r="447" spans="4:47" s="196" customFormat="1" x14ac:dyDescent="0.25">
      <c r="D447" s="197"/>
      <c r="F447" s="308"/>
      <c r="H447" s="308"/>
      <c r="I447" s="308"/>
      <c r="L447" s="203"/>
      <c r="AM447" s="204"/>
      <c r="AN447" s="204"/>
      <c r="AO447" s="204"/>
      <c r="AP447" s="204"/>
      <c r="AU447" s="205"/>
    </row>
    <row r="448" spans="4:47" s="196" customFormat="1" x14ac:dyDescent="0.25">
      <c r="D448" s="197"/>
      <c r="F448" s="308"/>
      <c r="H448" s="308"/>
      <c r="I448" s="308"/>
      <c r="L448" s="203"/>
      <c r="AM448" s="204"/>
      <c r="AN448" s="204"/>
      <c r="AO448" s="204"/>
      <c r="AP448" s="204"/>
      <c r="AU448" s="205"/>
    </row>
    <row r="449" spans="4:47" s="196" customFormat="1" x14ac:dyDescent="0.25">
      <c r="D449" s="197"/>
      <c r="F449" s="308"/>
      <c r="H449" s="308"/>
      <c r="I449" s="308"/>
      <c r="L449" s="203"/>
      <c r="AM449" s="204"/>
      <c r="AN449" s="204"/>
      <c r="AO449" s="204"/>
      <c r="AP449" s="204"/>
      <c r="AU449" s="205"/>
    </row>
    <row r="450" spans="4:47" s="196" customFormat="1" x14ac:dyDescent="0.25">
      <c r="D450" s="197"/>
      <c r="F450" s="308"/>
      <c r="H450" s="308"/>
      <c r="I450" s="308"/>
      <c r="L450" s="203"/>
      <c r="AM450" s="204"/>
      <c r="AN450" s="204"/>
      <c r="AO450" s="204"/>
      <c r="AP450" s="204"/>
      <c r="AU450" s="205"/>
    </row>
    <row r="451" spans="4:47" s="196" customFormat="1" x14ac:dyDescent="0.25">
      <c r="D451" s="197"/>
      <c r="F451" s="308"/>
      <c r="H451" s="308"/>
      <c r="I451" s="308"/>
      <c r="L451" s="203"/>
      <c r="AM451" s="204"/>
      <c r="AN451" s="204"/>
      <c r="AO451" s="204"/>
      <c r="AP451" s="204"/>
      <c r="AU451" s="205"/>
    </row>
    <row r="452" spans="4:47" s="196" customFormat="1" x14ac:dyDescent="0.25">
      <c r="D452" s="197"/>
      <c r="F452" s="308"/>
      <c r="H452" s="308"/>
      <c r="I452" s="308"/>
      <c r="L452" s="203"/>
      <c r="AM452" s="204"/>
      <c r="AN452" s="204"/>
      <c r="AO452" s="204"/>
      <c r="AP452" s="204"/>
      <c r="AU452" s="205"/>
    </row>
    <row r="453" spans="4:47" s="196" customFormat="1" x14ac:dyDescent="0.25">
      <c r="D453" s="197"/>
      <c r="F453" s="308"/>
      <c r="H453" s="308"/>
      <c r="I453" s="308"/>
      <c r="L453" s="203"/>
      <c r="AM453" s="204"/>
      <c r="AN453" s="204"/>
      <c r="AO453" s="204"/>
      <c r="AP453" s="204"/>
      <c r="AU453" s="205"/>
    </row>
    <row r="454" spans="4:47" s="196" customFormat="1" x14ac:dyDescent="0.25">
      <c r="D454" s="197"/>
      <c r="F454" s="308"/>
      <c r="H454" s="308"/>
      <c r="I454" s="308"/>
      <c r="L454" s="203"/>
      <c r="AM454" s="204"/>
      <c r="AN454" s="204"/>
      <c r="AO454" s="204"/>
      <c r="AP454" s="204"/>
      <c r="AU454" s="205"/>
    </row>
    <row r="455" spans="4:47" s="196" customFormat="1" x14ac:dyDescent="0.25">
      <c r="D455" s="197"/>
      <c r="F455" s="308"/>
      <c r="H455" s="308"/>
      <c r="I455" s="308"/>
      <c r="L455" s="203"/>
      <c r="AM455" s="204"/>
      <c r="AN455" s="204"/>
      <c r="AO455" s="204"/>
      <c r="AP455" s="204"/>
      <c r="AU455" s="205"/>
    </row>
    <row r="456" spans="4:47" s="196" customFormat="1" x14ac:dyDescent="0.25">
      <c r="D456" s="197"/>
      <c r="F456" s="308"/>
      <c r="H456" s="308"/>
      <c r="I456" s="308"/>
      <c r="L456" s="203"/>
      <c r="AM456" s="204"/>
      <c r="AN456" s="204"/>
      <c r="AO456" s="204"/>
      <c r="AP456" s="204"/>
      <c r="AU456" s="205"/>
    </row>
    <row r="457" spans="4:47" s="196" customFormat="1" x14ac:dyDescent="0.25">
      <c r="D457" s="197"/>
      <c r="F457" s="308"/>
      <c r="H457" s="308"/>
      <c r="I457" s="308"/>
      <c r="L457" s="203"/>
      <c r="AM457" s="204"/>
      <c r="AN457" s="204"/>
      <c r="AO457" s="204"/>
      <c r="AP457" s="204"/>
      <c r="AU457" s="205"/>
    </row>
    <row r="458" spans="4:47" s="196" customFormat="1" x14ac:dyDescent="0.25">
      <c r="D458" s="197"/>
      <c r="F458" s="308"/>
      <c r="H458" s="308"/>
      <c r="I458" s="308"/>
      <c r="L458" s="203"/>
      <c r="AM458" s="204"/>
      <c r="AN458" s="204"/>
      <c r="AO458" s="204"/>
      <c r="AP458" s="204"/>
      <c r="AU458" s="205"/>
    </row>
    <row r="459" spans="4:47" s="196" customFormat="1" x14ac:dyDescent="0.25">
      <c r="D459" s="197"/>
      <c r="F459" s="308"/>
      <c r="H459" s="308"/>
      <c r="I459" s="308"/>
      <c r="L459" s="203"/>
      <c r="AM459" s="204"/>
      <c r="AN459" s="204"/>
      <c r="AO459" s="204"/>
      <c r="AP459" s="204"/>
      <c r="AU459" s="205"/>
    </row>
    <row r="460" spans="4:47" s="196" customFormat="1" x14ac:dyDescent="0.25">
      <c r="D460" s="197"/>
      <c r="F460" s="308"/>
      <c r="H460" s="308"/>
      <c r="I460" s="308"/>
      <c r="L460" s="203"/>
      <c r="AM460" s="204"/>
      <c r="AN460" s="204"/>
      <c r="AO460" s="204"/>
      <c r="AP460" s="204"/>
      <c r="AU460" s="205"/>
    </row>
    <row r="461" spans="4:47" s="196" customFormat="1" x14ac:dyDescent="0.25">
      <c r="D461" s="197"/>
      <c r="F461" s="308"/>
      <c r="H461" s="308"/>
      <c r="I461" s="308"/>
      <c r="L461" s="203"/>
      <c r="AM461" s="204"/>
      <c r="AN461" s="204"/>
      <c r="AO461" s="204"/>
      <c r="AP461" s="204"/>
      <c r="AU461" s="205"/>
    </row>
    <row r="462" spans="4:47" s="196" customFormat="1" x14ac:dyDescent="0.25">
      <c r="D462" s="197"/>
      <c r="F462" s="308"/>
      <c r="H462" s="308"/>
      <c r="I462" s="308"/>
      <c r="L462" s="203"/>
      <c r="AM462" s="204"/>
      <c r="AN462" s="204"/>
      <c r="AO462" s="204"/>
      <c r="AP462" s="204"/>
      <c r="AU462" s="205"/>
    </row>
    <row r="463" spans="4:47" s="196" customFormat="1" x14ac:dyDescent="0.25">
      <c r="D463" s="197"/>
      <c r="F463" s="308"/>
      <c r="H463" s="308"/>
      <c r="I463" s="308"/>
      <c r="L463" s="203"/>
      <c r="AM463" s="204"/>
      <c r="AN463" s="204"/>
      <c r="AO463" s="204"/>
      <c r="AP463" s="204"/>
      <c r="AU463" s="205"/>
    </row>
    <row r="464" spans="4:47" s="196" customFormat="1" x14ac:dyDescent="0.25">
      <c r="D464" s="197"/>
      <c r="F464" s="308"/>
      <c r="H464" s="308"/>
      <c r="I464" s="308"/>
      <c r="L464" s="203"/>
      <c r="AM464" s="204"/>
      <c r="AN464" s="204"/>
      <c r="AO464" s="204"/>
      <c r="AP464" s="204"/>
      <c r="AU464" s="205"/>
    </row>
    <row r="465" spans="4:47" s="196" customFormat="1" x14ac:dyDescent="0.25">
      <c r="D465" s="197"/>
      <c r="F465" s="308"/>
      <c r="H465" s="308"/>
      <c r="I465" s="308"/>
      <c r="L465" s="203"/>
      <c r="AM465" s="204"/>
      <c r="AN465" s="204"/>
      <c r="AO465" s="204"/>
      <c r="AP465" s="204"/>
      <c r="AU465" s="205"/>
    </row>
    <row r="466" spans="4:47" s="196" customFormat="1" x14ac:dyDescent="0.25">
      <c r="D466" s="197"/>
      <c r="F466" s="308"/>
      <c r="H466" s="308"/>
      <c r="I466" s="308"/>
      <c r="L466" s="203"/>
      <c r="AM466" s="204"/>
      <c r="AN466" s="204"/>
      <c r="AO466" s="204"/>
      <c r="AP466" s="204"/>
      <c r="AU466" s="205"/>
    </row>
    <row r="467" spans="4:47" s="196" customFormat="1" x14ac:dyDescent="0.25">
      <c r="D467" s="197"/>
      <c r="F467" s="308"/>
      <c r="H467" s="308"/>
      <c r="I467" s="308"/>
      <c r="L467" s="203"/>
      <c r="AM467" s="204"/>
      <c r="AN467" s="204"/>
      <c r="AO467" s="204"/>
      <c r="AP467" s="204"/>
      <c r="AU467" s="205"/>
    </row>
    <row r="468" spans="4:47" s="196" customFormat="1" x14ac:dyDescent="0.25">
      <c r="D468" s="197"/>
      <c r="F468" s="308"/>
      <c r="H468" s="308"/>
      <c r="I468" s="308"/>
      <c r="L468" s="203"/>
      <c r="AM468" s="204"/>
      <c r="AN468" s="204"/>
      <c r="AO468" s="204"/>
      <c r="AP468" s="204"/>
      <c r="AU468" s="205"/>
    </row>
    <row r="469" spans="4:47" s="196" customFormat="1" x14ac:dyDescent="0.25">
      <c r="D469" s="197"/>
      <c r="F469" s="308"/>
      <c r="H469" s="308"/>
      <c r="I469" s="308"/>
      <c r="L469" s="203"/>
      <c r="AM469" s="204"/>
      <c r="AN469" s="204"/>
      <c r="AO469" s="204"/>
      <c r="AP469" s="204"/>
      <c r="AU469" s="205"/>
    </row>
    <row r="470" spans="4:47" s="196" customFormat="1" x14ac:dyDescent="0.25">
      <c r="D470" s="197"/>
      <c r="F470" s="308"/>
      <c r="H470" s="308"/>
      <c r="I470" s="308"/>
      <c r="L470" s="203"/>
      <c r="AM470" s="204"/>
      <c r="AN470" s="204"/>
      <c r="AO470" s="204"/>
      <c r="AP470" s="204"/>
      <c r="AU470" s="205"/>
    </row>
    <row r="471" spans="4:47" s="196" customFormat="1" x14ac:dyDescent="0.25">
      <c r="D471" s="197"/>
      <c r="F471" s="308"/>
      <c r="H471" s="308"/>
      <c r="I471" s="308"/>
      <c r="L471" s="203"/>
      <c r="AM471" s="204"/>
      <c r="AN471" s="204"/>
      <c r="AO471" s="204"/>
      <c r="AP471" s="204"/>
      <c r="AU471" s="205"/>
    </row>
    <row r="472" spans="4:47" s="196" customFormat="1" x14ac:dyDescent="0.25">
      <c r="D472" s="197"/>
      <c r="F472" s="308"/>
      <c r="H472" s="308"/>
      <c r="I472" s="308"/>
      <c r="L472" s="203"/>
      <c r="AM472" s="204"/>
      <c r="AN472" s="204"/>
      <c r="AO472" s="204"/>
      <c r="AP472" s="204"/>
      <c r="AU472" s="205"/>
    </row>
    <row r="473" spans="4:47" s="196" customFormat="1" x14ac:dyDescent="0.25">
      <c r="D473" s="197"/>
      <c r="F473" s="308"/>
      <c r="H473" s="308"/>
      <c r="I473" s="308"/>
      <c r="L473" s="203"/>
      <c r="AM473" s="204"/>
      <c r="AN473" s="204"/>
      <c r="AO473" s="204"/>
      <c r="AP473" s="204"/>
      <c r="AU473" s="205"/>
    </row>
    <row r="474" spans="4:47" s="196" customFormat="1" x14ac:dyDescent="0.25">
      <c r="D474" s="197"/>
      <c r="F474" s="308"/>
      <c r="H474" s="308"/>
      <c r="I474" s="308"/>
      <c r="L474" s="203"/>
      <c r="AM474" s="204"/>
      <c r="AN474" s="204"/>
      <c r="AO474" s="204"/>
      <c r="AP474" s="204"/>
      <c r="AU474" s="205"/>
    </row>
    <row r="475" spans="4:47" s="196" customFormat="1" x14ac:dyDescent="0.25">
      <c r="D475" s="197"/>
      <c r="F475" s="308"/>
      <c r="H475" s="308"/>
      <c r="I475" s="308"/>
      <c r="L475" s="203"/>
      <c r="AM475" s="204"/>
      <c r="AN475" s="204"/>
      <c r="AO475" s="204"/>
      <c r="AP475" s="204"/>
      <c r="AU475" s="205"/>
    </row>
    <row r="476" spans="4:47" s="196" customFormat="1" x14ac:dyDescent="0.25">
      <c r="D476" s="197"/>
      <c r="F476" s="308"/>
      <c r="H476" s="308"/>
      <c r="I476" s="308"/>
      <c r="L476" s="203"/>
      <c r="AM476" s="204"/>
      <c r="AN476" s="204"/>
      <c r="AO476" s="204"/>
      <c r="AP476" s="204"/>
      <c r="AU476" s="205"/>
    </row>
    <row r="477" spans="4:47" s="196" customFormat="1" x14ac:dyDescent="0.25">
      <c r="D477" s="197"/>
      <c r="F477" s="308"/>
      <c r="H477" s="308"/>
      <c r="I477" s="308"/>
      <c r="L477" s="203"/>
      <c r="AM477" s="204"/>
      <c r="AN477" s="204"/>
      <c r="AO477" s="204"/>
      <c r="AP477" s="204"/>
      <c r="AU477" s="205"/>
    </row>
    <row r="478" spans="4:47" s="196" customFormat="1" x14ac:dyDescent="0.25">
      <c r="D478" s="197"/>
      <c r="F478" s="308"/>
      <c r="H478" s="308"/>
      <c r="I478" s="308"/>
      <c r="L478" s="203"/>
      <c r="AM478" s="204"/>
      <c r="AN478" s="204"/>
      <c r="AO478" s="204"/>
      <c r="AP478" s="204"/>
      <c r="AU478" s="205"/>
    </row>
    <row r="479" spans="4:47" s="196" customFormat="1" x14ac:dyDescent="0.25">
      <c r="D479" s="197"/>
      <c r="F479" s="308"/>
      <c r="H479" s="308"/>
      <c r="I479" s="308"/>
      <c r="L479" s="203"/>
      <c r="AM479" s="204"/>
      <c r="AN479" s="204"/>
      <c r="AO479" s="204"/>
      <c r="AP479" s="204"/>
      <c r="AU479" s="205"/>
    </row>
    <row r="480" spans="4:47" s="196" customFormat="1" x14ac:dyDescent="0.25">
      <c r="D480" s="197"/>
      <c r="F480" s="308"/>
      <c r="H480" s="308"/>
      <c r="I480" s="308"/>
      <c r="L480" s="203"/>
      <c r="AM480" s="204"/>
      <c r="AN480" s="204"/>
      <c r="AO480" s="204"/>
      <c r="AP480" s="204"/>
      <c r="AU480" s="205"/>
    </row>
    <row r="481" spans="4:47" s="196" customFormat="1" x14ac:dyDescent="0.25">
      <c r="D481" s="197"/>
      <c r="F481" s="308"/>
      <c r="H481" s="308"/>
      <c r="I481" s="308"/>
      <c r="L481" s="203"/>
      <c r="AM481" s="204"/>
      <c r="AN481" s="204"/>
      <c r="AO481" s="204"/>
      <c r="AP481" s="204"/>
      <c r="AU481" s="205"/>
    </row>
    <row r="482" spans="4:47" s="196" customFormat="1" x14ac:dyDescent="0.25">
      <c r="D482" s="197"/>
      <c r="F482" s="308"/>
      <c r="H482" s="308"/>
      <c r="I482" s="308"/>
      <c r="L482" s="203"/>
      <c r="AM482" s="204"/>
      <c r="AN482" s="204"/>
      <c r="AO482" s="204"/>
      <c r="AP482" s="204"/>
      <c r="AU482" s="205"/>
    </row>
    <row r="483" spans="4:47" s="196" customFormat="1" x14ac:dyDescent="0.25">
      <c r="D483" s="197"/>
      <c r="F483" s="308"/>
      <c r="H483" s="308"/>
      <c r="I483" s="308"/>
      <c r="L483" s="203"/>
      <c r="AM483" s="204"/>
      <c r="AN483" s="204"/>
      <c r="AO483" s="204"/>
      <c r="AP483" s="204"/>
      <c r="AU483" s="205"/>
    </row>
    <row r="484" spans="4:47" s="196" customFormat="1" x14ac:dyDescent="0.25">
      <c r="D484" s="197"/>
      <c r="F484" s="308"/>
      <c r="H484" s="308"/>
      <c r="I484" s="308"/>
      <c r="L484" s="203"/>
      <c r="AM484" s="204"/>
      <c r="AN484" s="204"/>
      <c r="AO484" s="204"/>
      <c r="AP484" s="204"/>
      <c r="AU484" s="205"/>
    </row>
    <row r="485" spans="4:47" s="196" customFormat="1" x14ac:dyDescent="0.25">
      <c r="D485" s="197"/>
      <c r="F485" s="308"/>
      <c r="H485" s="308"/>
      <c r="I485" s="308"/>
      <c r="L485" s="203"/>
      <c r="AM485" s="204"/>
      <c r="AN485" s="204"/>
      <c r="AO485" s="204"/>
      <c r="AP485" s="204"/>
      <c r="AU485" s="205"/>
    </row>
    <row r="486" spans="4:47" s="196" customFormat="1" x14ac:dyDescent="0.25">
      <c r="D486" s="197"/>
      <c r="F486" s="308"/>
      <c r="H486" s="308"/>
      <c r="I486" s="308"/>
      <c r="L486" s="203"/>
      <c r="AM486" s="204"/>
      <c r="AN486" s="204"/>
      <c r="AO486" s="204"/>
      <c r="AP486" s="204"/>
      <c r="AU486" s="205"/>
    </row>
    <row r="487" spans="4:47" s="196" customFormat="1" x14ac:dyDescent="0.25">
      <c r="D487" s="197"/>
      <c r="F487" s="308"/>
      <c r="H487" s="308"/>
      <c r="I487" s="308"/>
      <c r="L487" s="203"/>
      <c r="AM487" s="204"/>
      <c r="AN487" s="204"/>
      <c r="AO487" s="204"/>
      <c r="AP487" s="204"/>
      <c r="AU487" s="205"/>
    </row>
    <row r="488" spans="4:47" s="196" customFormat="1" x14ac:dyDescent="0.25">
      <c r="D488" s="197"/>
      <c r="F488" s="308"/>
      <c r="H488" s="308"/>
      <c r="I488" s="308"/>
      <c r="L488" s="203"/>
      <c r="AM488" s="204"/>
      <c r="AN488" s="204"/>
      <c r="AO488" s="204"/>
      <c r="AP488" s="204"/>
      <c r="AU488" s="205"/>
    </row>
    <row r="489" spans="4:47" s="196" customFormat="1" x14ac:dyDescent="0.25">
      <c r="D489" s="197"/>
      <c r="F489" s="308"/>
      <c r="H489" s="308"/>
      <c r="I489" s="308"/>
      <c r="L489" s="203"/>
      <c r="AM489" s="204"/>
      <c r="AN489" s="204"/>
      <c r="AO489" s="204"/>
      <c r="AP489" s="204"/>
      <c r="AU489" s="205"/>
    </row>
    <row r="490" spans="4:47" s="196" customFormat="1" x14ac:dyDescent="0.25">
      <c r="D490" s="197"/>
      <c r="F490" s="308"/>
      <c r="H490" s="308"/>
      <c r="I490" s="308"/>
      <c r="L490" s="203"/>
      <c r="AM490" s="204"/>
      <c r="AN490" s="204"/>
      <c r="AO490" s="204"/>
      <c r="AP490" s="204"/>
      <c r="AU490" s="205"/>
    </row>
    <row r="491" spans="4:47" s="196" customFormat="1" x14ac:dyDescent="0.25">
      <c r="D491" s="197"/>
      <c r="F491" s="308"/>
      <c r="H491" s="308"/>
      <c r="I491" s="308"/>
      <c r="L491" s="203"/>
      <c r="AM491" s="204"/>
      <c r="AN491" s="204"/>
      <c r="AO491" s="204"/>
      <c r="AP491" s="204"/>
      <c r="AU491" s="205"/>
    </row>
    <row r="492" spans="4:47" s="196" customFormat="1" x14ac:dyDescent="0.25">
      <c r="D492" s="197"/>
      <c r="F492" s="308"/>
      <c r="H492" s="308"/>
      <c r="I492" s="308"/>
      <c r="L492" s="203"/>
      <c r="AM492" s="204"/>
      <c r="AN492" s="204"/>
      <c r="AO492" s="204"/>
      <c r="AP492" s="204"/>
      <c r="AU492" s="205"/>
    </row>
    <row r="493" spans="4:47" s="196" customFormat="1" x14ac:dyDescent="0.25">
      <c r="D493" s="197"/>
      <c r="F493" s="308"/>
      <c r="H493" s="308"/>
      <c r="I493" s="308"/>
      <c r="L493" s="203"/>
      <c r="AM493" s="204"/>
      <c r="AN493" s="204"/>
      <c r="AO493" s="204"/>
      <c r="AP493" s="204"/>
      <c r="AU493" s="205"/>
    </row>
    <row r="494" spans="4:47" s="196" customFormat="1" x14ac:dyDescent="0.25">
      <c r="D494" s="197"/>
      <c r="F494" s="308"/>
      <c r="H494" s="308"/>
      <c r="I494" s="308"/>
      <c r="L494" s="203"/>
      <c r="AM494" s="204"/>
      <c r="AN494" s="204"/>
      <c r="AO494" s="204"/>
      <c r="AP494" s="204"/>
      <c r="AU494" s="205"/>
    </row>
    <row r="495" spans="4:47" s="196" customFormat="1" x14ac:dyDescent="0.25">
      <c r="D495" s="197"/>
      <c r="F495" s="308"/>
      <c r="H495" s="308"/>
      <c r="I495" s="308"/>
      <c r="L495" s="203"/>
      <c r="AM495" s="204"/>
      <c r="AN495" s="204"/>
      <c r="AO495" s="204"/>
      <c r="AP495" s="204"/>
      <c r="AU495" s="205"/>
    </row>
    <row r="496" spans="4:47" s="196" customFormat="1" x14ac:dyDescent="0.25">
      <c r="D496" s="197"/>
      <c r="F496" s="308"/>
      <c r="H496" s="308"/>
      <c r="I496" s="308"/>
      <c r="L496" s="203"/>
      <c r="AM496" s="204"/>
      <c r="AN496" s="204"/>
      <c r="AO496" s="204"/>
      <c r="AP496" s="204"/>
      <c r="AU496" s="205"/>
    </row>
    <row r="497" spans="4:47" s="196" customFormat="1" x14ac:dyDescent="0.25">
      <c r="D497" s="197"/>
      <c r="F497" s="308"/>
      <c r="H497" s="308"/>
      <c r="I497" s="308"/>
      <c r="L497" s="203"/>
      <c r="AM497" s="204"/>
      <c r="AN497" s="204"/>
      <c r="AO497" s="204"/>
      <c r="AP497" s="204"/>
      <c r="AU497" s="205"/>
    </row>
    <row r="498" spans="4:47" s="196" customFormat="1" x14ac:dyDescent="0.25">
      <c r="D498" s="197"/>
      <c r="F498" s="308"/>
      <c r="H498" s="308"/>
      <c r="I498" s="308"/>
      <c r="L498" s="203"/>
      <c r="AM498" s="204"/>
      <c r="AN498" s="204"/>
      <c r="AO498" s="204"/>
      <c r="AP498" s="204"/>
      <c r="AU498" s="205"/>
    </row>
    <row r="499" spans="4:47" s="196" customFormat="1" x14ac:dyDescent="0.25">
      <c r="D499" s="197"/>
      <c r="F499" s="308"/>
      <c r="H499" s="308"/>
      <c r="I499" s="308"/>
      <c r="L499" s="203"/>
      <c r="AM499" s="204"/>
      <c r="AN499" s="204"/>
      <c r="AO499" s="204"/>
      <c r="AP499" s="204"/>
      <c r="AU499" s="205"/>
    </row>
    <row r="500" spans="4:47" s="196" customFormat="1" x14ac:dyDescent="0.25">
      <c r="D500" s="197"/>
      <c r="F500" s="308"/>
      <c r="H500" s="308"/>
      <c r="I500" s="308"/>
      <c r="L500" s="203"/>
      <c r="AM500" s="204"/>
      <c r="AN500" s="204"/>
      <c r="AO500" s="204"/>
      <c r="AP500" s="204"/>
      <c r="AU500" s="205"/>
    </row>
    <row r="501" spans="4:47" s="196" customFormat="1" x14ac:dyDescent="0.25">
      <c r="D501" s="197"/>
      <c r="F501" s="308"/>
      <c r="H501" s="308"/>
      <c r="I501" s="308"/>
      <c r="L501" s="203"/>
      <c r="AM501" s="204"/>
      <c r="AN501" s="204"/>
      <c r="AO501" s="204"/>
      <c r="AP501" s="204"/>
      <c r="AU501" s="205"/>
    </row>
    <row r="502" spans="4:47" s="196" customFormat="1" x14ac:dyDescent="0.25">
      <c r="D502" s="197"/>
      <c r="F502" s="308"/>
      <c r="H502" s="308"/>
      <c r="I502" s="308"/>
      <c r="L502" s="203"/>
      <c r="AM502" s="204"/>
      <c r="AN502" s="204"/>
      <c r="AO502" s="204"/>
      <c r="AP502" s="204"/>
      <c r="AU502" s="205"/>
    </row>
    <row r="503" spans="4:47" s="196" customFormat="1" x14ac:dyDescent="0.25">
      <c r="D503" s="197"/>
      <c r="F503" s="308"/>
      <c r="H503" s="308"/>
      <c r="I503" s="308"/>
      <c r="L503" s="203"/>
      <c r="AM503" s="204"/>
      <c r="AN503" s="204"/>
      <c r="AO503" s="204"/>
      <c r="AP503" s="204"/>
      <c r="AU503" s="205"/>
    </row>
    <row r="504" spans="4:47" s="196" customFormat="1" x14ac:dyDescent="0.25">
      <c r="D504" s="197"/>
      <c r="F504" s="308"/>
      <c r="H504" s="308"/>
      <c r="I504" s="308"/>
      <c r="L504" s="203"/>
      <c r="AM504" s="204"/>
      <c r="AN504" s="204"/>
      <c r="AO504" s="204"/>
      <c r="AP504" s="204"/>
      <c r="AU504" s="205"/>
    </row>
    <row r="505" spans="4:47" s="196" customFormat="1" x14ac:dyDescent="0.25">
      <c r="D505" s="197"/>
      <c r="F505" s="308"/>
      <c r="H505" s="308"/>
      <c r="I505" s="308"/>
      <c r="L505" s="203"/>
      <c r="AM505" s="204"/>
      <c r="AN505" s="204"/>
      <c r="AO505" s="204"/>
      <c r="AP505" s="204"/>
      <c r="AU505" s="205"/>
    </row>
    <row r="506" spans="4:47" s="196" customFormat="1" x14ac:dyDescent="0.25">
      <c r="D506" s="197"/>
      <c r="F506" s="308"/>
      <c r="H506" s="308"/>
      <c r="I506" s="308"/>
      <c r="L506" s="203"/>
      <c r="AM506" s="204"/>
      <c r="AN506" s="204"/>
      <c r="AO506" s="204"/>
      <c r="AP506" s="204"/>
      <c r="AU506" s="205"/>
    </row>
    <row r="507" spans="4:47" s="196" customFormat="1" x14ac:dyDescent="0.25">
      <c r="D507" s="197"/>
      <c r="F507" s="308"/>
      <c r="H507" s="308"/>
      <c r="I507" s="308"/>
      <c r="L507" s="203"/>
      <c r="AM507" s="204"/>
      <c r="AN507" s="204"/>
      <c r="AO507" s="204"/>
      <c r="AP507" s="204"/>
      <c r="AU507" s="205"/>
    </row>
    <row r="508" spans="4:47" s="196" customFormat="1" x14ac:dyDescent="0.25">
      <c r="D508" s="197"/>
      <c r="F508" s="308"/>
      <c r="H508" s="308"/>
      <c r="I508" s="308"/>
      <c r="L508" s="203"/>
      <c r="AM508" s="204"/>
      <c r="AN508" s="204"/>
      <c r="AO508" s="204"/>
      <c r="AP508" s="204"/>
      <c r="AU508" s="205"/>
    </row>
    <row r="509" spans="4:47" s="196" customFormat="1" x14ac:dyDescent="0.25">
      <c r="D509" s="197"/>
      <c r="F509" s="308"/>
      <c r="H509" s="308"/>
      <c r="I509" s="308"/>
      <c r="L509" s="203"/>
      <c r="AM509" s="204"/>
      <c r="AN509" s="204"/>
      <c r="AO509" s="204"/>
      <c r="AP509" s="204"/>
      <c r="AU509" s="205"/>
    </row>
    <row r="510" spans="4:47" s="196" customFormat="1" x14ac:dyDescent="0.25">
      <c r="D510" s="197"/>
      <c r="F510" s="308"/>
      <c r="H510" s="308"/>
      <c r="I510" s="308"/>
      <c r="L510" s="203"/>
      <c r="AM510" s="204"/>
      <c r="AN510" s="204"/>
      <c r="AO510" s="204"/>
      <c r="AP510" s="204"/>
      <c r="AU510" s="205"/>
    </row>
    <row r="511" spans="4:47" s="196" customFormat="1" x14ac:dyDescent="0.25">
      <c r="D511" s="197"/>
      <c r="F511" s="308"/>
      <c r="H511" s="308"/>
      <c r="I511" s="308"/>
      <c r="L511" s="203"/>
      <c r="AM511" s="204"/>
      <c r="AN511" s="204"/>
      <c r="AO511" s="204"/>
      <c r="AP511" s="204"/>
      <c r="AU511" s="205"/>
    </row>
    <row r="512" spans="4:47" s="196" customFormat="1" x14ac:dyDescent="0.25">
      <c r="D512" s="197"/>
      <c r="F512" s="308"/>
      <c r="H512" s="308"/>
      <c r="I512" s="308"/>
      <c r="L512" s="203"/>
      <c r="AM512" s="204"/>
      <c r="AN512" s="204"/>
      <c r="AO512" s="204"/>
      <c r="AP512" s="204"/>
      <c r="AU512" s="205"/>
    </row>
    <row r="513" spans="4:47" s="196" customFormat="1" x14ac:dyDescent="0.25">
      <c r="D513" s="197"/>
      <c r="F513" s="308"/>
      <c r="H513" s="308"/>
      <c r="I513" s="308"/>
      <c r="L513" s="203"/>
      <c r="AM513" s="204"/>
      <c r="AN513" s="204"/>
      <c r="AO513" s="204"/>
      <c r="AP513" s="204"/>
      <c r="AU513" s="205"/>
    </row>
    <row r="514" spans="4:47" s="196" customFormat="1" x14ac:dyDescent="0.25">
      <c r="D514" s="197"/>
      <c r="F514" s="308"/>
      <c r="H514" s="308"/>
      <c r="I514" s="308"/>
      <c r="L514" s="203"/>
      <c r="AM514" s="204"/>
      <c r="AN514" s="204"/>
      <c r="AO514" s="204"/>
      <c r="AP514" s="204"/>
      <c r="AU514" s="205"/>
    </row>
    <row r="515" spans="4:47" s="196" customFormat="1" x14ac:dyDescent="0.25">
      <c r="D515" s="197"/>
      <c r="F515" s="308"/>
      <c r="H515" s="308"/>
      <c r="I515" s="308"/>
      <c r="L515" s="203"/>
      <c r="AM515" s="204"/>
      <c r="AN515" s="204"/>
      <c r="AO515" s="204"/>
      <c r="AP515" s="204"/>
      <c r="AU515" s="205"/>
    </row>
    <row r="516" spans="4:47" s="196" customFormat="1" x14ac:dyDescent="0.25">
      <c r="D516" s="197"/>
      <c r="F516" s="308"/>
      <c r="H516" s="308"/>
      <c r="I516" s="308"/>
      <c r="L516" s="203"/>
      <c r="AM516" s="204"/>
      <c r="AN516" s="204"/>
      <c r="AO516" s="204"/>
      <c r="AP516" s="204"/>
      <c r="AU516" s="205"/>
    </row>
    <row r="517" spans="4:47" s="196" customFormat="1" x14ac:dyDescent="0.25">
      <c r="D517" s="197"/>
      <c r="F517" s="308"/>
      <c r="H517" s="308"/>
      <c r="I517" s="308"/>
      <c r="L517" s="203"/>
      <c r="AM517" s="204"/>
      <c r="AN517" s="204"/>
      <c r="AO517" s="204"/>
      <c r="AP517" s="204"/>
      <c r="AU517" s="205"/>
    </row>
    <row r="518" spans="4:47" s="196" customFormat="1" x14ac:dyDescent="0.25">
      <c r="D518" s="197"/>
      <c r="F518" s="308"/>
      <c r="H518" s="308"/>
      <c r="I518" s="308"/>
      <c r="L518" s="203"/>
      <c r="AM518" s="204"/>
      <c r="AN518" s="204"/>
      <c r="AO518" s="204"/>
      <c r="AP518" s="204"/>
      <c r="AU518" s="205"/>
    </row>
    <row r="519" spans="4:47" s="196" customFormat="1" x14ac:dyDescent="0.25">
      <c r="D519" s="197"/>
      <c r="F519" s="308"/>
      <c r="H519" s="308"/>
      <c r="I519" s="308"/>
      <c r="L519" s="203"/>
      <c r="AM519" s="204"/>
      <c r="AN519" s="204"/>
      <c r="AO519" s="204"/>
      <c r="AP519" s="204"/>
      <c r="AU519" s="205"/>
    </row>
    <row r="520" spans="4:47" s="196" customFormat="1" x14ac:dyDescent="0.25">
      <c r="D520" s="197"/>
      <c r="F520" s="308"/>
      <c r="H520" s="308"/>
      <c r="I520" s="308"/>
      <c r="L520" s="203"/>
      <c r="AM520" s="204"/>
      <c r="AN520" s="204"/>
      <c r="AO520" s="204"/>
      <c r="AP520" s="204"/>
      <c r="AU520" s="205"/>
    </row>
    <row r="521" spans="4:47" s="196" customFormat="1" x14ac:dyDescent="0.25">
      <c r="D521" s="197"/>
      <c r="F521" s="308"/>
      <c r="H521" s="308"/>
      <c r="I521" s="308"/>
      <c r="L521" s="203"/>
      <c r="AM521" s="204"/>
      <c r="AN521" s="204"/>
      <c r="AO521" s="204"/>
      <c r="AP521" s="204"/>
      <c r="AU521" s="205"/>
    </row>
    <row r="522" spans="4:47" s="196" customFormat="1" x14ac:dyDescent="0.25">
      <c r="D522" s="197"/>
      <c r="F522" s="308"/>
      <c r="H522" s="308"/>
      <c r="I522" s="308"/>
      <c r="L522" s="203"/>
      <c r="AM522" s="204"/>
      <c r="AN522" s="204"/>
      <c r="AO522" s="204"/>
      <c r="AP522" s="204"/>
      <c r="AU522" s="205"/>
    </row>
    <row r="523" spans="4:47" s="196" customFormat="1" x14ac:dyDescent="0.25">
      <c r="D523" s="197"/>
      <c r="F523" s="308"/>
      <c r="H523" s="308"/>
      <c r="I523" s="308"/>
      <c r="L523" s="203"/>
      <c r="AM523" s="204"/>
      <c r="AN523" s="204"/>
      <c r="AO523" s="204"/>
      <c r="AP523" s="204"/>
      <c r="AU523" s="205"/>
    </row>
    <row r="524" spans="4:47" s="196" customFormat="1" x14ac:dyDescent="0.25">
      <c r="D524" s="197"/>
      <c r="F524" s="308"/>
      <c r="H524" s="308"/>
      <c r="I524" s="308"/>
      <c r="L524" s="203"/>
      <c r="AM524" s="204"/>
      <c r="AN524" s="204"/>
      <c r="AO524" s="204"/>
      <c r="AP524" s="204"/>
      <c r="AU524" s="205"/>
    </row>
    <row r="525" spans="4:47" s="196" customFormat="1" x14ac:dyDescent="0.25">
      <c r="D525" s="197"/>
      <c r="F525" s="308"/>
      <c r="H525" s="308"/>
      <c r="I525" s="308"/>
      <c r="L525" s="203"/>
      <c r="AM525" s="204"/>
      <c r="AN525" s="204"/>
      <c r="AO525" s="204"/>
      <c r="AP525" s="204"/>
      <c r="AU525" s="205"/>
    </row>
    <row r="526" spans="4:47" s="196" customFormat="1" x14ac:dyDescent="0.25">
      <c r="D526" s="197"/>
      <c r="F526" s="308"/>
      <c r="H526" s="308"/>
      <c r="I526" s="308"/>
      <c r="L526" s="203"/>
      <c r="AM526" s="204"/>
      <c r="AN526" s="204"/>
      <c r="AO526" s="204"/>
      <c r="AP526" s="204"/>
      <c r="AU526" s="205"/>
    </row>
    <row r="527" spans="4:47" s="196" customFormat="1" x14ac:dyDescent="0.25">
      <c r="D527" s="197"/>
      <c r="F527" s="308"/>
      <c r="H527" s="308"/>
      <c r="I527" s="308"/>
      <c r="L527" s="203"/>
      <c r="AM527" s="204"/>
      <c r="AN527" s="204"/>
      <c r="AO527" s="204"/>
      <c r="AP527" s="204"/>
      <c r="AU527" s="205"/>
    </row>
    <row r="528" spans="4:47" s="196" customFormat="1" x14ac:dyDescent="0.25">
      <c r="D528" s="197"/>
      <c r="F528" s="308"/>
      <c r="H528" s="308"/>
      <c r="I528" s="308"/>
      <c r="L528" s="203"/>
      <c r="AM528" s="204"/>
      <c r="AN528" s="204"/>
      <c r="AO528" s="204"/>
      <c r="AP528" s="204"/>
      <c r="AU528" s="205"/>
    </row>
    <row r="529" spans="4:47" s="196" customFormat="1" x14ac:dyDescent="0.25">
      <c r="D529" s="197"/>
      <c r="F529" s="308"/>
      <c r="H529" s="308"/>
      <c r="I529" s="308"/>
      <c r="L529" s="203"/>
      <c r="AM529" s="204"/>
      <c r="AN529" s="204"/>
      <c r="AO529" s="204"/>
      <c r="AP529" s="204"/>
      <c r="AU529" s="205"/>
    </row>
    <row r="530" spans="4:47" s="196" customFormat="1" x14ac:dyDescent="0.25">
      <c r="D530" s="197"/>
      <c r="F530" s="308"/>
      <c r="H530" s="308"/>
      <c r="I530" s="308"/>
      <c r="L530" s="203"/>
      <c r="AM530" s="204"/>
      <c r="AN530" s="204"/>
      <c r="AO530" s="204"/>
      <c r="AP530" s="204"/>
      <c r="AU530" s="205"/>
    </row>
    <row r="531" spans="4:47" s="196" customFormat="1" x14ac:dyDescent="0.25">
      <c r="D531" s="197"/>
      <c r="F531" s="308"/>
      <c r="H531" s="308"/>
      <c r="I531" s="308"/>
      <c r="L531" s="203"/>
      <c r="AM531" s="204"/>
      <c r="AN531" s="204"/>
      <c r="AO531" s="204"/>
      <c r="AP531" s="204"/>
      <c r="AU531" s="205"/>
    </row>
    <row r="532" spans="4:47" s="196" customFormat="1" x14ac:dyDescent="0.25">
      <c r="D532" s="197"/>
      <c r="F532" s="308"/>
      <c r="H532" s="308"/>
      <c r="I532" s="308"/>
      <c r="L532" s="203"/>
      <c r="AM532" s="204"/>
      <c r="AN532" s="204"/>
      <c r="AO532" s="204"/>
      <c r="AP532" s="204"/>
      <c r="AU532" s="205"/>
    </row>
    <row r="533" spans="4:47" s="196" customFormat="1" x14ac:dyDescent="0.25">
      <c r="D533" s="197"/>
      <c r="F533" s="308"/>
      <c r="H533" s="308"/>
      <c r="I533" s="308"/>
      <c r="L533" s="203"/>
      <c r="AM533" s="204"/>
      <c r="AN533" s="204"/>
      <c r="AO533" s="204"/>
      <c r="AP533" s="204"/>
      <c r="AU533" s="205"/>
    </row>
    <row r="534" spans="4:47" s="196" customFormat="1" x14ac:dyDescent="0.25">
      <c r="D534" s="197"/>
      <c r="F534" s="308"/>
      <c r="H534" s="308"/>
      <c r="I534" s="308"/>
      <c r="L534" s="203"/>
      <c r="AM534" s="204"/>
      <c r="AN534" s="204"/>
      <c r="AO534" s="204"/>
      <c r="AP534" s="204"/>
      <c r="AU534" s="205"/>
    </row>
    <row r="535" spans="4:47" s="196" customFormat="1" x14ac:dyDescent="0.25">
      <c r="D535" s="197"/>
      <c r="F535" s="308"/>
      <c r="H535" s="308"/>
      <c r="I535" s="308"/>
      <c r="L535" s="203"/>
      <c r="AM535" s="204"/>
      <c r="AN535" s="204"/>
      <c r="AO535" s="204"/>
      <c r="AP535" s="204"/>
      <c r="AU535" s="205"/>
    </row>
    <row r="536" spans="4:47" s="196" customFormat="1" x14ac:dyDescent="0.25">
      <c r="D536" s="197"/>
      <c r="F536" s="308"/>
      <c r="H536" s="308"/>
      <c r="I536" s="308"/>
      <c r="L536" s="203"/>
      <c r="AM536" s="204"/>
      <c r="AN536" s="204"/>
      <c r="AO536" s="204"/>
      <c r="AP536" s="204"/>
      <c r="AU536" s="205"/>
    </row>
    <row r="537" spans="4:47" s="196" customFormat="1" x14ac:dyDescent="0.25">
      <c r="D537" s="197"/>
      <c r="F537" s="308"/>
      <c r="H537" s="308"/>
      <c r="I537" s="308"/>
      <c r="L537" s="203"/>
      <c r="AM537" s="204"/>
      <c r="AN537" s="204"/>
      <c r="AO537" s="204"/>
      <c r="AP537" s="204"/>
      <c r="AU537" s="205"/>
    </row>
    <row r="538" spans="4:47" s="196" customFormat="1" x14ac:dyDescent="0.25">
      <c r="D538" s="197"/>
      <c r="F538" s="308"/>
      <c r="H538" s="308"/>
      <c r="I538" s="308"/>
      <c r="L538" s="203"/>
      <c r="AM538" s="204"/>
      <c r="AN538" s="204"/>
      <c r="AO538" s="204"/>
      <c r="AP538" s="204"/>
      <c r="AU538" s="205"/>
    </row>
    <row r="539" spans="4:47" s="196" customFormat="1" x14ac:dyDescent="0.25">
      <c r="D539" s="197"/>
      <c r="F539" s="308"/>
      <c r="H539" s="308"/>
      <c r="I539" s="308"/>
      <c r="L539" s="203"/>
      <c r="AM539" s="204"/>
      <c r="AN539" s="204"/>
      <c r="AO539" s="204"/>
      <c r="AP539" s="204"/>
      <c r="AU539" s="205"/>
    </row>
    <row r="540" spans="4:47" s="196" customFormat="1" x14ac:dyDescent="0.25">
      <c r="D540" s="197"/>
      <c r="F540" s="308"/>
      <c r="H540" s="308"/>
      <c r="I540" s="308"/>
      <c r="L540" s="203"/>
      <c r="AM540" s="204"/>
      <c r="AN540" s="204"/>
      <c r="AO540" s="204"/>
      <c r="AP540" s="204"/>
      <c r="AU540" s="205"/>
    </row>
    <row r="541" spans="4:47" s="196" customFormat="1" x14ac:dyDescent="0.25">
      <c r="D541" s="197"/>
      <c r="F541" s="308"/>
      <c r="H541" s="308"/>
      <c r="I541" s="308"/>
      <c r="L541" s="203"/>
      <c r="AM541" s="204"/>
      <c r="AN541" s="204"/>
      <c r="AO541" s="204"/>
      <c r="AP541" s="204"/>
      <c r="AU541" s="205"/>
    </row>
    <row r="542" spans="4:47" s="196" customFormat="1" x14ac:dyDescent="0.25">
      <c r="D542" s="197"/>
      <c r="F542" s="308"/>
      <c r="H542" s="308"/>
      <c r="I542" s="308"/>
      <c r="L542" s="203"/>
      <c r="AM542" s="204"/>
      <c r="AN542" s="204"/>
      <c r="AO542" s="204"/>
      <c r="AP542" s="204"/>
      <c r="AU542" s="205"/>
    </row>
    <row r="543" spans="4:47" s="196" customFormat="1" x14ac:dyDescent="0.25">
      <c r="D543" s="197"/>
      <c r="F543" s="308"/>
      <c r="H543" s="308"/>
      <c r="I543" s="308"/>
      <c r="L543" s="203"/>
      <c r="AM543" s="204"/>
      <c r="AN543" s="204"/>
      <c r="AO543" s="204"/>
      <c r="AP543" s="204"/>
      <c r="AU543" s="205"/>
    </row>
    <row r="544" spans="4:47" s="196" customFormat="1" x14ac:dyDescent="0.25">
      <c r="D544" s="197"/>
      <c r="F544" s="308"/>
      <c r="H544" s="308"/>
      <c r="I544" s="308"/>
      <c r="L544" s="203"/>
      <c r="AM544" s="204"/>
      <c r="AN544" s="204"/>
      <c r="AO544" s="204"/>
      <c r="AP544" s="204"/>
      <c r="AU544" s="205"/>
    </row>
    <row r="545" spans="1:47" s="196" customFormat="1" x14ac:dyDescent="0.25">
      <c r="D545" s="197"/>
      <c r="F545" s="308"/>
      <c r="H545" s="308"/>
      <c r="I545" s="308"/>
      <c r="L545" s="203"/>
      <c r="AM545" s="204"/>
      <c r="AN545" s="204"/>
      <c r="AO545" s="204"/>
      <c r="AP545" s="204"/>
      <c r="AU545" s="205"/>
    </row>
    <row r="546" spans="1:47" s="196" customFormat="1" x14ac:dyDescent="0.25">
      <c r="D546" s="197"/>
      <c r="F546" s="308"/>
      <c r="H546" s="308"/>
      <c r="I546" s="308"/>
      <c r="L546" s="203"/>
      <c r="AM546" s="204"/>
      <c r="AN546" s="204"/>
      <c r="AO546" s="204"/>
      <c r="AP546" s="204"/>
      <c r="AU546" s="205"/>
    </row>
    <row r="547" spans="1:47" s="196" customFormat="1" x14ac:dyDescent="0.25">
      <c r="D547" s="197"/>
      <c r="F547" s="308"/>
      <c r="H547" s="308"/>
      <c r="I547" s="308"/>
      <c r="L547" s="203"/>
      <c r="AM547" s="204"/>
      <c r="AN547" s="204"/>
      <c r="AO547" s="204"/>
      <c r="AP547" s="204"/>
      <c r="AU547" s="205"/>
    </row>
    <row r="548" spans="1:47" s="196" customFormat="1" x14ac:dyDescent="0.25">
      <c r="D548" s="197"/>
      <c r="F548" s="308"/>
      <c r="H548" s="308"/>
      <c r="I548" s="308"/>
      <c r="L548" s="203"/>
      <c r="AM548" s="204"/>
      <c r="AN548" s="204"/>
      <c r="AO548" s="204"/>
      <c r="AP548" s="204"/>
      <c r="AU548" s="205"/>
    </row>
    <row r="549" spans="1:47" s="196" customFormat="1" x14ac:dyDescent="0.25">
      <c r="D549" s="197"/>
      <c r="F549" s="308"/>
      <c r="H549" s="308"/>
      <c r="I549" s="308"/>
      <c r="L549" s="203"/>
      <c r="AM549" s="204"/>
      <c r="AN549" s="204"/>
      <c r="AO549" s="204"/>
      <c r="AP549" s="204"/>
      <c r="AU549" s="205"/>
    </row>
    <row r="550" spans="1:47" s="196" customFormat="1" x14ac:dyDescent="0.25">
      <c r="D550" s="197"/>
      <c r="F550" s="308"/>
      <c r="H550" s="308"/>
      <c r="I550" s="308"/>
      <c r="L550" s="203"/>
      <c r="AM550" s="204"/>
      <c r="AN550" s="204"/>
      <c r="AO550" s="204"/>
      <c r="AP550" s="204"/>
      <c r="AU550" s="205"/>
    </row>
    <row r="551" spans="1:47" s="196" customFormat="1" x14ac:dyDescent="0.25">
      <c r="D551" s="197"/>
      <c r="F551" s="308"/>
      <c r="H551" s="308"/>
      <c r="I551" s="308"/>
      <c r="L551" s="203"/>
      <c r="AM551" s="204"/>
      <c r="AN551" s="204"/>
      <c r="AO551" s="204"/>
      <c r="AP551" s="204"/>
      <c r="AU551" s="205"/>
    </row>
    <row r="552" spans="1:47" s="196" customFormat="1" x14ac:dyDescent="0.25">
      <c r="D552" s="197"/>
      <c r="F552" s="308"/>
      <c r="H552" s="308"/>
      <c r="I552" s="308"/>
      <c r="L552" s="203"/>
      <c r="AM552" s="204"/>
      <c r="AN552" s="204"/>
      <c r="AO552" s="204"/>
      <c r="AP552" s="204"/>
      <c r="AU552" s="205"/>
    </row>
    <row r="553" spans="1:47" s="196" customFormat="1" x14ac:dyDescent="0.25">
      <c r="D553" s="197"/>
      <c r="F553" s="308"/>
      <c r="H553" s="308"/>
      <c r="I553" s="308"/>
      <c r="L553" s="203"/>
      <c r="AM553" s="204"/>
      <c r="AN553" s="204"/>
      <c r="AO553" s="204"/>
      <c r="AP553" s="204"/>
      <c r="AU553" s="205"/>
    </row>
    <row r="554" spans="1:47" s="196" customFormat="1" x14ac:dyDescent="0.25">
      <c r="D554" s="197"/>
      <c r="F554" s="308"/>
      <c r="H554" s="308"/>
      <c r="I554" s="308"/>
      <c r="L554" s="203"/>
      <c r="AM554" s="204"/>
      <c r="AN554" s="204"/>
      <c r="AO554" s="204"/>
      <c r="AP554" s="204"/>
      <c r="AU554" s="205"/>
    </row>
    <row r="555" spans="1:47" s="196" customFormat="1" x14ac:dyDescent="0.25">
      <c r="D555" s="197"/>
      <c r="F555" s="308"/>
      <c r="H555" s="308"/>
      <c r="I555" s="308"/>
      <c r="L555" s="203"/>
      <c r="AM555" s="204"/>
      <c r="AN555" s="204"/>
      <c r="AO555" s="204"/>
      <c r="AP555" s="204"/>
      <c r="AU555" s="205"/>
    </row>
    <row r="556" spans="1:47" s="196" customFormat="1" x14ac:dyDescent="0.25">
      <c r="D556" s="197"/>
      <c r="F556" s="308"/>
      <c r="H556" s="308"/>
      <c r="I556" s="308"/>
      <c r="L556" s="203"/>
      <c r="AM556" s="204"/>
      <c r="AN556" s="204"/>
      <c r="AO556" s="204"/>
      <c r="AP556" s="204"/>
      <c r="AU556" s="205"/>
    </row>
    <row r="557" spans="1:47" s="196" customFormat="1" x14ac:dyDescent="0.25">
      <c r="D557" s="197"/>
      <c r="F557" s="308"/>
      <c r="H557" s="308"/>
      <c r="I557" s="308"/>
      <c r="L557" s="203"/>
      <c r="AM557" s="204"/>
      <c r="AN557" s="204"/>
      <c r="AO557" s="204"/>
      <c r="AP557" s="204"/>
      <c r="AU557" s="205"/>
    </row>
    <row r="558" spans="1:47" x14ac:dyDescent="0.25">
      <c r="A558" s="196"/>
    </row>
  </sheetData>
  <sheetProtection formatCells="0" formatColumns="0" formatRows="0"/>
  <dataConsolidate/>
  <mergeCells count="45">
    <mergeCell ref="H23:I23"/>
    <mergeCell ref="H18:I18"/>
    <mergeCell ref="H24:I24"/>
    <mergeCell ref="H25:I25"/>
    <mergeCell ref="H28:I28"/>
    <mergeCell ref="H26:I26"/>
    <mergeCell ref="H27:I27"/>
    <mergeCell ref="A1:E3"/>
    <mergeCell ref="F1:O1"/>
    <mergeCell ref="P1:Q1"/>
    <mergeCell ref="F2:O2"/>
    <mergeCell ref="P2:Q2"/>
    <mergeCell ref="F3:O3"/>
    <mergeCell ref="P3:S3"/>
    <mergeCell ref="F15:F16"/>
    <mergeCell ref="P15:AE15"/>
    <mergeCell ref="AI15:AI16"/>
    <mergeCell ref="H17:I17"/>
    <mergeCell ref="AI14:AW14"/>
    <mergeCell ref="H14:AE14"/>
    <mergeCell ref="H19:I19"/>
    <mergeCell ref="H20:I20"/>
    <mergeCell ref="H21:I21"/>
    <mergeCell ref="H22:I22"/>
    <mergeCell ref="H5:AE5"/>
    <mergeCell ref="AY15:AY16"/>
    <mergeCell ref="H15:I16"/>
    <mergeCell ref="N15:N16"/>
    <mergeCell ref="AW15:AW16"/>
    <mergeCell ref="AM15:AM16"/>
    <mergeCell ref="AG15:AG16"/>
    <mergeCell ref="AX15:AX16"/>
    <mergeCell ref="AS15:AS16"/>
    <mergeCell ref="L15:L16"/>
    <mergeCell ref="AU15:AU16"/>
    <mergeCell ref="AF15:AF16"/>
    <mergeCell ref="AK15:AK16"/>
    <mergeCell ref="AV15:AV16"/>
    <mergeCell ref="AQ15:AQ16"/>
    <mergeCell ref="AO15:AO16"/>
    <mergeCell ref="H31:I31"/>
    <mergeCell ref="H32:I32"/>
    <mergeCell ref="B34:AW34"/>
    <mergeCell ref="H30:I30"/>
    <mergeCell ref="H29:I29"/>
  </mergeCells>
  <conditionalFormatting sqref="J8 N8:N9 I9 J9:L12">
    <cfRule type="expression" dxfId="476" priority="2867">
      <formula>+IF($L$8="Sede Direccion General",1,0)</formula>
    </cfRule>
    <cfRule type="expression" dxfId="475" priority="2868">
      <formula>+IF($L$8="",1,0)</formula>
    </cfRule>
  </conditionalFormatting>
  <conditionalFormatting sqref="J8 N8 J9:L12">
    <cfRule type="expression" dxfId="474" priority="2866">
      <formula>+IF($L$9="",1,0)</formula>
    </cfRule>
  </conditionalFormatting>
  <conditionalFormatting sqref="AW17:AW32 AE17:AE32">
    <cfRule type="cellIs" dxfId="473" priority="980" operator="equal">
      <formula>"EXTREMA-INACEPTABLE 25"</formula>
    </cfRule>
    <cfRule type="cellIs" dxfId="472" priority="981" operator="equal">
      <formula>"EXTREMA-INACEPTABLE 20"</formula>
    </cfRule>
    <cfRule type="cellIs" dxfId="471" priority="982" operator="equal">
      <formula>"EXTREMA-INACEPTABLE 15"</formula>
    </cfRule>
    <cfRule type="cellIs" dxfId="470" priority="983" operator="equal">
      <formula>"EXTREMA-INACEPTABLE 10"</formula>
    </cfRule>
    <cfRule type="cellIs" dxfId="469" priority="984" operator="equal">
      <formula>"EXTREMA-INACEPTABLE 20"</formula>
    </cfRule>
    <cfRule type="cellIs" dxfId="468" priority="985" operator="equal">
      <formula>"EXTREMA-INACEPTABLE 16"</formula>
    </cfRule>
    <cfRule type="cellIs" dxfId="467" priority="986" operator="equal">
      <formula>"EXTREMA-INACEPTABLE 12"</formula>
    </cfRule>
    <cfRule type="cellIs" dxfId="466" priority="987" operator="equal">
      <formula>"EXTREMA- INACEPTABLE 15"</formula>
    </cfRule>
    <cfRule type="cellIs" dxfId="465" priority="988" operator="equal">
      <formula>"ALTA-IMPORTANTE 5"</formula>
    </cfRule>
    <cfRule type="cellIs" dxfId="464" priority="989" operator="equal">
      <formula>"ALTA-IMPORTANTE 8"</formula>
    </cfRule>
    <cfRule type="cellIs" dxfId="463" priority="990" operator="equal">
      <formula>"ALTA-IMPORTANTE 4"</formula>
    </cfRule>
    <cfRule type="cellIs" dxfId="462" priority="991" operator="equal">
      <formula>"ALTA-IMPORTANTE 12"</formula>
    </cfRule>
    <cfRule type="cellIs" dxfId="461" priority="992" operator="equal">
      <formula>"ALTA-IMPORTANTE 9"</formula>
    </cfRule>
    <cfRule type="cellIs" dxfId="460" priority="993" operator="equal">
      <formula>"ALTA-IMPORTANTE 10"</formula>
    </cfRule>
    <cfRule type="cellIs" dxfId="459" priority="994" operator="equal">
      <formula>"ALTA-IMPORTANTE 8"</formula>
    </cfRule>
    <cfRule type="cellIs" dxfId="458" priority="995" operator="equal">
      <formula>"EXTREMA-INACEPTABLE 5"</formula>
    </cfRule>
    <cfRule type="cellIs" dxfId="457" priority="996" operator="equal">
      <formula>"MODERADO 4"</formula>
    </cfRule>
    <cfRule type="cellIs" dxfId="456" priority="997" operator="equal">
      <formula>"MODERADO 6"</formula>
    </cfRule>
    <cfRule type="cellIs" dxfId="455" priority="998" operator="equal">
      <formula>"MODERADO 6"</formula>
    </cfRule>
    <cfRule type="cellIs" dxfId="454" priority="999" operator="equal">
      <formula>"MODERADO 3"</formula>
    </cfRule>
    <cfRule type="cellIs" dxfId="453" priority="1000" operator="equal">
      <formula>"BAJO-TRIVIAL 3"</formula>
    </cfRule>
    <cfRule type="cellIs" dxfId="452" priority="1001" operator="equal">
      <formula>"BAJO-ACEPTABLE 4"</formula>
    </cfRule>
    <cfRule type="cellIs" dxfId="451" priority="1002" operator="equal">
      <formula>"BAJO-TRIVIAL 2"</formula>
    </cfRule>
    <cfRule type="cellIs" dxfId="450" priority="1003" operator="equal">
      <formula>"BAJO-ACEPTABLE 2"</formula>
    </cfRule>
    <cfRule type="cellIs" dxfId="449" priority="1004" operator="equal">
      <formula>"BAJO-TRIVIAL 1"</formula>
    </cfRule>
  </conditionalFormatting>
  <conditionalFormatting sqref="AF17:AG32 AQ17:AS32">
    <cfRule type="cellIs" dxfId="448" priority="246" operator="equal">
      <formula>"EXTREMA-INACEPTABLE 25"</formula>
    </cfRule>
    <cfRule type="cellIs" dxfId="447" priority="247" operator="equal">
      <formula>"EXTREMA-INACEPTABLE 20"</formula>
    </cfRule>
    <cfRule type="cellIs" dxfId="446" priority="248" operator="equal">
      <formula>"EXTREMA-INACEPTABLE 15"</formula>
    </cfRule>
    <cfRule type="cellIs" dxfId="445" priority="249" operator="equal">
      <formula>"EXTREMA-INACEPTABLE 10"</formula>
    </cfRule>
    <cfRule type="cellIs" dxfId="444" priority="250" operator="equal">
      <formula>"EXTREMA-INACEPTABLE 20"</formula>
    </cfRule>
    <cfRule type="cellIs" dxfId="443" priority="251" operator="equal">
      <formula>"EXTREMA-INACEPTABLE 16"</formula>
    </cfRule>
    <cfRule type="cellIs" dxfId="442" priority="252" operator="equal">
      <formula>"EXTREMA-INACEPTABLE 12"</formula>
    </cfRule>
    <cfRule type="cellIs" dxfId="441" priority="253" operator="equal">
      <formula>"EXTREMA- INACEPTABLE 15"</formula>
    </cfRule>
    <cfRule type="cellIs" dxfId="440" priority="254" operator="equal">
      <formula>"ALTA-IMPORTANTE 5"</formula>
    </cfRule>
    <cfRule type="cellIs" dxfId="439" priority="255" operator="equal">
      <formula>"ALTA-IMPORTANTE 8"</formula>
    </cfRule>
    <cfRule type="cellIs" dxfId="438" priority="256" operator="equal">
      <formula>"ALTA-IMPORTANTE 4"</formula>
    </cfRule>
    <cfRule type="cellIs" dxfId="437" priority="257" operator="equal">
      <formula>"ALTA-IMPORTANTE 12"</formula>
    </cfRule>
    <cfRule type="cellIs" dxfId="436" priority="258" operator="equal">
      <formula>"ALTA-IMPORTANTE 9"</formula>
    </cfRule>
    <cfRule type="cellIs" dxfId="435" priority="259" operator="equal">
      <formula>"ALTA-IMPORTANTE 10"</formula>
    </cfRule>
    <cfRule type="cellIs" dxfId="434" priority="260" operator="equal">
      <formula>"ALTA-IMPORTANTE 8"</formula>
    </cfRule>
    <cfRule type="cellIs" dxfId="433" priority="261" operator="equal">
      <formula>"ALTA-IMPORTANTE 5"</formula>
    </cfRule>
    <cfRule type="cellIs" dxfId="432" priority="262" operator="equal">
      <formula>"MODERADO 4"</formula>
    </cfRule>
    <cfRule type="cellIs" dxfId="431" priority="263" operator="equal">
      <formula>"MODERADO 6"</formula>
    </cfRule>
    <cfRule type="cellIs" dxfId="430" priority="264" operator="equal">
      <formula>"MODERADO 6"</formula>
    </cfRule>
    <cfRule type="cellIs" dxfId="429" priority="265" operator="equal">
      <formula>"MODERADO 3"</formula>
    </cfRule>
    <cfRule type="cellIs" dxfId="428" priority="266" operator="equal">
      <formula>"BAJO-TRIVIAL 3"</formula>
    </cfRule>
    <cfRule type="cellIs" dxfId="427" priority="267" operator="equal">
      <formula>"BAJO-ACEPTABLE 4"</formula>
    </cfRule>
    <cfRule type="cellIs" dxfId="426" priority="268" operator="equal">
      <formula>"BAJO-TRIVIAL 2"</formula>
    </cfRule>
    <cfRule type="cellIs" dxfId="425" priority="269" operator="equal">
      <formula>"BAJO-ACEPTABLE 2"</formula>
    </cfRule>
    <cfRule type="cellIs" dxfId="424" priority="270" operator="equal">
      <formula>"BAJO-TRIVIAL 1"</formula>
    </cfRule>
  </conditionalFormatting>
  <dataValidations xWindow="142" yWindow="351" count="3">
    <dataValidation allowBlank="1" showInputMessage="1" showErrorMessage="1" promptTitle="FECHA" prompt="INGRESE DD/MM/AA" sqref="I11" xr:uid="{00000000-0002-0000-0300-000002000000}"/>
    <dataValidation type="list" allowBlank="1" showInputMessage="1" showErrorMessage="1" sqref="AQ17:AQ32" xr:uid="{00000000-0002-0000-0300-000001000000}">
      <formula1>CONTROLES_PROBABILIDAD</formula1>
    </dataValidation>
    <dataValidation type="list" allowBlank="1" showInputMessage="1" showErrorMessage="1" sqref="AR17:AR32" xr:uid="{00000000-0002-0000-0300-000000000000}">
      <formula1>ZONA_RIESGOS</formula1>
    </dataValidation>
  </dataValidations>
  <pageMargins left="0.7" right="0.7" top="0.75" bottom="0.75" header="0.3" footer="0.3"/>
  <pageSetup orientation="portrait" horizontalDpi="300" verticalDpi="300" r:id="rId1"/>
  <drawing r:id="rId2"/>
  <legacyDrawing r:id="rId3"/>
  <controls>
    <mc:AlternateContent xmlns:mc="http://schemas.openxmlformats.org/markup-compatibility/2006">
      <mc:Choice Requires="x14">
        <control shapeId="2091" r:id="rId4" name="CmdDI">
          <controlPr defaultSize="0" autoLine="0" r:id="rId5">
            <anchor moveWithCells="1">
              <from>
                <xdr:col>18</xdr:col>
                <xdr:colOff>0</xdr:colOff>
                <xdr:row>30</xdr:row>
                <xdr:rowOff>0</xdr:rowOff>
              </from>
              <to>
                <xdr:col>18</xdr:col>
                <xdr:colOff>304800</xdr:colOff>
                <xdr:row>30</xdr:row>
                <xdr:rowOff>257175</xdr:rowOff>
              </to>
            </anchor>
          </controlPr>
        </control>
      </mc:Choice>
      <mc:Fallback>
        <control shapeId="2091" r:id="rId4" name="CmdDI"/>
      </mc:Fallback>
    </mc:AlternateContent>
  </controls>
  <extLst>
    <ext xmlns:x14="http://schemas.microsoft.com/office/spreadsheetml/2009/9/main" uri="{78C0D931-6437-407d-A8EE-F0AAD7539E65}">
      <x14:conditionalFormattings>
        <x14:conditionalFormatting xmlns:xm="http://schemas.microsoft.com/office/excel/2006/main">
          <x14:cfRule type="cellIs" priority="311" operator="equal" id="{EDCD60E6-E08D-40D2-B77D-D8754211065E}">
            <xm:f>DATOS!$BF$20</xm:f>
            <x14:dxf>
              <fill>
                <patternFill>
                  <bgColor rgb="FFFF0000"/>
                </patternFill>
              </fill>
            </x14:dxf>
          </x14:cfRule>
          <x14:cfRule type="cellIs" priority="312" operator="equal" id="{013E0093-45B7-448D-A4A8-E8A2BC160DFF}">
            <xm:f>DATOS!$BF$19</xm:f>
            <x14:dxf>
              <fill>
                <patternFill>
                  <bgColor rgb="FFFF0000"/>
                </patternFill>
              </fill>
            </x14:dxf>
          </x14:cfRule>
          <x14:cfRule type="cellIs" priority="313" operator="equal" id="{F9B34DC5-C919-4D0F-9BC9-71D3D5AF53C7}">
            <xm:f>DATOS!$BF$18</xm:f>
            <x14:dxf>
              <fill>
                <patternFill>
                  <bgColor rgb="FFFF0000"/>
                </patternFill>
              </fill>
            </x14:dxf>
          </x14:cfRule>
          <x14:cfRule type="cellIs" priority="314" operator="equal" id="{D7A5014C-8978-4E54-B822-17A2084DAA08}">
            <xm:f>DATOS!$BF$21</xm:f>
            <x14:dxf>
              <fill>
                <patternFill>
                  <bgColor rgb="FFFF0000"/>
                </patternFill>
              </fill>
            </x14:dxf>
          </x14:cfRule>
          <x14:cfRule type="cellIs" priority="315" operator="equal" id="{B591BF28-5B22-45AE-B9B9-A28A72426E2D}">
            <xm:f>DATOS!$BE$20</xm:f>
            <x14:dxf>
              <fill>
                <patternFill>
                  <bgColor rgb="FFFF0000"/>
                </patternFill>
              </fill>
            </x14:dxf>
          </x14:cfRule>
          <x14:cfRule type="cellIs" priority="316" operator="equal" id="{4BAB93BF-10E7-40B2-A7FA-467B39B858D5}">
            <xm:f>DATOS!$BE$19</xm:f>
            <x14:dxf>
              <fill>
                <patternFill>
                  <bgColor rgb="FFFF0000"/>
                </patternFill>
              </fill>
            </x14:dxf>
          </x14:cfRule>
          <x14:cfRule type="cellIs" priority="318" operator="equal" id="{34496DB4-9E06-47F3-808C-888BC1DF8795}">
            <xm:f>DATOS!$BE$18</xm:f>
            <x14:dxf>
              <fill>
                <patternFill>
                  <bgColor rgb="FFFF0000"/>
                </patternFill>
              </fill>
            </x14:dxf>
          </x14:cfRule>
          <x14:cfRule type="cellIs" priority="319" operator="equal" id="{A169FF78-D6F4-4A42-8410-B5F8B5BF3840}">
            <xm:f>DATOS!$BF$22</xm:f>
            <x14:dxf>
              <fill>
                <patternFill>
                  <bgColor rgb="FFFF0000"/>
                </patternFill>
              </fill>
            </x14:dxf>
          </x14:cfRule>
          <x14:cfRule type="cellIs" priority="320" operator="equal" id="{58972388-BED8-43FC-83D2-3BC348680F68}">
            <xm:f>DATOS!$BE$21</xm:f>
            <x14:dxf>
              <fill>
                <patternFill>
                  <bgColor rgb="FFFFC000"/>
                </patternFill>
              </fill>
            </x14:dxf>
          </x14:cfRule>
          <x14:cfRule type="cellIs" priority="321" operator="equal" id="{6E084F3F-6C77-47F5-8587-E52F52AFF40E}">
            <xm:f>DATOS!$BD$20</xm:f>
            <x14:dxf>
              <fill>
                <patternFill>
                  <bgColor rgb="FFFFC000"/>
                </patternFill>
              </fill>
            </x14:dxf>
          </x14:cfRule>
          <x14:cfRule type="cellIs" priority="322" operator="equal" id="{99BDBDDA-C98A-4548-AA0A-661067E74766}">
            <xm:f>DATOS!$BD$19</xm:f>
            <x14:dxf>
              <fill>
                <patternFill>
                  <bgColor rgb="FFFFC000"/>
                </patternFill>
              </fill>
            </x14:dxf>
          </x14:cfRule>
          <x14:cfRule type="cellIs" priority="323" operator="equal" id="{5D689226-6DA3-403C-8403-F815A108C32D}">
            <xm:f>DATOS!$BD$18</xm:f>
            <x14:dxf>
              <fill>
                <patternFill>
                  <bgColor rgb="FFFF0000"/>
                </patternFill>
              </fill>
            </x14:dxf>
          </x14:cfRule>
          <x14:cfRule type="cellIs" priority="324" operator="equal" id="{D1EC0211-248C-40F3-BFFB-5ECAC8AA193C}">
            <xm:f>DATOS!$BE$22</xm:f>
            <x14:dxf>
              <fill>
                <patternFill>
                  <bgColor rgb="FFFFC000"/>
                </patternFill>
              </fill>
            </x14:dxf>
          </x14:cfRule>
          <x14:cfRule type="cellIs" priority="325" operator="equal" id="{14442A44-2B64-4819-A086-E7579E79484E}">
            <xm:f>DATOS!$BD$21</xm:f>
            <x14:dxf>
              <fill>
                <patternFill>
                  <bgColor rgb="FFFFFF00"/>
                </patternFill>
              </fill>
            </x14:dxf>
          </x14:cfRule>
          <x14:cfRule type="cellIs" priority="326" operator="equal" id="{D88EA9E7-A9E0-496C-8AA6-CB570F973D2A}">
            <xm:f>DATOS!$BD$22</xm:f>
            <x14:dxf>
              <fill>
                <patternFill>
                  <bgColor rgb="FFFFFF00"/>
                </patternFill>
              </fill>
            </x14:dxf>
          </x14:cfRule>
          <xm:sqref>AW17:AW32 AE17:AE32</xm:sqref>
        </x14:conditionalFormatting>
      </x14:conditionalFormattings>
    </ext>
    <ext xmlns:x14="http://schemas.microsoft.com/office/spreadsheetml/2009/9/main" uri="{CCE6A557-97BC-4b89-ADB6-D9C93CAAB3DF}">
      <x14:dataValidations xmlns:xm="http://schemas.microsoft.com/office/excel/2006/main" xWindow="142" yWindow="351" count="2">
        <x14:dataValidation type="list" allowBlank="1" showInputMessage="1" showErrorMessage="1" xr:uid="{00000000-0002-0000-0300-000003000000}">
          <x14:formula1>
            <xm:f>DATOS!$AU$14:$AU$18</xm:f>
          </x14:formula1>
          <xm:sqref>P17:P32</xm:sqref>
        </x14:dataValidation>
        <x14:dataValidation type="list" allowBlank="1" showInputMessage="1" showErrorMessage="1" xr:uid="{00000000-0002-0000-0300-000004000000}">
          <x14:formula1>
            <xm:f>DATOS!$AS$76:$AS$78</xm:f>
          </x14:formula1>
          <xm:sqref>AS17:AS32</xm:sqref>
        </x14:dataValidation>
      </x14:dataValidations>
    </ex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9">
    <tabColor theme="7" tint="-0.249977111117893"/>
  </sheetPr>
  <dimension ref="A1:BU229"/>
  <sheetViews>
    <sheetView topLeftCell="A153" zoomScale="85" zoomScaleNormal="85" workbookViewId="0">
      <selection activeCell="I160" sqref="I160"/>
    </sheetView>
  </sheetViews>
  <sheetFormatPr baseColWidth="10" defaultRowHeight="12.75" x14ac:dyDescent="0.2"/>
  <cols>
    <col min="1" max="1" width="1.28515625" style="477" customWidth="1"/>
    <col min="2" max="3" width="1" style="481" customWidth="1"/>
    <col min="4" max="4" width="7.5703125" style="490" customWidth="1"/>
    <col min="5" max="5" width="2.5703125" style="481" customWidth="1"/>
    <col min="6" max="6" width="12.7109375" style="491" customWidth="1"/>
    <col min="7" max="7" width="26.85546875" style="483" customWidth="1"/>
    <col min="8" max="8" width="27.7109375" style="483" customWidth="1"/>
    <col min="9" max="9" width="17.85546875" style="483" customWidth="1"/>
    <col min="10" max="10" width="21.42578125" style="483" customWidth="1"/>
    <col min="11" max="11" width="12.42578125" style="483" bestFit="1" customWidth="1"/>
    <col min="12" max="12" width="19.7109375" style="483" customWidth="1"/>
    <col min="13" max="13" width="10.85546875" style="483" customWidth="1"/>
    <col min="14" max="14" width="20.85546875" style="483" bestFit="1" customWidth="1"/>
    <col min="15" max="15" width="20.85546875" style="483" customWidth="1"/>
    <col min="16" max="17" width="23.7109375" style="483" customWidth="1"/>
    <col min="18" max="18" width="26" style="515" bestFit="1" customWidth="1"/>
    <col min="19" max="19" width="13.85546875" style="515" customWidth="1"/>
    <col min="20" max="20" width="16.42578125" style="515" hidden="1" customWidth="1"/>
    <col min="21" max="21" width="17" style="483" hidden="1" customWidth="1"/>
    <col min="22" max="22" width="16" style="483" hidden="1" customWidth="1"/>
    <col min="23" max="23" width="14.7109375" style="483" hidden="1" customWidth="1"/>
    <col min="24" max="24" width="10.85546875" style="483" hidden="1" customWidth="1"/>
    <col min="25" max="25" width="9.85546875" style="483" hidden="1" customWidth="1"/>
    <col min="26" max="26" width="9.28515625" style="515" hidden="1" customWidth="1"/>
    <col min="27" max="27" width="15.42578125" style="483" customWidth="1"/>
    <col min="28" max="28" width="16.5703125" style="483" customWidth="1"/>
    <col min="29" max="29" width="25.140625" style="483" customWidth="1"/>
    <col min="30" max="30" width="21" style="483" bestFit="1" customWidth="1"/>
    <col min="31" max="31" width="28.140625" style="483" customWidth="1"/>
    <col min="32" max="32" width="26.7109375" style="483" customWidth="1"/>
    <col min="33" max="33" width="20.28515625" style="483" bestFit="1" customWidth="1"/>
    <col min="34" max="34" width="0.7109375" style="483" customWidth="1"/>
    <col min="35" max="40" width="12.7109375" style="483" customWidth="1"/>
    <col min="41" max="16384" width="11.42578125" style="483"/>
  </cols>
  <sheetData>
    <row r="1" spans="1:73" s="477" customFormat="1" ht="30" customHeight="1" x14ac:dyDescent="0.25">
      <c r="A1" s="669"/>
      <c r="B1" s="669"/>
      <c r="C1" s="669"/>
      <c r="D1" s="669"/>
      <c r="E1" s="669"/>
      <c r="F1" s="674" t="s">
        <v>3</v>
      </c>
      <c r="G1" s="674"/>
      <c r="H1" s="674"/>
      <c r="I1" s="674"/>
      <c r="J1" s="674"/>
      <c r="K1" s="674"/>
      <c r="L1" s="674"/>
      <c r="M1" s="674"/>
      <c r="N1" s="661" t="s">
        <v>1680</v>
      </c>
      <c r="O1" s="662"/>
      <c r="P1" s="663"/>
      <c r="Q1" s="671">
        <v>44162</v>
      </c>
      <c r="R1" s="672"/>
      <c r="S1" s="292"/>
      <c r="T1" s="280"/>
      <c r="Z1" s="281"/>
      <c r="AA1" s="281"/>
      <c r="AB1" s="281"/>
      <c r="AC1" s="481"/>
      <c r="AK1" s="481"/>
      <c r="AL1" s="481"/>
      <c r="AM1" s="481"/>
      <c r="AO1" s="482"/>
    </row>
    <row r="2" spans="1:73" s="477" customFormat="1" ht="30" customHeight="1" x14ac:dyDescent="0.25">
      <c r="A2" s="669"/>
      <c r="B2" s="669"/>
      <c r="C2" s="669"/>
      <c r="D2" s="669"/>
      <c r="E2" s="669"/>
      <c r="F2" s="674" t="s">
        <v>1675</v>
      </c>
      <c r="G2" s="674"/>
      <c r="H2" s="674"/>
      <c r="I2" s="674"/>
      <c r="J2" s="674"/>
      <c r="K2" s="674"/>
      <c r="L2" s="674"/>
      <c r="M2" s="674"/>
      <c r="N2" s="659" t="s">
        <v>1812</v>
      </c>
      <c r="O2" s="673"/>
      <c r="P2" s="660"/>
      <c r="Q2" s="659" t="s">
        <v>1785</v>
      </c>
      <c r="R2" s="660"/>
      <c r="S2" s="293"/>
      <c r="T2" s="282"/>
      <c r="Z2" s="281"/>
      <c r="AA2" s="281"/>
      <c r="AB2" s="281"/>
      <c r="AC2" s="481"/>
      <c r="AK2" s="481"/>
      <c r="AL2" s="481"/>
      <c r="AM2" s="481"/>
      <c r="AO2" s="482"/>
    </row>
    <row r="3" spans="1:73" s="477" customFormat="1" ht="30" customHeight="1" x14ac:dyDescent="0.2">
      <c r="A3" s="669"/>
      <c r="B3" s="669"/>
      <c r="C3" s="669"/>
      <c r="D3" s="669"/>
      <c r="E3" s="669"/>
      <c r="F3" s="674" t="s">
        <v>1792</v>
      </c>
      <c r="G3" s="674"/>
      <c r="H3" s="674"/>
      <c r="I3" s="674"/>
      <c r="J3" s="674"/>
      <c r="K3" s="674"/>
      <c r="L3" s="674"/>
      <c r="M3" s="674"/>
      <c r="N3" s="670" t="s">
        <v>1676</v>
      </c>
      <c r="O3" s="670"/>
      <c r="P3" s="670"/>
      <c r="Q3" s="670"/>
      <c r="R3" s="670"/>
      <c r="S3" s="294"/>
      <c r="T3" s="283"/>
      <c r="U3" s="284"/>
      <c r="V3" s="284"/>
      <c r="W3" s="284"/>
      <c r="X3" s="284"/>
      <c r="Y3" s="284"/>
      <c r="Z3" s="284"/>
      <c r="AA3" s="281"/>
      <c r="AB3" s="281"/>
      <c r="AC3" s="481"/>
      <c r="AF3" s="483"/>
      <c r="AG3" s="483"/>
      <c r="AK3" s="481"/>
      <c r="AL3" s="481"/>
      <c r="AM3" s="481"/>
      <c r="AO3" s="482"/>
    </row>
    <row r="4" spans="1:73" s="489" customFormat="1" x14ac:dyDescent="0.2">
      <c r="A4" s="477"/>
      <c r="B4" s="484"/>
      <c r="C4" s="484"/>
      <c r="D4" s="485"/>
      <c r="E4" s="484"/>
      <c r="F4" s="486"/>
      <c r="G4" s="484"/>
      <c r="H4" s="484"/>
      <c r="I4" s="484"/>
      <c r="J4" s="484"/>
      <c r="K4" s="484"/>
      <c r="L4" s="484"/>
      <c r="M4" s="484"/>
      <c r="N4" s="486"/>
      <c r="O4" s="486"/>
      <c r="P4" s="486"/>
      <c r="Q4" s="486"/>
      <c r="R4" s="484"/>
      <c r="S4" s="484"/>
      <c r="T4" s="484"/>
      <c r="U4" s="486"/>
      <c r="V4" s="486"/>
      <c r="W4" s="486"/>
      <c r="X4" s="486"/>
      <c r="Y4" s="486"/>
      <c r="Z4" s="484"/>
      <c r="AA4" s="484"/>
      <c r="AB4" s="484"/>
      <c r="AC4" s="484"/>
      <c r="AD4" s="484"/>
      <c r="AE4" s="484"/>
      <c r="AF4" s="483"/>
      <c r="AG4" s="483"/>
      <c r="AH4" s="484"/>
      <c r="AI4" s="487"/>
      <c r="AJ4" s="487"/>
      <c r="AK4" s="487"/>
      <c r="AL4" s="487"/>
      <c r="AM4" s="487"/>
      <c r="AN4" s="487"/>
      <c r="AO4" s="487"/>
      <c r="AP4" s="488"/>
      <c r="AQ4" s="487"/>
      <c r="AR4" s="290"/>
      <c r="AS4" s="487"/>
      <c r="AT4" s="487"/>
      <c r="AU4" s="487"/>
      <c r="AV4" s="487"/>
      <c r="AW4" s="487"/>
      <c r="AX4" s="487"/>
      <c r="AY4" s="487"/>
      <c r="AZ4" s="487"/>
      <c r="BA4" s="487"/>
      <c r="BB4" s="487"/>
      <c r="BC4" s="487"/>
      <c r="BD4" s="487"/>
      <c r="BE4" s="487"/>
      <c r="BF4" s="487"/>
      <c r="BG4" s="487"/>
      <c r="BH4" s="487"/>
      <c r="BI4" s="487"/>
      <c r="BJ4" s="487"/>
      <c r="BK4" s="487"/>
      <c r="BL4" s="487"/>
      <c r="BM4" s="487"/>
      <c r="BN4" s="487"/>
      <c r="BO4" s="487"/>
      <c r="BP4" s="487"/>
      <c r="BQ4" s="487"/>
      <c r="BR4" s="487"/>
      <c r="BS4" s="487"/>
    </row>
    <row r="5" spans="1:73" s="489" customFormat="1" ht="15.75" hidden="1" customHeight="1" x14ac:dyDescent="0.2">
      <c r="A5" s="477"/>
      <c r="B5" s="481"/>
      <c r="C5" s="481"/>
      <c r="D5" s="490"/>
      <c r="E5" s="481"/>
      <c r="F5" s="491"/>
      <c r="G5" s="481"/>
      <c r="H5" s="481"/>
      <c r="I5" s="666" t="s">
        <v>1677</v>
      </c>
      <c r="J5" s="666"/>
      <c r="K5" s="666"/>
      <c r="L5" s="666"/>
      <c r="M5" s="666"/>
      <c r="N5" s="666"/>
      <c r="O5" s="666"/>
      <c r="P5" s="666"/>
      <c r="Q5" s="666"/>
      <c r="R5" s="666"/>
      <c r="S5" s="666"/>
      <c r="T5" s="666"/>
      <c r="U5" s="666"/>
      <c r="V5" s="666"/>
      <c r="W5" s="666"/>
      <c r="X5" s="666"/>
      <c r="Y5" s="666"/>
      <c r="Z5" s="666"/>
      <c r="AA5" s="666"/>
      <c r="AB5" s="666"/>
      <c r="AC5" s="666"/>
      <c r="AD5" s="666"/>
      <c r="AE5" s="478"/>
      <c r="AF5" s="483"/>
      <c r="AG5" s="483"/>
      <c r="AH5" s="492"/>
      <c r="AI5" s="493"/>
      <c r="AJ5" s="493"/>
      <c r="AK5" s="493"/>
      <c r="AL5" s="493"/>
      <c r="AM5" s="493"/>
      <c r="AN5" s="493"/>
      <c r="AO5" s="493"/>
      <c r="AP5" s="493"/>
      <c r="AQ5" s="493"/>
      <c r="AR5" s="493"/>
      <c r="AS5" s="493"/>
      <c r="AT5" s="493"/>
      <c r="AU5" s="493"/>
      <c r="AV5" s="493"/>
      <c r="AW5" s="493"/>
      <c r="AX5" s="493"/>
      <c r="AY5" s="493"/>
      <c r="AZ5" s="493"/>
      <c r="BA5" s="494"/>
    </row>
    <row r="6" spans="1:73" s="489" customFormat="1" hidden="1" x14ac:dyDescent="0.2">
      <c r="A6" s="477"/>
      <c r="B6" s="484"/>
      <c r="C6" s="484"/>
      <c r="D6" s="485"/>
      <c r="E6" s="484"/>
      <c r="F6" s="486"/>
      <c r="G6" s="484"/>
      <c r="H6" s="484"/>
      <c r="I6" s="484"/>
      <c r="J6" s="484"/>
      <c r="K6" s="484"/>
      <c r="L6" s="484"/>
      <c r="M6" s="484"/>
      <c r="N6" s="486"/>
      <c r="O6" s="486"/>
      <c r="P6" s="486"/>
      <c r="Q6" s="486"/>
      <c r="R6" s="484"/>
      <c r="S6" s="484"/>
      <c r="T6" s="484"/>
      <c r="U6" s="486"/>
      <c r="V6" s="486"/>
      <c r="W6" s="486"/>
      <c r="X6" s="486"/>
      <c r="Y6" s="486"/>
      <c r="Z6" s="484"/>
      <c r="AA6" s="484"/>
      <c r="AB6" s="484"/>
      <c r="AC6" s="484"/>
      <c r="AD6" s="484"/>
      <c r="AE6" s="484"/>
      <c r="AF6" s="483"/>
      <c r="AG6" s="483"/>
      <c r="AH6" s="484"/>
      <c r="AI6" s="487"/>
      <c r="AJ6" s="487"/>
      <c r="AK6" s="487"/>
      <c r="AL6" s="487"/>
      <c r="AM6" s="487"/>
      <c r="AN6" s="487"/>
      <c r="AO6" s="487"/>
      <c r="AP6" s="488"/>
      <c r="AQ6" s="487"/>
      <c r="AR6" s="290"/>
      <c r="AS6" s="487"/>
      <c r="AT6" s="487"/>
      <c r="AU6" s="487"/>
      <c r="AV6" s="487"/>
      <c r="AW6" s="487"/>
      <c r="AX6" s="487"/>
      <c r="AY6" s="487"/>
      <c r="AZ6" s="487"/>
      <c r="BA6" s="487"/>
      <c r="BB6" s="487"/>
      <c r="BC6" s="487"/>
      <c r="BD6" s="487"/>
      <c r="BE6" s="487"/>
      <c r="BF6" s="487"/>
      <c r="BG6" s="487"/>
      <c r="BH6" s="487"/>
      <c r="BI6" s="487"/>
      <c r="BJ6" s="487"/>
      <c r="BK6" s="487"/>
      <c r="BL6" s="487"/>
      <c r="BM6" s="487"/>
      <c r="BN6" s="487"/>
      <c r="BO6" s="487"/>
      <c r="BP6" s="487"/>
      <c r="BQ6" s="487"/>
      <c r="BR6" s="487"/>
      <c r="BS6" s="487"/>
    </row>
    <row r="7" spans="1:73" s="489" customFormat="1" x14ac:dyDescent="0.2">
      <c r="A7" s="477"/>
      <c r="B7" s="495"/>
      <c r="C7" s="495"/>
      <c r="D7" s="496"/>
      <c r="E7" s="495"/>
      <c r="F7" s="497"/>
      <c r="G7" s="495"/>
      <c r="H7" s="495"/>
      <c r="I7" s="495"/>
      <c r="J7" s="495"/>
      <c r="K7" s="495"/>
      <c r="L7" s="495"/>
      <c r="M7" s="495"/>
      <c r="N7" s="497"/>
      <c r="O7" s="497"/>
      <c r="P7" s="497"/>
      <c r="Q7" s="497"/>
      <c r="R7" s="495"/>
      <c r="S7" s="495"/>
      <c r="T7" s="495"/>
      <c r="U7" s="497"/>
      <c r="V7" s="497"/>
      <c r="W7" s="497"/>
      <c r="X7" s="497"/>
      <c r="Y7" s="497"/>
      <c r="Z7" s="495"/>
      <c r="AA7" s="495"/>
      <c r="AB7" s="495"/>
      <c r="AC7" s="495"/>
      <c r="AD7" s="495"/>
      <c r="AE7" s="495"/>
      <c r="AF7" s="483"/>
      <c r="AG7" s="483"/>
      <c r="AH7" s="495"/>
      <c r="AI7" s="487"/>
      <c r="AJ7" s="487"/>
      <c r="AK7" s="487"/>
      <c r="AL7" s="487"/>
      <c r="AM7" s="487"/>
      <c r="AN7" s="487"/>
      <c r="AO7" s="487"/>
      <c r="AP7" s="488"/>
      <c r="AQ7" s="487"/>
      <c r="AR7" s="290"/>
      <c r="AS7" s="487"/>
      <c r="AT7" s="487"/>
      <c r="AU7" s="487"/>
      <c r="AV7" s="487"/>
      <c r="AW7" s="487"/>
      <c r="AX7" s="487"/>
      <c r="AY7" s="487"/>
      <c r="AZ7" s="487"/>
      <c r="BA7" s="487"/>
      <c r="BB7" s="487"/>
      <c r="BC7" s="487"/>
      <c r="BD7" s="487"/>
      <c r="BE7" s="487"/>
      <c r="BF7" s="487"/>
      <c r="BG7" s="487"/>
      <c r="BH7" s="487"/>
      <c r="BI7" s="487"/>
      <c r="BJ7" s="487"/>
      <c r="BK7" s="487"/>
      <c r="BL7" s="487"/>
      <c r="BM7" s="487"/>
      <c r="BN7" s="487"/>
      <c r="BO7" s="487"/>
      <c r="BP7" s="487"/>
      <c r="BQ7" s="487"/>
      <c r="BR7" s="487"/>
      <c r="BS7" s="487"/>
    </row>
    <row r="8" spans="1:73" s="489" customFormat="1" x14ac:dyDescent="0.2">
      <c r="A8" s="477"/>
      <c r="B8" s="495"/>
      <c r="C8" s="495"/>
      <c r="D8" s="496"/>
      <c r="E8" s="495"/>
      <c r="F8" s="497"/>
      <c r="G8" s="495"/>
      <c r="H8" s="495"/>
      <c r="I8" s="498" t="s">
        <v>3</v>
      </c>
      <c r="J8" s="499" t="str">
        <f>IF('1. IDENTIFICACION DEL RIESGO'!K8="","",'1. IDENTIFICACION DEL RIESGO'!K8)</f>
        <v>Promoción y Prevención</v>
      </c>
      <c r="K8" s="495"/>
      <c r="L8" s="500"/>
      <c r="M8" s="500"/>
      <c r="N8" s="497"/>
      <c r="O8" s="497"/>
      <c r="P8" s="497"/>
      <c r="Q8" s="497"/>
      <c r="R8" s="495"/>
      <c r="S8" s="495"/>
      <c r="T8" s="495"/>
      <c r="U8" s="500"/>
      <c r="V8" s="500"/>
      <c r="W8" s="500"/>
      <c r="X8" s="500"/>
      <c r="Y8" s="500"/>
      <c r="Z8" s="495"/>
      <c r="AA8" s="500"/>
      <c r="AB8" s="501"/>
      <c r="AC8" s="501"/>
      <c r="AD8" s="501"/>
      <c r="AE8" s="501"/>
      <c r="AF8" s="483"/>
      <c r="AG8" s="483"/>
      <c r="AH8" s="501"/>
      <c r="AI8" s="502"/>
      <c r="AJ8" s="502"/>
      <c r="AK8" s="502"/>
      <c r="AL8" s="502"/>
      <c r="AM8" s="502"/>
      <c r="AN8" s="502"/>
      <c r="AO8" s="502"/>
      <c r="AP8" s="502"/>
      <c r="AQ8" s="488"/>
      <c r="AR8" s="488"/>
      <c r="AS8" s="487"/>
      <c r="AT8" s="487"/>
      <c r="AU8" s="487"/>
      <c r="AV8" s="502"/>
      <c r="AW8" s="503"/>
      <c r="AX8" s="487"/>
      <c r="AY8" s="487"/>
      <c r="AZ8" s="487"/>
      <c r="BA8" s="487"/>
      <c r="BB8" s="487"/>
      <c r="BC8" s="487"/>
      <c r="BD8" s="487"/>
      <c r="BE8" s="487"/>
      <c r="BF8" s="487"/>
      <c r="BG8" s="487"/>
      <c r="BH8" s="487"/>
      <c r="BI8" s="487"/>
      <c r="BJ8" s="487"/>
      <c r="BK8" s="487"/>
      <c r="BL8" s="487"/>
      <c r="BM8" s="487"/>
      <c r="BN8" s="487"/>
      <c r="BO8" s="487"/>
      <c r="BP8" s="487"/>
      <c r="BQ8" s="487"/>
      <c r="BR8" s="487"/>
      <c r="BS8" s="487"/>
      <c r="BT8" s="487"/>
      <c r="BU8" s="487"/>
    </row>
    <row r="9" spans="1:73" s="489" customFormat="1" x14ac:dyDescent="0.2">
      <c r="A9" s="477"/>
      <c r="B9" s="495"/>
      <c r="C9" s="495"/>
      <c r="D9" s="496"/>
      <c r="E9" s="495"/>
      <c r="F9" s="497"/>
      <c r="G9" s="495"/>
      <c r="H9" s="495"/>
      <c r="I9" s="495"/>
      <c r="J9" s="497"/>
      <c r="K9" s="495"/>
      <c r="L9" s="500"/>
      <c r="M9" s="500"/>
      <c r="N9" s="504"/>
      <c r="O9" s="504"/>
      <c r="P9" s="504"/>
      <c r="Q9" s="504"/>
      <c r="R9" s="495"/>
      <c r="S9" s="495"/>
      <c r="T9" s="495"/>
      <c r="U9" s="500"/>
      <c r="V9" s="500"/>
      <c r="W9" s="500"/>
      <c r="X9" s="500"/>
      <c r="Y9" s="500"/>
      <c r="Z9" s="500"/>
      <c r="AA9" s="500"/>
      <c r="AB9" s="501"/>
      <c r="AC9" s="501"/>
      <c r="AD9" s="501"/>
      <c r="AE9" s="501"/>
      <c r="AF9" s="483"/>
      <c r="AG9" s="483"/>
      <c r="AH9" s="501"/>
      <c r="AI9" s="502"/>
      <c r="AJ9" s="502"/>
      <c r="AK9" s="502"/>
      <c r="AL9" s="502"/>
      <c r="AM9" s="502"/>
      <c r="AN9" s="502"/>
      <c r="AO9" s="502"/>
      <c r="AP9" s="502"/>
      <c r="AQ9" s="488"/>
      <c r="AR9" s="488"/>
      <c r="AS9" s="487"/>
      <c r="AT9" s="487"/>
      <c r="AU9" s="487"/>
      <c r="AV9" s="502"/>
      <c r="AW9" s="503"/>
      <c r="AX9" s="487"/>
      <c r="AY9" s="487"/>
      <c r="AZ9" s="487"/>
      <c r="BA9" s="487"/>
      <c r="BB9" s="487"/>
      <c r="BC9" s="487"/>
      <c r="BD9" s="487"/>
      <c r="BE9" s="487"/>
      <c r="BF9" s="487"/>
      <c r="BG9" s="487"/>
      <c r="BH9" s="487"/>
      <c r="BI9" s="487"/>
      <c r="BJ9" s="487"/>
      <c r="BK9" s="487"/>
      <c r="BL9" s="487"/>
      <c r="BM9" s="487"/>
      <c r="BN9" s="487"/>
      <c r="BO9" s="487"/>
      <c r="BP9" s="487"/>
      <c r="BQ9" s="487"/>
      <c r="BR9" s="487"/>
      <c r="BS9" s="487"/>
      <c r="BT9" s="487"/>
      <c r="BU9" s="487"/>
    </row>
    <row r="10" spans="1:73" s="489" customFormat="1" hidden="1" x14ac:dyDescent="0.2">
      <c r="A10" s="477"/>
      <c r="B10" s="495"/>
      <c r="C10" s="495"/>
      <c r="D10" s="496"/>
      <c r="E10" s="495"/>
      <c r="F10" s="497"/>
      <c r="G10" s="495"/>
      <c r="H10" s="495"/>
      <c r="I10" s="498" t="s">
        <v>1283</v>
      </c>
      <c r="J10" s="505"/>
      <c r="K10" s="495"/>
      <c r="L10" s="500"/>
      <c r="M10" s="500"/>
      <c r="N10" s="504"/>
      <c r="O10" s="504"/>
      <c r="P10" s="504"/>
      <c r="Q10" s="504"/>
      <c r="R10" s="495"/>
      <c r="S10" s="495"/>
      <c r="T10" s="495"/>
      <c r="U10" s="500"/>
      <c r="V10" s="500"/>
      <c r="W10" s="500"/>
      <c r="X10" s="500"/>
      <c r="Y10" s="500"/>
      <c r="Z10" s="500"/>
      <c r="AA10" s="500"/>
      <c r="AB10" s="501"/>
      <c r="AC10" s="501"/>
      <c r="AD10" s="501"/>
      <c r="AE10" s="501"/>
      <c r="AF10" s="483"/>
      <c r="AG10" s="483"/>
      <c r="AH10" s="501"/>
      <c r="AI10" s="502"/>
      <c r="AJ10" s="502"/>
      <c r="AK10" s="502"/>
      <c r="AL10" s="502"/>
      <c r="AM10" s="502"/>
      <c r="AN10" s="502"/>
      <c r="AO10" s="502"/>
      <c r="AP10" s="502"/>
      <c r="AQ10" s="488"/>
      <c r="AR10" s="488"/>
      <c r="AS10" s="487"/>
      <c r="AT10" s="487"/>
      <c r="AU10" s="487"/>
      <c r="AV10" s="502"/>
      <c r="AW10" s="503"/>
      <c r="AX10" s="487"/>
      <c r="AY10" s="487"/>
      <c r="AZ10" s="487"/>
      <c r="BA10" s="487"/>
      <c r="BB10" s="487"/>
      <c r="BC10" s="487"/>
      <c r="BD10" s="487"/>
      <c r="BE10" s="487"/>
      <c r="BF10" s="487"/>
      <c r="BG10" s="487"/>
      <c r="BH10" s="487"/>
      <c r="BI10" s="487"/>
      <c r="BJ10" s="487"/>
      <c r="BK10" s="487"/>
      <c r="BL10" s="487"/>
      <c r="BM10" s="487"/>
      <c r="BN10" s="487"/>
      <c r="BO10" s="487"/>
      <c r="BP10" s="487"/>
      <c r="BQ10" s="487"/>
      <c r="BR10" s="487"/>
      <c r="BS10" s="487"/>
      <c r="BT10" s="487"/>
      <c r="BU10" s="487"/>
    </row>
    <row r="11" spans="1:73" s="489" customFormat="1" x14ac:dyDescent="0.2">
      <c r="A11" s="477"/>
      <c r="B11" s="495"/>
      <c r="C11" s="495"/>
      <c r="D11" s="496"/>
      <c r="E11" s="495"/>
      <c r="F11" s="497"/>
      <c r="G11" s="495"/>
      <c r="H11" s="495"/>
      <c r="I11" s="495"/>
      <c r="J11" s="497"/>
      <c r="K11" s="495"/>
      <c r="L11" s="500"/>
      <c r="M11" s="500"/>
      <c r="N11" s="504"/>
      <c r="O11" s="504"/>
      <c r="P11" s="504"/>
      <c r="Q11" s="504"/>
      <c r="R11" s="495"/>
      <c r="S11" s="495"/>
      <c r="T11" s="495"/>
      <c r="U11" s="500"/>
      <c r="V11" s="500"/>
      <c r="W11" s="500"/>
      <c r="X11" s="500"/>
      <c r="Y11" s="500"/>
      <c r="Z11" s="500"/>
      <c r="AA11" s="495"/>
      <c r="AB11" s="495"/>
      <c r="AC11" s="495"/>
      <c r="AD11" s="495"/>
      <c r="AE11" s="495"/>
      <c r="AF11" s="483"/>
      <c r="AG11" s="483"/>
      <c r="AH11" s="495"/>
      <c r="AI11" s="487"/>
      <c r="AJ11" s="487"/>
      <c r="AK11" s="487"/>
      <c r="AL11" s="487"/>
      <c r="AM11" s="487"/>
      <c r="AN11" s="487"/>
      <c r="AO11" s="487"/>
      <c r="AP11" s="487"/>
      <c r="AQ11" s="488"/>
      <c r="AR11" s="488"/>
      <c r="AS11" s="487"/>
      <c r="AT11" s="487"/>
      <c r="AU11" s="487"/>
      <c r="AV11" s="487"/>
      <c r="AW11" s="290"/>
      <c r="AX11" s="487"/>
      <c r="AY11" s="487"/>
      <c r="AZ11" s="487"/>
      <c r="BA11" s="487"/>
      <c r="BB11" s="487"/>
      <c r="BC11" s="487"/>
      <c r="BD11" s="487"/>
      <c r="BE11" s="487"/>
      <c r="BF11" s="487"/>
      <c r="BG11" s="487"/>
      <c r="BH11" s="487"/>
      <c r="BI11" s="487"/>
      <c r="BJ11" s="487"/>
      <c r="BK11" s="487"/>
      <c r="BL11" s="487"/>
      <c r="BM11" s="487"/>
      <c r="BN11" s="487"/>
      <c r="BO11" s="487"/>
      <c r="BP11" s="487"/>
      <c r="BQ11" s="487"/>
      <c r="BR11" s="487"/>
      <c r="BS11" s="487"/>
      <c r="BT11" s="487"/>
      <c r="BU11" s="487"/>
    </row>
    <row r="12" spans="1:73" s="489" customFormat="1" x14ac:dyDescent="0.2">
      <c r="A12" s="477"/>
      <c r="B12" s="495"/>
      <c r="C12" s="495"/>
      <c r="D12" s="496"/>
      <c r="E12" s="495"/>
      <c r="F12" s="497"/>
      <c r="G12" s="495"/>
      <c r="H12" s="495"/>
      <c r="I12" s="498" t="s">
        <v>1284</v>
      </c>
      <c r="J12" s="505">
        <f>IF(ISBLANK('2. ANALISIS DEL RIESGO'!$I$11),"",'2. ANALISIS DEL RIESGO'!$I$11)</f>
        <v>44551</v>
      </c>
      <c r="K12" s="495"/>
      <c r="L12" s="500"/>
      <c r="M12" s="500"/>
      <c r="N12" s="504"/>
      <c r="O12" s="504"/>
      <c r="P12" s="504"/>
      <c r="Q12" s="504"/>
      <c r="R12" s="495"/>
      <c r="S12" s="495"/>
      <c r="T12" s="495"/>
      <c r="U12" s="500"/>
      <c r="V12" s="500"/>
      <c r="W12" s="500"/>
      <c r="X12" s="500"/>
      <c r="Y12" s="500"/>
      <c r="Z12" s="500"/>
      <c r="AA12" s="495"/>
      <c r="AB12" s="495"/>
      <c r="AC12" s="495"/>
      <c r="AD12" s="495"/>
      <c r="AE12" s="495"/>
      <c r="AF12" s="483"/>
      <c r="AG12" s="483"/>
      <c r="AH12" s="495"/>
      <c r="AI12" s="487"/>
      <c r="AJ12" s="487"/>
      <c r="AK12" s="487"/>
      <c r="AL12" s="487"/>
      <c r="AM12" s="487"/>
      <c r="AN12" s="487"/>
      <c r="AO12" s="487"/>
      <c r="AP12" s="487"/>
      <c r="AQ12" s="488"/>
      <c r="AR12" s="488"/>
      <c r="AS12" s="487"/>
      <c r="AT12" s="487"/>
      <c r="AU12" s="487"/>
      <c r="AV12" s="487"/>
      <c r="AW12" s="290"/>
      <c r="AX12" s="487"/>
      <c r="AY12" s="487"/>
      <c r="AZ12" s="487"/>
      <c r="BA12" s="487"/>
      <c r="BB12" s="487"/>
      <c r="BC12" s="487"/>
      <c r="BD12" s="487"/>
      <c r="BE12" s="487"/>
      <c r="BF12" s="487"/>
      <c r="BG12" s="487"/>
      <c r="BH12" s="487"/>
      <c r="BI12" s="487"/>
      <c r="BJ12" s="487"/>
      <c r="BK12" s="487"/>
      <c r="BL12" s="487"/>
      <c r="BM12" s="487"/>
      <c r="BN12" s="487"/>
      <c r="BO12" s="487"/>
      <c r="BP12" s="487"/>
      <c r="BQ12" s="487"/>
      <c r="BR12" s="487"/>
      <c r="BS12" s="487"/>
      <c r="BT12" s="487"/>
      <c r="BU12" s="487"/>
    </row>
    <row r="13" spans="1:73" s="489" customFormat="1" x14ac:dyDescent="0.2">
      <c r="A13" s="477"/>
      <c r="B13" s="495"/>
      <c r="C13" s="495"/>
      <c r="D13" s="496"/>
      <c r="E13" s="495"/>
      <c r="F13" s="497"/>
      <c r="G13" s="495"/>
      <c r="H13" s="495"/>
      <c r="I13" s="495"/>
      <c r="J13" s="495"/>
      <c r="K13" s="495"/>
      <c r="L13" s="500"/>
      <c r="M13" s="500"/>
      <c r="N13" s="504"/>
      <c r="O13" s="504"/>
      <c r="P13" s="504"/>
      <c r="Q13" s="504"/>
      <c r="R13" s="495"/>
      <c r="S13" s="495"/>
      <c r="T13" s="495"/>
      <c r="U13" s="500"/>
      <c r="V13" s="500"/>
      <c r="W13" s="500"/>
      <c r="X13" s="500"/>
      <c r="Y13" s="500"/>
      <c r="Z13" s="500"/>
      <c r="AA13" s="495"/>
      <c r="AB13" s="495"/>
      <c r="AC13" s="495"/>
      <c r="AD13" s="495"/>
      <c r="AE13" s="495"/>
      <c r="AF13" s="483"/>
      <c r="AG13" s="483"/>
      <c r="AH13" s="495"/>
      <c r="AI13" s="487"/>
      <c r="AJ13" s="487"/>
      <c r="AK13" s="487"/>
      <c r="AL13" s="487"/>
      <c r="AM13" s="487"/>
      <c r="AN13" s="487"/>
      <c r="AO13" s="487"/>
      <c r="AP13" s="488"/>
      <c r="AQ13" s="487"/>
      <c r="AR13" s="290"/>
      <c r="AS13" s="487"/>
      <c r="AT13" s="487"/>
      <c r="AU13" s="487"/>
      <c r="AV13" s="487"/>
      <c r="AW13" s="487"/>
      <c r="AX13" s="487"/>
      <c r="AY13" s="487"/>
      <c r="AZ13" s="487"/>
      <c r="BA13" s="487"/>
      <c r="BB13" s="487"/>
      <c r="BC13" s="487"/>
      <c r="BD13" s="487"/>
      <c r="BE13" s="487"/>
      <c r="BF13" s="487"/>
      <c r="BG13" s="487"/>
      <c r="BH13" s="487"/>
      <c r="BI13" s="487"/>
      <c r="BJ13" s="487"/>
      <c r="BK13" s="487"/>
      <c r="BL13" s="487"/>
      <c r="BM13" s="487"/>
      <c r="BN13" s="487"/>
      <c r="BO13" s="487"/>
      <c r="BP13" s="487"/>
      <c r="BQ13" s="487"/>
      <c r="BR13" s="487"/>
      <c r="BS13" s="487"/>
    </row>
    <row r="14" spans="1:73" s="489" customFormat="1" x14ac:dyDescent="0.2">
      <c r="A14" s="477"/>
      <c r="B14" s="495"/>
      <c r="C14" s="495"/>
      <c r="D14" s="496"/>
      <c r="E14" s="495"/>
      <c r="F14" s="497"/>
      <c r="G14" s="506"/>
      <c r="H14" s="507"/>
      <c r="I14" s="495"/>
      <c r="J14" s="495"/>
      <c r="K14" s="495"/>
      <c r="L14" s="495"/>
      <c r="M14" s="495"/>
      <c r="N14" s="497"/>
      <c r="O14" s="497"/>
      <c r="P14" s="497"/>
      <c r="Q14" s="497"/>
      <c r="R14" s="495"/>
      <c r="S14" s="495"/>
      <c r="T14" s="495"/>
      <c r="U14" s="497"/>
      <c r="V14" s="497"/>
      <c r="W14" s="497"/>
      <c r="X14" s="497"/>
      <c r="Y14" s="497"/>
      <c r="Z14" s="495"/>
      <c r="AA14" s="495"/>
      <c r="AB14" s="495"/>
      <c r="AC14" s="495"/>
      <c r="AD14" s="495"/>
      <c r="AE14" s="495"/>
      <c r="AF14" s="483"/>
      <c r="AG14" s="483"/>
      <c r="AH14" s="495"/>
      <c r="AI14" s="487"/>
      <c r="AJ14" s="487"/>
      <c r="AK14" s="487"/>
      <c r="AL14" s="487"/>
      <c r="AM14" s="487"/>
      <c r="AN14" s="487"/>
      <c r="AO14" s="487"/>
      <c r="AP14" s="488"/>
      <c r="AQ14" s="487"/>
      <c r="AR14" s="290"/>
      <c r="AS14" s="488"/>
      <c r="AT14" s="488"/>
      <c r="AU14" s="488"/>
      <c r="AV14" s="488"/>
      <c r="AW14" s="488"/>
      <c r="AX14" s="488"/>
      <c r="AY14" s="488"/>
      <c r="AZ14" s="488"/>
      <c r="BA14" s="488"/>
      <c r="BB14" s="487"/>
      <c r="BC14" s="487"/>
      <c r="BD14" s="487"/>
      <c r="BE14" s="487"/>
      <c r="BF14" s="487"/>
      <c r="BG14" s="487"/>
      <c r="BH14" s="487"/>
      <c r="BI14" s="487"/>
      <c r="BJ14" s="487"/>
      <c r="BK14" s="487"/>
      <c r="BL14" s="487"/>
      <c r="BM14" s="487"/>
      <c r="BN14" s="487"/>
      <c r="BO14" s="487"/>
      <c r="BP14" s="487"/>
      <c r="BQ14" s="487"/>
      <c r="BR14" s="487"/>
      <c r="BS14" s="487"/>
    </row>
    <row r="15" spans="1:73" s="489" customFormat="1" x14ac:dyDescent="0.2">
      <c r="A15" s="477"/>
      <c r="B15" s="495"/>
      <c r="C15" s="495"/>
      <c r="D15" s="496"/>
      <c r="E15" s="508"/>
      <c r="F15" s="509"/>
      <c r="G15" s="510"/>
      <c r="H15" s="510"/>
      <c r="I15" s="510"/>
      <c r="J15" s="510"/>
      <c r="K15" s="510"/>
      <c r="L15" s="511" t="s">
        <v>1642</v>
      </c>
      <c r="M15" s="511"/>
      <c r="N15" s="509"/>
      <c r="O15" s="509"/>
      <c r="P15" s="509"/>
      <c r="Q15" s="509"/>
      <c r="R15" s="510"/>
      <c r="S15" s="510"/>
      <c r="T15" s="510"/>
      <c r="U15" s="509"/>
      <c r="V15" s="509"/>
      <c r="W15" s="509"/>
      <c r="X15" s="509"/>
      <c r="Y15" s="509"/>
      <c r="Z15" s="510"/>
      <c r="AA15" s="510"/>
      <c r="AB15" s="510"/>
      <c r="AC15" s="510"/>
      <c r="AD15" s="510"/>
      <c r="AE15" s="510"/>
      <c r="AF15" s="483"/>
      <c r="AG15" s="483"/>
      <c r="AH15" s="510"/>
      <c r="AI15" s="487"/>
      <c r="AJ15" s="487"/>
      <c r="AK15" s="487"/>
      <c r="AL15" s="487"/>
      <c r="AM15" s="487"/>
      <c r="AN15" s="487"/>
      <c r="AO15" s="487"/>
      <c r="AP15" s="488"/>
      <c r="AQ15" s="487"/>
      <c r="AR15" s="290"/>
      <c r="AS15" s="487"/>
      <c r="AT15" s="487"/>
      <c r="AU15" s="487"/>
      <c r="AV15" s="488"/>
      <c r="AW15" s="488"/>
      <c r="AX15" s="488"/>
      <c r="AY15" s="665"/>
      <c r="AZ15" s="665"/>
      <c r="BA15" s="665"/>
    </row>
    <row r="16" spans="1:73" s="489" customFormat="1" ht="38.25" x14ac:dyDescent="0.2">
      <c r="A16" s="477"/>
      <c r="B16" s="495"/>
      <c r="C16" s="495"/>
      <c r="D16" s="496"/>
      <c r="E16" s="512"/>
      <c r="F16" s="491"/>
      <c r="G16" s="668" t="s">
        <v>1643</v>
      </c>
      <c r="H16" s="668"/>
      <c r="I16" s="668"/>
      <c r="J16" s="668"/>
      <c r="K16" s="668"/>
      <c r="L16" s="668"/>
      <c r="M16" s="668"/>
      <c r="N16" s="668"/>
      <c r="O16" s="668"/>
      <c r="P16" s="668"/>
      <c r="Q16" s="668"/>
      <c r="R16" s="668"/>
      <c r="S16" s="668"/>
      <c r="T16" s="668"/>
      <c r="U16" s="668"/>
      <c r="V16" s="668"/>
      <c r="W16" s="668"/>
      <c r="X16" s="668"/>
      <c r="Y16" s="668"/>
      <c r="Z16" s="668"/>
      <c r="AA16" s="668"/>
      <c r="AB16" s="668"/>
      <c r="AC16" s="667" t="s">
        <v>1644</v>
      </c>
      <c r="AD16" s="667"/>
      <c r="AE16" s="513" t="s">
        <v>1645</v>
      </c>
      <c r="AF16" s="483"/>
      <c r="AG16" s="483"/>
      <c r="AH16" s="481"/>
      <c r="AI16" s="487"/>
      <c r="AJ16" s="487"/>
      <c r="AK16" s="487"/>
      <c r="AL16" s="487"/>
      <c r="AM16" s="487"/>
      <c r="AN16" s="487"/>
      <c r="AO16" s="487"/>
      <c r="AP16" s="488"/>
      <c r="AQ16" s="487"/>
      <c r="AR16" s="290"/>
      <c r="AS16" s="487"/>
      <c r="AT16" s="487"/>
      <c r="AU16" s="487"/>
      <c r="AV16" s="488"/>
      <c r="AW16" s="488"/>
      <c r="AX16" s="488"/>
      <c r="AY16" s="514"/>
      <c r="AZ16" s="514"/>
      <c r="BA16" s="514"/>
    </row>
    <row r="17" spans="1:31" s="515" customFormat="1" ht="70.5" customHeight="1" x14ac:dyDescent="0.2">
      <c r="A17" s="477"/>
      <c r="B17" s="495"/>
      <c r="C17" s="495"/>
      <c r="D17" s="496"/>
      <c r="E17" s="512"/>
      <c r="F17" s="291" t="s">
        <v>1481</v>
      </c>
      <c r="G17" s="291" t="s">
        <v>1274</v>
      </c>
      <c r="H17" s="291" t="s">
        <v>1811</v>
      </c>
      <c r="I17" s="291" t="s">
        <v>1507</v>
      </c>
      <c r="J17" s="291" t="s">
        <v>1705</v>
      </c>
      <c r="K17" s="291" t="s">
        <v>1750</v>
      </c>
      <c r="L17" s="291" t="s">
        <v>1696</v>
      </c>
      <c r="M17" s="291" t="s">
        <v>1757</v>
      </c>
      <c r="N17" s="291" t="s">
        <v>1754</v>
      </c>
      <c r="O17" s="291" t="s">
        <v>1763</v>
      </c>
      <c r="P17" s="291" t="s">
        <v>1755</v>
      </c>
      <c r="Q17" s="291" t="s">
        <v>1768</v>
      </c>
      <c r="R17" s="291" t="s">
        <v>1700</v>
      </c>
      <c r="S17" s="291" t="s">
        <v>1771</v>
      </c>
      <c r="T17" s="291" t="s">
        <v>1761</v>
      </c>
      <c r="U17" s="291" t="s">
        <v>1760</v>
      </c>
      <c r="V17" s="291" t="s">
        <v>1759</v>
      </c>
      <c r="W17" s="291" t="s">
        <v>1762</v>
      </c>
      <c r="X17" s="291" t="s">
        <v>1766</v>
      </c>
      <c r="Y17" s="291" t="s">
        <v>1767</v>
      </c>
      <c r="Z17" s="291" t="s">
        <v>1773</v>
      </c>
      <c r="AA17" s="291" t="s">
        <v>1488</v>
      </c>
      <c r="AB17" s="291" t="s">
        <v>1654</v>
      </c>
      <c r="AC17" s="291" t="s">
        <v>1517</v>
      </c>
      <c r="AD17" s="291" t="s">
        <v>1496</v>
      </c>
      <c r="AE17" s="291" t="s">
        <v>1711</v>
      </c>
    </row>
    <row r="18" spans="1:31" s="488" customFormat="1" ht="102" x14ac:dyDescent="0.25">
      <c r="A18" s="516"/>
      <c r="B18" s="517"/>
      <c r="C18" s="517"/>
      <c r="D18" s="518"/>
      <c r="E18" s="519"/>
      <c r="F18" s="347" t="s">
        <v>1821</v>
      </c>
      <c r="G18" s="488" t="str">
        <f>IFERROR(VLOOKUP(Tabla46[[#This Row],[ID RIESGO]],'1. IDENTIFICACION DEL RIESGO'!$AB$29:$AL$137,11,0),"")</f>
        <v>Uso indebido de la información reservada y clasificada en beneficio de terceros</v>
      </c>
      <c r="H18" s="520" t="s">
        <v>1822</v>
      </c>
      <c r="I18" s="521" t="s">
        <v>1823</v>
      </c>
      <c r="J18" s="347" t="s">
        <v>1706</v>
      </c>
      <c r="K18" s="347" t="s">
        <v>1511</v>
      </c>
      <c r="L18" s="363" t="s">
        <v>1825</v>
      </c>
      <c r="M18" s="347" t="s">
        <v>1697</v>
      </c>
      <c r="N18" s="363" t="s">
        <v>1827</v>
      </c>
      <c r="O18" s="347" t="s">
        <v>1764</v>
      </c>
      <c r="P18" s="363" t="s">
        <v>1829</v>
      </c>
      <c r="Q18" s="347" t="s">
        <v>1769</v>
      </c>
      <c r="R18" s="363" t="s">
        <v>1831</v>
      </c>
      <c r="S18" s="347" t="s">
        <v>1701</v>
      </c>
      <c r="T18" s="347">
        <f>IF(Tabla46[[#This Row],[ID RIESGO]]="","",IF(Tabla46[[#This Row],[RESPONSABLE DEL CONTROL (CARGO)]]="",0,15))</f>
        <v>15</v>
      </c>
      <c r="U18" s="347">
        <f>IF(Tabla46[[#This Row],[ID RIESGO]]="","",IF(Tabla46[[#This Row],[SEGREGACIÓN Y AUTORIDAD DEL RESPONSABLE DEL CONTROL]]="Inadecuado",0,15))</f>
        <v>15</v>
      </c>
      <c r="V18" s="347">
        <f>IF(Tabla46[[#This Row],[ID RIESGO]]="","",IF(Tabla46[[#This Row],[PERIODICIDAD]]="No Establecida",0,15))</f>
        <v>15</v>
      </c>
      <c r="W18" s="347">
        <f>IF(Tabla46[[#This Row],[Tipo de Propósito]]="Prevenir",15,IF(Tabla46[[#This Row],[Tipo de Propósito]]="Detectar",10,0))</f>
        <v>15</v>
      </c>
      <c r="X18" s="347">
        <f>IF(Tabla46[[#This Row],[La descripción del como es:]]="Confiable",15,0)</f>
        <v>15</v>
      </c>
      <c r="Y18" s="347">
        <f>IF(Tabla46[[#This Row],[Las desviaciones se:]]="Se investigan y resuelven oportunamente",15,0)</f>
        <v>15</v>
      </c>
      <c r="Z18" s="347">
        <f>IF(Tabla46[[#This Row],[La evidencia es:]]="Completa",10,IF(Tabla46[[#This Row],[La evidencia es:]]="Incompleta",5,0))</f>
        <v>10</v>
      </c>
      <c r="AA18" s="488">
        <f>SUM(Tabla46[[#This Row],[CALF.RESPONSABLE]:[CALF.EVID]])</f>
        <v>100</v>
      </c>
      <c r="AB18" s="347" t="str">
        <f>IF(ISTEXT(Tabla46[[#This Row],[VALOR EVALUACION DISENO]]),"",IF(Tabla46[[#This Row],[VALOR EVALUACION DISENO]]&gt;96,DATOS!$AV$21,IF(Tabla46[[#This Row],[VALOR EVALUACION DISENO]]&gt;=86,DATOS!$AV$22,DATOS!$AV$23)))</f>
        <v>FUERTE</v>
      </c>
      <c r="AC18" s="488" t="s">
        <v>1708</v>
      </c>
      <c r="AD18" s="347" t="str">
        <f>IFERROR(VLOOKUP(Tabla46[[#This Row],[% DE CUMPLIMIENTO DE LA EJECUCION DEL CONTROL]],DATOS!$AS$38:$AT$40,2,0),"")</f>
        <v>FUERTE</v>
      </c>
      <c r="AE18" s="347">
        <f>IF(Tabla46[[#This Row],[RESULTADO EVALUACIÓN DEL DISEÑO DEL CONTROL]]="","",SUMIFS(DATOS!$AT$49:$AT$57,DATOS!$AR$49:$AR$57,Tabla46[[#This Row],[RESULTADO EVALUACIÓN DEL DISEÑO DEL CONTROL]],DATOS!$AS$49:$AS$57,Tabla46[[#This Row],[RESULTADO EVALUACION DE LA EJECUCION]]))</f>
        <v>100</v>
      </c>
    </row>
    <row r="19" spans="1:31" s="488" customFormat="1" ht="89.25" x14ac:dyDescent="0.25">
      <c r="A19" s="516"/>
      <c r="B19" s="517"/>
      <c r="C19" s="517"/>
      <c r="D19" s="518"/>
      <c r="E19" s="519"/>
      <c r="F19" s="347" t="s">
        <v>1821</v>
      </c>
      <c r="G19" s="488" t="str">
        <f>IFERROR(VLOOKUP(Tabla46[[#This Row],[ID RIESGO]],'1. IDENTIFICACION DEL RIESGO'!$AB$29:$AL$137,11,0),"")</f>
        <v>Uso indebido de la información reservada y clasificada en beneficio de terceros</v>
      </c>
      <c r="H19" s="522" t="s">
        <v>1824</v>
      </c>
      <c r="I19" s="521" t="s">
        <v>1823</v>
      </c>
      <c r="J19" s="347" t="s">
        <v>1706</v>
      </c>
      <c r="K19" s="347" t="s">
        <v>1511</v>
      </c>
      <c r="L19" s="363" t="s">
        <v>1826</v>
      </c>
      <c r="M19" s="347" t="s">
        <v>1697</v>
      </c>
      <c r="N19" s="363" t="s">
        <v>1828</v>
      </c>
      <c r="O19" s="347" t="s">
        <v>1764</v>
      </c>
      <c r="P19" s="363" t="s">
        <v>1830</v>
      </c>
      <c r="Q19" s="347" t="s">
        <v>1769</v>
      </c>
      <c r="R19" s="363" t="s">
        <v>1832</v>
      </c>
      <c r="S19" s="347" t="s">
        <v>1701</v>
      </c>
      <c r="T19" s="347">
        <f>IF(Tabla46[[#This Row],[ID RIESGO]]="","",IF(Tabla46[[#This Row],[RESPONSABLE DEL CONTROL (CARGO)]]="",0,15))</f>
        <v>15</v>
      </c>
      <c r="U19" s="347">
        <f>IF(Tabla46[[#This Row],[ID RIESGO]]="","",IF(Tabla46[[#This Row],[SEGREGACIÓN Y AUTORIDAD DEL RESPONSABLE DEL CONTROL]]="Inadecuado",0,15))</f>
        <v>15</v>
      </c>
      <c r="V19" s="347">
        <f>IF(Tabla46[[#This Row],[ID RIESGO]]="","",IF(Tabla46[[#This Row],[PERIODICIDAD]]="No Establecida",0,15))</f>
        <v>15</v>
      </c>
      <c r="W19" s="347">
        <f>IF(Tabla46[[#This Row],[Tipo de Propósito]]="Prevenir",15,IF(Tabla46[[#This Row],[Tipo de Propósito]]="Detectar",10,0))</f>
        <v>15</v>
      </c>
      <c r="X19" s="347">
        <f>IF(Tabla46[[#This Row],[La descripción del como es:]]="Confiable",15,0)</f>
        <v>15</v>
      </c>
      <c r="Y19" s="347">
        <f>IF(Tabla46[[#This Row],[Las desviaciones se:]]="Se investigan y resuelven oportunamente",15,0)</f>
        <v>15</v>
      </c>
      <c r="Z19" s="347">
        <f>IF(Tabla46[[#This Row],[La evidencia es:]]="Completa",10,IF(Tabla46[[#This Row],[La evidencia es:]]="Incompleta",5,0))</f>
        <v>10</v>
      </c>
      <c r="AA19" s="488">
        <f>SUM(Tabla46[[#This Row],[CALF.RESPONSABLE]:[CALF.EVID]])</f>
        <v>100</v>
      </c>
      <c r="AB19" s="347" t="str">
        <f>IF(ISTEXT(Tabla46[[#This Row],[VALOR EVALUACION DISENO]]),"",IF(Tabla46[[#This Row],[VALOR EVALUACION DISENO]]&gt;96,DATOS!$AV$21,IF(Tabla46[[#This Row],[VALOR EVALUACION DISENO]]&gt;=86,DATOS!$AV$22,DATOS!$AV$23)))</f>
        <v>FUERTE</v>
      </c>
      <c r="AC19" s="488" t="s">
        <v>1708</v>
      </c>
      <c r="AD19" s="347" t="str">
        <f>IFERROR(VLOOKUP(Tabla46[[#This Row],[% DE CUMPLIMIENTO DE LA EJECUCION DEL CONTROL]],DATOS!$AS$38:$AT$40,2,0),"")</f>
        <v>FUERTE</v>
      </c>
      <c r="AE19" s="347">
        <f>IF(Tabla46[[#This Row],[RESULTADO EVALUACIÓN DEL DISEÑO DEL CONTROL]]="","",SUMIFS(DATOS!$AT$49:$AT$57,DATOS!$AR$49:$AR$57,Tabla46[[#This Row],[RESULTADO EVALUACIÓN DEL DISEÑO DEL CONTROL]],DATOS!$AS$49:$AS$57,Tabla46[[#This Row],[RESULTADO EVALUACION DE LA EJECUCION]]))</f>
        <v>100</v>
      </c>
    </row>
    <row r="20" spans="1:31" s="488" customFormat="1" ht="165.75" x14ac:dyDescent="0.25">
      <c r="A20" s="516"/>
      <c r="B20" s="517"/>
      <c r="C20" s="517"/>
      <c r="D20" s="518"/>
      <c r="E20" s="519"/>
      <c r="F20" s="347" t="s">
        <v>1855</v>
      </c>
      <c r="G20" s="488" t="str">
        <f>IFERROR(VLOOKUP(Tabla46[[#This Row],[ID RIESGO]],'1. IDENTIFICACION DEL RIESGO'!$AB$29:$AL$137,11,0),"")</f>
        <v>Decisiones no correspondientes al acervo probatorio debido a que la defensoría de Familia adopta decisiones que no responde a la realidad probatoria y fáctica.</v>
      </c>
      <c r="H20" s="347" t="s">
        <v>1856</v>
      </c>
      <c r="I20" s="347" t="s">
        <v>1859</v>
      </c>
      <c r="J20" s="347" t="s">
        <v>1706</v>
      </c>
      <c r="K20" s="347" t="s">
        <v>1673</v>
      </c>
      <c r="L20" s="347" t="s">
        <v>1869</v>
      </c>
      <c r="M20" s="347" t="s">
        <v>1697</v>
      </c>
      <c r="N20" s="347" t="s">
        <v>2210</v>
      </c>
      <c r="O20" s="347" t="s">
        <v>1764</v>
      </c>
      <c r="P20" s="347" t="s">
        <v>1878</v>
      </c>
      <c r="Q20" s="347" t="s">
        <v>1769</v>
      </c>
      <c r="R20" s="347" t="s">
        <v>1884</v>
      </c>
      <c r="S20" s="347" t="s">
        <v>1701</v>
      </c>
      <c r="T20" s="347">
        <f>IF(Tabla46[[#This Row],[ID RIESGO]]="","",IF(Tabla46[[#This Row],[RESPONSABLE DEL CONTROL (CARGO)]]="",0,15))</f>
        <v>15</v>
      </c>
      <c r="U20" s="347">
        <f>IF(Tabla46[[#This Row],[ID RIESGO]]="","",IF(Tabla46[[#This Row],[SEGREGACIÓN Y AUTORIDAD DEL RESPONSABLE DEL CONTROL]]="Inadecuado",0,15))</f>
        <v>15</v>
      </c>
      <c r="V20" s="347">
        <f>IF(Tabla46[[#This Row],[ID RIESGO]]="","",IF(Tabla46[[#This Row],[PERIODICIDAD]]="No Establecida",0,15))</f>
        <v>15</v>
      </c>
      <c r="W20" s="347">
        <f>IF(Tabla46[[#This Row],[Tipo de Propósito]]="Prevenir",15,IF(Tabla46[[#This Row],[Tipo de Propósito]]="Detectar",10,0))</f>
        <v>15</v>
      </c>
      <c r="X20" s="347">
        <f>IF(Tabla46[[#This Row],[La descripción del como es:]]="Confiable",15,0)</f>
        <v>15</v>
      </c>
      <c r="Y20" s="347">
        <f>IF(Tabla46[[#This Row],[Las desviaciones se:]]="Se investigan y resuelven oportunamente",15,0)</f>
        <v>15</v>
      </c>
      <c r="Z20" s="347">
        <f>IF(Tabla46[[#This Row],[La evidencia es:]]="Completa",10,IF(Tabla46[[#This Row],[La evidencia es:]]="Incompleta",5,0))</f>
        <v>10</v>
      </c>
      <c r="AA20" s="488">
        <f>SUM(Tabla46[[#This Row],[CALF.RESPONSABLE]:[CALF.EVID]])</f>
        <v>100</v>
      </c>
      <c r="AB20" s="347" t="str">
        <f>IF(ISTEXT(Tabla46[[#This Row],[VALOR EVALUACION DISENO]]),"",IF(Tabla46[[#This Row],[VALOR EVALUACION DISENO]]&gt;96,DATOS!$AV$21,IF(Tabla46[[#This Row],[VALOR EVALUACION DISENO]]&gt;=86,DATOS!$AV$22,DATOS!$AV$23)))</f>
        <v>FUERTE</v>
      </c>
      <c r="AC20" s="488" t="s">
        <v>1708</v>
      </c>
      <c r="AD20" s="347" t="str">
        <f>IFERROR(VLOOKUP(Tabla46[[#This Row],[% DE CUMPLIMIENTO DE LA EJECUCION DEL CONTROL]],DATOS!$AS$38:$AT$40,2,0),"")</f>
        <v>FUERTE</v>
      </c>
      <c r="AE20" s="347">
        <f>IF(Tabla46[[#This Row],[RESULTADO EVALUACIÓN DEL DISEÑO DEL CONTROL]]="","",SUMIFS(DATOS!$AT$49:$AT$57,DATOS!$AR$49:$AR$57,Tabla46[[#This Row],[RESULTADO EVALUACIÓN DEL DISEÑO DEL CONTROL]],DATOS!$AS$49:$AS$57,Tabla46[[#This Row],[RESULTADO EVALUACION DE LA EJECUCION]]))</f>
        <v>100</v>
      </c>
    </row>
    <row r="21" spans="1:31" s="488" customFormat="1" ht="114.75" x14ac:dyDescent="0.2">
      <c r="A21" s="516"/>
      <c r="B21" s="517"/>
      <c r="C21" s="517"/>
      <c r="D21" s="518"/>
      <c r="E21" s="519"/>
      <c r="F21" s="347" t="s">
        <v>1855</v>
      </c>
      <c r="G21" s="488" t="str">
        <f>IFERROR(VLOOKUP(Tabla46[[#This Row],[ID RIESGO]],'1. IDENTIFICACION DEL RIESGO'!$AB$29:$AL$137,11,0),"")</f>
        <v>Decisiones no correspondientes al acervo probatorio debido a que la defensoría de Familia adopta decisiones que no responde a la realidad probatoria y fáctica.</v>
      </c>
      <c r="H21" s="347" t="s">
        <v>1860</v>
      </c>
      <c r="I21" s="347" t="s">
        <v>1859</v>
      </c>
      <c r="J21" s="347" t="s">
        <v>1706</v>
      </c>
      <c r="K21" s="347" t="s">
        <v>1511</v>
      </c>
      <c r="L21" s="523" t="s">
        <v>1870</v>
      </c>
      <c r="M21" s="347" t="s">
        <v>1697</v>
      </c>
      <c r="N21" s="524" t="s">
        <v>1874</v>
      </c>
      <c r="O21" s="347" t="s">
        <v>1764</v>
      </c>
      <c r="P21" s="524" t="s">
        <v>1879</v>
      </c>
      <c r="Q21" s="347" t="s">
        <v>1769</v>
      </c>
      <c r="R21" s="523" t="s">
        <v>1885</v>
      </c>
      <c r="S21" s="347" t="s">
        <v>1701</v>
      </c>
      <c r="T21" s="347">
        <f>IF(Tabla46[[#This Row],[ID RIESGO]]="","",IF(Tabla46[[#This Row],[RESPONSABLE DEL CONTROL (CARGO)]]="",0,15))</f>
        <v>15</v>
      </c>
      <c r="U21" s="347">
        <f>IF(Tabla46[[#This Row],[ID RIESGO]]="","",IF(Tabla46[[#This Row],[SEGREGACIÓN Y AUTORIDAD DEL RESPONSABLE DEL CONTROL]]="Inadecuado",0,15))</f>
        <v>15</v>
      </c>
      <c r="V21" s="347">
        <f>IF(Tabla46[[#This Row],[ID RIESGO]]="","",IF(Tabla46[[#This Row],[PERIODICIDAD]]="No Establecida",0,15))</f>
        <v>15</v>
      </c>
      <c r="W21" s="347">
        <f>IF(Tabla46[[#This Row],[Tipo de Propósito]]="Prevenir",15,IF(Tabla46[[#This Row],[Tipo de Propósito]]="Detectar",10,0))</f>
        <v>15</v>
      </c>
      <c r="X21" s="347">
        <f>IF(Tabla46[[#This Row],[La descripción del como es:]]="Confiable",15,0)</f>
        <v>15</v>
      </c>
      <c r="Y21" s="347">
        <f>IF(Tabla46[[#This Row],[Las desviaciones se:]]="Se investigan y resuelven oportunamente",15,0)</f>
        <v>15</v>
      </c>
      <c r="Z21" s="347">
        <f>IF(Tabla46[[#This Row],[La evidencia es:]]="Completa",10,IF(Tabla46[[#This Row],[La evidencia es:]]="Incompleta",5,0))</f>
        <v>10</v>
      </c>
      <c r="AA21" s="488">
        <f>SUM(Tabla46[[#This Row],[CALF.RESPONSABLE]:[CALF.EVID]])</f>
        <v>100</v>
      </c>
      <c r="AB21" s="347" t="str">
        <f>IF(ISTEXT(Tabla46[[#This Row],[VALOR EVALUACION DISENO]]),"",IF(Tabla46[[#This Row],[VALOR EVALUACION DISENO]]&gt;96,DATOS!$AV$21,IF(Tabla46[[#This Row],[VALOR EVALUACION DISENO]]&gt;=86,DATOS!$AV$22,DATOS!$AV$23)))</f>
        <v>FUERTE</v>
      </c>
      <c r="AC21" s="488" t="s">
        <v>1708</v>
      </c>
      <c r="AD21" s="347" t="str">
        <f>IFERROR(VLOOKUP(Tabla46[[#This Row],[% DE CUMPLIMIENTO DE LA EJECUCION DEL CONTROL]],DATOS!$AS$38:$AT$40,2,0),"")</f>
        <v>FUERTE</v>
      </c>
      <c r="AE21" s="347">
        <f>IF(Tabla46[[#This Row],[RESULTADO EVALUACIÓN DEL DISEÑO DEL CONTROL]]="","",SUMIFS(DATOS!$AT$49:$AT$57,DATOS!$AR$49:$AR$57,Tabla46[[#This Row],[RESULTADO EVALUACIÓN DEL DISEÑO DEL CONTROL]],DATOS!$AS$49:$AS$57,Tabla46[[#This Row],[RESULTADO EVALUACION DE LA EJECUCION]]))</f>
        <v>100</v>
      </c>
    </row>
    <row r="22" spans="1:31" s="488" customFormat="1" ht="114.75" x14ac:dyDescent="0.25">
      <c r="A22" s="516"/>
      <c r="B22" s="517"/>
      <c r="C22" s="517"/>
      <c r="D22" s="518"/>
      <c r="E22" s="519"/>
      <c r="F22" s="347" t="s">
        <v>1855</v>
      </c>
      <c r="G22" s="488" t="str">
        <f>IFERROR(VLOOKUP(Tabla46[[#This Row],[ID RIESGO]],'1. IDENTIFICACION DEL RIESGO'!$AB$29:$AL$137,11,0),"")</f>
        <v>Decisiones no correspondientes al acervo probatorio debido a que la defensoría de Familia adopta decisiones que no responde a la realidad probatoria y fáctica.</v>
      </c>
      <c r="H22" s="347" t="s">
        <v>1861</v>
      </c>
      <c r="I22" s="523" t="s">
        <v>1862</v>
      </c>
      <c r="J22" s="347" t="s">
        <v>1706</v>
      </c>
      <c r="K22" s="347" t="s">
        <v>1511</v>
      </c>
      <c r="L22" s="523" t="s">
        <v>1870</v>
      </c>
      <c r="M22" s="347" t="s">
        <v>1697</v>
      </c>
      <c r="N22" s="523" t="s">
        <v>1874</v>
      </c>
      <c r="O22" s="347" t="s">
        <v>1764</v>
      </c>
      <c r="P22" s="523" t="s">
        <v>1880</v>
      </c>
      <c r="Q22" s="347" t="s">
        <v>1769</v>
      </c>
      <c r="R22" s="523" t="s">
        <v>1885</v>
      </c>
      <c r="S22" s="347" t="s">
        <v>1701</v>
      </c>
      <c r="T22" s="347">
        <f>IF(Tabla46[[#This Row],[ID RIESGO]]="","",IF(Tabla46[[#This Row],[RESPONSABLE DEL CONTROL (CARGO)]]="",0,15))</f>
        <v>15</v>
      </c>
      <c r="U22" s="347">
        <f>IF(Tabla46[[#This Row],[ID RIESGO]]="","",IF(Tabla46[[#This Row],[SEGREGACIÓN Y AUTORIDAD DEL RESPONSABLE DEL CONTROL]]="Inadecuado",0,15))</f>
        <v>15</v>
      </c>
      <c r="V22" s="347">
        <f>IF(Tabla46[[#This Row],[ID RIESGO]]="","",IF(Tabla46[[#This Row],[PERIODICIDAD]]="No Establecida",0,15))</f>
        <v>15</v>
      </c>
      <c r="W22" s="347">
        <f>IF(Tabla46[[#This Row],[Tipo de Propósito]]="Prevenir",15,IF(Tabla46[[#This Row],[Tipo de Propósito]]="Detectar",10,0))</f>
        <v>15</v>
      </c>
      <c r="X22" s="347">
        <f>IF(Tabla46[[#This Row],[La descripción del como es:]]="Confiable",15,0)</f>
        <v>15</v>
      </c>
      <c r="Y22" s="347">
        <f>IF(Tabla46[[#This Row],[Las desviaciones se:]]="Se investigan y resuelven oportunamente",15,0)</f>
        <v>15</v>
      </c>
      <c r="Z22" s="347">
        <f>IF(Tabla46[[#This Row],[La evidencia es:]]="Completa",10,IF(Tabla46[[#This Row],[La evidencia es:]]="Incompleta",5,0))</f>
        <v>10</v>
      </c>
      <c r="AA22" s="488">
        <f>SUM(Tabla46[[#This Row],[CALF.RESPONSABLE]:[CALF.EVID]])</f>
        <v>100</v>
      </c>
      <c r="AB22" s="347" t="str">
        <f>IF(ISTEXT(Tabla46[[#This Row],[VALOR EVALUACION DISENO]]),"",IF(Tabla46[[#This Row],[VALOR EVALUACION DISENO]]&gt;96,DATOS!$AV$21,IF(Tabla46[[#This Row],[VALOR EVALUACION DISENO]]&gt;=86,DATOS!$AV$22,DATOS!$AV$23)))</f>
        <v>FUERTE</v>
      </c>
      <c r="AC22" s="488" t="s">
        <v>1708</v>
      </c>
      <c r="AD22" s="347" t="str">
        <f>IFERROR(VLOOKUP(Tabla46[[#This Row],[% DE CUMPLIMIENTO DE LA EJECUCION DEL CONTROL]],DATOS!$AS$38:$AT$40,2,0),"")</f>
        <v>FUERTE</v>
      </c>
      <c r="AE22" s="347">
        <f>IF(Tabla46[[#This Row],[RESULTADO EVALUACIÓN DEL DISEÑO DEL CONTROL]]="","",SUMIFS(DATOS!$AT$49:$AT$57,DATOS!$AR$49:$AR$57,Tabla46[[#This Row],[RESULTADO EVALUACIÓN DEL DISEÑO DEL CONTROL]],DATOS!$AS$49:$AS$57,Tabla46[[#This Row],[RESULTADO EVALUACION DE LA EJECUCION]]))</f>
        <v>100</v>
      </c>
    </row>
    <row r="23" spans="1:31" s="488" customFormat="1" ht="89.25" x14ac:dyDescent="0.2">
      <c r="A23" s="516"/>
      <c r="B23" s="517"/>
      <c r="C23" s="517"/>
      <c r="D23" s="518"/>
      <c r="E23" s="519"/>
      <c r="F23" s="525" t="s">
        <v>1857</v>
      </c>
      <c r="G23" s="526" t="str">
        <f>IFERROR(VLOOKUP(Tabla46[[#This Row],[ID RIESGO]],'1. IDENTIFICACION DEL RIESGO'!$AB$29:$AL$137,11,0),"")</f>
        <v>Sanciones disciplinarias o penales a la entidad o servidores involucrados por entes de control por decisiones irregulares debido a la aprobación de solicitudes de adopción.</v>
      </c>
      <c r="H23" s="527" t="s">
        <v>1863</v>
      </c>
      <c r="I23" s="347" t="s">
        <v>1864</v>
      </c>
      <c r="J23" s="523" t="s">
        <v>1706</v>
      </c>
      <c r="K23" s="523" t="s">
        <v>1511</v>
      </c>
      <c r="L23" s="347" t="s">
        <v>1871</v>
      </c>
      <c r="M23" s="523" t="s">
        <v>1697</v>
      </c>
      <c r="N23" s="347" t="s">
        <v>1875</v>
      </c>
      <c r="O23" s="528" t="s">
        <v>1764</v>
      </c>
      <c r="P23" s="347" t="s">
        <v>1882</v>
      </c>
      <c r="Q23" s="528" t="s">
        <v>1769</v>
      </c>
      <c r="R23" s="347" t="s">
        <v>1886</v>
      </c>
      <c r="S23" s="528" t="s">
        <v>1701</v>
      </c>
      <c r="T23" s="529">
        <f>IF(Tabla46[[#This Row],[ID RIESGO]]="","",IF(Tabla46[[#This Row],[RESPONSABLE DEL CONTROL (CARGO)]]="",0,15))</f>
        <v>15</v>
      </c>
      <c r="U23" s="530">
        <f>IF(Tabla46[[#This Row],[ID RIESGO]]="","",IF(Tabla46[[#This Row],[SEGREGACIÓN Y AUTORIDAD DEL RESPONSABLE DEL CONTROL]]="Inadecuado",0,15))</f>
        <v>15</v>
      </c>
      <c r="V23" s="530">
        <f>IF(Tabla46[[#This Row],[ID RIESGO]]="","",IF(Tabla46[[#This Row],[PERIODICIDAD]]="No Establecida",0,15))</f>
        <v>15</v>
      </c>
      <c r="W23" s="530">
        <f>IF(Tabla46[[#This Row],[Tipo de Propósito]]="Prevenir",15,IF(Tabla46[[#This Row],[Tipo de Propósito]]="Detectar",10,0))</f>
        <v>15</v>
      </c>
      <c r="X23" s="530">
        <f>IF(Tabla46[[#This Row],[La descripción del como es:]]="Confiable",15,0)</f>
        <v>15</v>
      </c>
      <c r="Y23" s="530">
        <f>IF(Tabla46[[#This Row],[Las desviaciones se:]]="Se investigan y resuelven oportunamente",15,0)</f>
        <v>15</v>
      </c>
      <c r="Z23" s="531">
        <f>IF(Tabla46[[#This Row],[La evidencia es:]]="Completa",10,IF(Tabla46[[#This Row],[La evidencia es:]]="Incompleta",5,0))</f>
        <v>10</v>
      </c>
      <c r="AA23" s="532">
        <f>SUM(Tabla46[[#This Row],[CALF.RESPONSABLE]:[CALF.EVID]])</f>
        <v>100</v>
      </c>
      <c r="AB23" s="531" t="str">
        <f>IF(ISTEXT(Tabla46[[#This Row],[VALOR EVALUACION DISENO]]),"",IF(Tabla46[[#This Row],[VALOR EVALUACION DISENO]]&gt;96,DATOS!$AV$21,IF(Tabla46[[#This Row],[VALOR EVALUACION DISENO]]&gt;=86,DATOS!$AV$22,DATOS!$AV$23)))</f>
        <v>FUERTE</v>
      </c>
      <c r="AC23" s="488" t="s">
        <v>1708</v>
      </c>
      <c r="AD23" s="531" t="str">
        <f>IFERROR(VLOOKUP(Tabla46[[#This Row],[% DE CUMPLIMIENTO DE LA EJECUCION DEL CONTROL]],DATOS!$AS$38:$AT$40,2,0),"")</f>
        <v>FUERTE</v>
      </c>
      <c r="AE23" s="531">
        <f>IF(Tabla46[[#This Row],[RESULTADO EVALUACIÓN DEL DISEÑO DEL CONTROL]]="","",SUMIFS(DATOS!$AT$49:$AT$57,DATOS!$AR$49:$AR$57,Tabla46[[#This Row],[RESULTADO EVALUACIÓN DEL DISEÑO DEL CONTROL]],DATOS!$AS$49:$AS$57,Tabla46[[#This Row],[RESULTADO EVALUACION DE LA EJECUCION]]))</f>
        <v>100</v>
      </c>
    </row>
    <row r="24" spans="1:31" s="488" customFormat="1" ht="89.25" x14ac:dyDescent="0.2">
      <c r="A24" s="516"/>
      <c r="B24" s="517"/>
      <c r="C24" s="517"/>
      <c r="D24" s="518"/>
      <c r="E24" s="519"/>
      <c r="F24" s="525" t="s">
        <v>1857</v>
      </c>
      <c r="G24" s="526" t="str">
        <f>IFERROR(VLOOKUP(Tabla46[[#This Row],[ID RIESGO]],'1. IDENTIFICACION DEL RIESGO'!$AB$29:$AL$137,11,0),"")</f>
        <v>Sanciones disciplinarias o penales a la entidad o servidores involucrados por entes de control por decisiones irregulares debido a la aprobación de solicitudes de adopción.</v>
      </c>
      <c r="H24" s="347" t="s">
        <v>1865</v>
      </c>
      <c r="I24" s="523" t="s">
        <v>1866</v>
      </c>
      <c r="J24" s="523" t="s">
        <v>1706</v>
      </c>
      <c r="K24" s="523" t="s">
        <v>1511</v>
      </c>
      <c r="L24" s="347" t="s">
        <v>1872</v>
      </c>
      <c r="M24" s="523" t="s">
        <v>1697</v>
      </c>
      <c r="N24" s="347" t="s">
        <v>1876</v>
      </c>
      <c r="O24" s="528" t="s">
        <v>1764</v>
      </c>
      <c r="P24" s="347" t="s">
        <v>1881</v>
      </c>
      <c r="Q24" s="528" t="s">
        <v>1769</v>
      </c>
      <c r="R24" s="347" t="s">
        <v>1887</v>
      </c>
      <c r="S24" s="528" t="s">
        <v>1701</v>
      </c>
      <c r="T24" s="529">
        <f>IF(Tabla46[[#This Row],[ID RIESGO]]="","",IF(Tabla46[[#This Row],[RESPONSABLE DEL CONTROL (CARGO)]]="",0,15))</f>
        <v>15</v>
      </c>
      <c r="U24" s="530">
        <f>IF(Tabla46[[#This Row],[ID RIESGO]]="","",IF(Tabla46[[#This Row],[SEGREGACIÓN Y AUTORIDAD DEL RESPONSABLE DEL CONTROL]]="Inadecuado",0,15))</f>
        <v>15</v>
      </c>
      <c r="V24" s="530">
        <f>IF(Tabla46[[#This Row],[ID RIESGO]]="","",IF(Tabla46[[#This Row],[PERIODICIDAD]]="No Establecida",0,15))</f>
        <v>15</v>
      </c>
      <c r="W24" s="530">
        <f>IF(Tabla46[[#This Row],[Tipo de Propósito]]="Prevenir",15,IF(Tabla46[[#This Row],[Tipo de Propósito]]="Detectar",10,0))</f>
        <v>15</v>
      </c>
      <c r="X24" s="530">
        <f>IF(Tabla46[[#This Row],[La descripción del como es:]]="Confiable",15,0)</f>
        <v>15</v>
      </c>
      <c r="Y24" s="530">
        <f>IF(Tabla46[[#This Row],[Las desviaciones se:]]="Se investigan y resuelven oportunamente",15,0)</f>
        <v>15</v>
      </c>
      <c r="Z24" s="531">
        <f>IF(Tabla46[[#This Row],[La evidencia es:]]="Completa",10,IF(Tabla46[[#This Row],[La evidencia es:]]="Incompleta",5,0))</f>
        <v>10</v>
      </c>
      <c r="AA24" s="532">
        <f>SUM(Tabla46[[#This Row],[CALF.RESPONSABLE]:[CALF.EVID]])</f>
        <v>100</v>
      </c>
      <c r="AB24" s="531" t="str">
        <f>IF(ISTEXT(Tabla46[[#This Row],[VALOR EVALUACION DISENO]]),"",IF(Tabla46[[#This Row],[VALOR EVALUACION DISENO]]&gt;96,DATOS!$AV$21,IF(Tabla46[[#This Row],[VALOR EVALUACION DISENO]]&gt;=86,DATOS!$AV$22,DATOS!$AV$23)))</f>
        <v>FUERTE</v>
      </c>
      <c r="AC24" s="488" t="s">
        <v>1708</v>
      </c>
      <c r="AD24" s="531" t="str">
        <f>IFERROR(VLOOKUP(Tabla46[[#This Row],[% DE CUMPLIMIENTO DE LA EJECUCION DEL CONTROL]],DATOS!$AS$38:$AT$40,2,0),"")</f>
        <v>FUERTE</v>
      </c>
      <c r="AE24" s="531">
        <f>IF(Tabla46[[#This Row],[RESULTADO EVALUACIÓN DEL DISEÑO DEL CONTROL]]="","",SUMIFS(DATOS!$AT$49:$AT$57,DATOS!$AR$49:$AR$57,Tabla46[[#This Row],[RESULTADO EVALUACIÓN DEL DISEÑO DEL CONTROL]],DATOS!$AS$49:$AS$57,Tabla46[[#This Row],[RESULTADO EVALUACION DE LA EJECUCION]]))</f>
        <v>100</v>
      </c>
    </row>
    <row r="25" spans="1:31" s="488" customFormat="1" ht="165.75" x14ac:dyDescent="0.2">
      <c r="A25" s="516"/>
      <c r="B25" s="517"/>
      <c r="C25" s="517"/>
      <c r="D25" s="518"/>
      <c r="E25" s="519"/>
      <c r="F25" s="525" t="s">
        <v>1858</v>
      </c>
      <c r="G25" s="526" t="str">
        <f>IFERROR(VLOOKUP(Tabla46[[#This Row],[ID RIESGO]],'1. IDENTIFICACION DEL RIESGO'!$AB$29:$AL$137,11,0),"")</f>
        <v>Sanciones disciplinarias o penales a la entidad o servidores involucrados por entes de control por decisiones irregulares debido a la omisión de solicitudes de adopción aprobadas para la posible asignación a un niño, niña y/o adolescente.</v>
      </c>
      <c r="H25" s="347" t="s">
        <v>1867</v>
      </c>
      <c r="I25" s="523" t="s">
        <v>1868</v>
      </c>
      <c r="J25" s="523" t="s">
        <v>1706</v>
      </c>
      <c r="K25" s="523" t="s">
        <v>1511</v>
      </c>
      <c r="L25" s="347" t="s">
        <v>1873</v>
      </c>
      <c r="M25" s="523" t="s">
        <v>1697</v>
      </c>
      <c r="N25" s="347" t="s">
        <v>1877</v>
      </c>
      <c r="O25" s="528" t="s">
        <v>1764</v>
      </c>
      <c r="P25" s="347" t="s">
        <v>1883</v>
      </c>
      <c r="Q25" s="528" t="s">
        <v>1769</v>
      </c>
      <c r="R25" s="347" t="s">
        <v>1888</v>
      </c>
      <c r="S25" s="528" t="s">
        <v>1701</v>
      </c>
      <c r="T25" s="529">
        <f>IF(Tabla46[[#This Row],[ID RIESGO]]="","",IF(Tabla46[[#This Row],[RESPONSABLE DEL CONTROL (CARGO)]]="",0,15))</f>
        <v>15</v>
      </c>
      <c r="U25" s="530">
        <f>IF(Tabla46[[#This Row],[ID RIESGO]]="","",IF(Tabla46[[#This Row],[SEGREGACIÓN Y AUTORIDAD DEL RESPONSABLE DEL CONTROL]]="Inadecuado",0,15))</f>
        <v>15</v>
      </c>
      <c r="V25" s="530">
        <f>IF(Tabla46[[#This Row],[ID RIESGO]]="","",IF(Tabla46[[#This Row],[PERIODICIDAD]]="No Establecida",0,15))</f>
        <v>15</v>
      </c>
      <c r="W25" s="530">
        <f>IF(Tabla46[[#This Row],[Tipo de Propósito]]="Prevenir",15,IF(Tabla46[[#This Row],[Tipo de Propósito]]="Detectar",10,0))</f>
        <v>15</v>
      </c>
      <c r="X25" s="530">
        <f>IF(Tabla46[[#This Row],[La descripción del como es:]]="Confiable",15,0)</f>
        <v>15</v>
      </c>
      <c r="Y25" s="530">
        <f>IF(Tabla46[[#This Row],[Las desviaciones se:]]="Se investigan y resuelven oportunamente",15,0)</f>
        <v>15</v>
      </c>
      <c r="Z25" s="531">
        <f>IF(Tabla46[[#This Row],[La evidencia es:]]="Completa",10,IF(Tabla46[[#This Row],[La evidencia es:]]="Incompleta",5,0))</f>
        <v>10</v>
      </c>
      <c r="AA25" s="532">
        <f>SUM(Tabla46[[#This Row],[CALF.RESPONSABLE]:[CALF.EVID]])</f>
        <v>100</v>
      </c>
      <c r="AB25" s="531" t="str">
        <f>IF(ISTEXT(Tabla46[[#This Row],[VALOR EVALUACION DISENO]]),"",IF(Tabla46[[#This Row],[VALOR EVALUACION DISENO]]&gt;96,DATOS!$AV$21,IF(Tabla46[[#This Row],[VALOR EVALUACION DISENO]]&gt;=86,DATOS!$AV$22,DATOS!$AV$23)))</f>
        <v>FUERTE</v>
      </c>
      <c r="AC25" s="488" t="s">
        <v>1708</v>
      </c>
      <c r="AD25" s="531" t="str">
        <f>IFERROR(VLOOKUP(Tabla46[[#This Row],[% DE CUMPLIMIENTO DE LA EJECUCION DEL CONTROL]],DATOS!$AS$38:$AT$40,2,0),"")</f>
        <v>FUERTE</v>
      </c>
      <c r="AE25" s="531">
        <f>IF(Tabla46[[#This Row],[RESULTADO EVALUACIÓN DEL DISEÑO DEL CONTROL]]="","",SUMIFS(DATOS!$AT$49:$AT$57,DATOS!$AR$49:$AR$57,Tabla46[[#This Row],[RESULTADO EVALUACIÓN DEL DISEÑO DEL CONTROL]],DATOS!$AS$49:$AS$57,Tabla46[[#This Row],[RESULTADO EVALUACION DE LA EJECUCION]]))</f>
        <v>100</v>
      </c>
    </row>
    <row r="26" spans="1:31" s="488" customFormat="1" ht="102" x14ac:dyDescent="0.2">
      <c r="A26" s="516"/>
      <c r="B26" s="517"/>
      <c r="C26" s="517"/>
      <c r="D26" s="518"/>
      <c r="E26" s="519"/>
      <c r="F26" s="525" t="s">
        <v>1925</v>
      </c>
      <c r="G26" s="526" t="str">
        <f>IFERROR(VLOOKUP(Tabla46[[#This Row],[ID RIESGO]],'1. IDENTIFICACION DEL RIESGO'!$AB$29:$AL$137,11,0),"")</f>
        <v xml:space="preserve">Posibilidad de emitir hallazgos, conclusiones y recomendaciones no objetivas aprovechando la posición como auditor para beneficiar o afectar al auditado o a terceros favoreciendo intereses particulares. </v>
      </c>
      <c r="H26" s="347" t="s">
        <v>1927</v>
      </c>
      <c r="I26" s="347" t="s">
        <v>1928</v>
      </c>
      <c r="J26" s="523" t="s">
        <v>1706</v>
      </c>
      <c r="K26" s="523" t="s">
        <v>1508</v>
      </c>
      <c r="L26" s="347" t="s">
        <v>1932</v>
      </c>
      <c r="M26" s="523" t="s">
        <v>1697</v>
      </c>
      <c r="N26" s="347" t="s">
        <v>1935</v>
      </c>
      <c r="O26" s="528" t="s">
        <v>1764</v>
      </c>
      <c r="P26" s="347" t="s">
        <v>1938</v>
      </c>
      <c r="Q26" s="528" t="s">
        <v>1769</v>
      </c>
      <c r="R26" s="347" t="s">
        <v>1940</v>
      </c>
      <c r="S26" s="528" t="s">
        <v>1701</v>
      </c>
      <c r="T26" s="529">
        <f>IF(Tabla46[[#This Row],[ID RIESGO]]="","",IF(Tabla46[[#This Row],[RESPONSABLE DEL CONTROL (CARGO)]]="",0,15))</f>
        <v>15</v>
      </c>
      <c r="U26" s="530">
        <f>IF(Tabla46[[#This Row],[ID RIESGO]]="","",IF(Tabla46[[#This Row],[SEGREGACIÓN Y AUTORIDAD DEL RESPONSABLE DEL CONTROL]]="Inadecuado",0,15))</f>
        <v>15</v>
      </c>
      <c r="V26" s="530">
        <f>IF(Tabla46[[#This Row],[ID RIESGO]]="","",IF(Tabla46[[#This Row],[PERIODICIDAD]]="No Establecida",0,15))</f>
        <v>15</v>
      </c>
      <c r="W26" s="530">
        <f>IF(Tabla46[[#This Row],[Tipo de Propósito]]="Prevenir",15,IF(Tabla46[[#This Row],[Tipo de Propósito]]="Detectar",10,0))</f>
        <v>15</v>
      </c>
      <c r="X26" s="530">
        <f>IF(Tabla46[[#This Row],[La descripción del como es:]]="Confiable",15,0)</f>
        <v>15</v>
      </c>
      <c r="Y26" s="530">
        <f>IF(Tabla46[[#This Row],[Las desviaciones se:]]="Se investigan y resuelven oportunamente",15,0)</f>
        <v>15</v>
      </c>
      <c r="Z26" s="531">
        <f>IF(Tabla46[[#This Row],[La evidencia es:]]="Completa",10,IF(Tabla46[[#This Row],[La evidencia es:]]="Incompleta",5,0))</f>
        <v>10</v>
      </c>
      <c r="AA26" s="532">
        <f>SUM(Tabla46[[#This Row],[CALF.RESPONSABLE]:[CALF.EVID]])</f>
        <v>100</v>
      </c>
      <c r="AB26" s="531" t="str">
        <f>IF(ISTEXT(Tabla46[[#This Row],[VALOR EVALUACION DISENO]]),"",IF(Tabla46[[#This Row],[VALOR EVALUACION DISENO]]&gt;96,DATOS!$AV$21,IF(Tabla46[[#This Row],[VALOR EVALUACION DISENO]]&gt;=86,DATOS!$AV$22,DATOS!$AV$23)))</f>
        <v>FUERTE</v>
      </c>
      <c r="AC26" s="488" t="s">
        <v>1708</v>
      </c>
      <c r="AD26" s="531" t="str">
        <f>IFERROR(VLOOKUP(Tabla46[[#This Row],[% DE CUMPLIMIENTO DE LA EJECUCION DEL CONTROL]],DATOS!$AS$38:$AT$40,2,0),"")</f>
        <v>FUERTE</v>
      </c>
      <c r="AE26" s="531">
        <f>IF(Tabla46[[#This Row],[RESULTADO EVALUACIÓN DEL DISEÑO DEL CONTROL]]="","",SUMIFS(DATOS!$AT$49:$AT$57,DATOS!$AR$49:$AR$57,Tabla46[[#This Row],[RESULTADO EVALUACIÓN DEL DISEÑO DEL CONTROL]],DATOS!$AS$49:$AS$57,Tabla46[[#This Row],[RESULTADO EVALUACION DE LA EJECUCION]]))</f>
        <v>100</v>
      </c>
    </row>
    <row r="27" spans="1:31" s="488" customFormat="1" ht="102" x14ac:dyDescent="0.2">
      <c r="A27" s="516"/>
      <c r="B27" s="517"/>
      <c r="C27" s="517"/>
      <c r="D27" s="518"/>
      <c r="E27" s="519"/>
      <c r="F27" s="525" t="s">
        <v>1925</v>
      </c>
      <c r="G27" s="526" t="str">
        <f>IFERROR(VLOOKUP(Tabla46[[#This Row],[ID RIESGO]],'1. IDENTIFICACION DEL RIESGO'!$AB$29:$AL$137,11,0),"")</f>
        <v xml:space="preserve">Posibilidad de emitir hallazgos, conclusiones y recomendaciones no objetivas aprovechando la posición como auditor para beneficiar o afectar al auditado o a terceros favoreciendo intereses particulares. </v>
      </c>
      <c r="H27" s="347" t="s">
        <v>1929</v>
      </c>
      <c r="I27" s="347" t="s">
        <v>1928</v>
      </c>
      <c r="J27" s="523" t="s">
        <v>1706</v>
      </c>
      <c r="K27" s="523" t="s">
        <v>1508</v>
      </c>
      <c r="L27" s="347" t="s">
        <v>1933</v>
      </c>
      <c r="M27" s="523" t="s">
        <v>1697</v>
      </c>
      <c r="N27" s="347" t="s">
        <v>1936</v>
      </c>
      <c r="O27" s="528" t="s">
        <v>1764</v>
      </c>
      <c r="P27" s="347" t="s">
        <v>1938</v>
      </c>
      <c r="Q27" s="528" t="s">
        <v>1769</v>
      </c>
      <c r="R27" s="347" t="s">
        <v>1940</v>
      </c>
      <c r="S27" s="528" t="s">
        <v>1701</v>
      </c>
      <c r="T27" s="529">
        <f>IF(Tabla46[[#This Row],[ID RIESGO]]="","",IF(Tabla46[[#This Row],[RESPONSABLE DEL CONTROL (CARGO)]]="",0,15))</f>
        <v>15</v>
      </c>
      <c r="U27" s="530">
        <f>IF(Tabla46[[#This Row],[ID RIESGO]]="","",IF(Tabla46[[#This Row],[SEGREGACIÓN Y AUTORIDAD DEL RESPONSABLE DEL CONTROL]]="Inadecuado",0,15))</f>
        <v>15</v>
      </c>
      <c r="V27" s="530">
        <f>IF(Tabla46[[#This Row],[ID RIESGO]]="","",IF(Tabla46[[#This Row],[PERIODICIDAD]]="No Establecida",0,15))</f>
        <v>15</v>
      </c>
      <c r="W27" s="530">
        <f>IF(Tabla46[[#This Row],[Tipo de Propósito]]="Prevenir",15,IF(Tabla46[[#This Row],[Tipo de Propósito]]="Detectar",10,0))</f>
        <v>15</v>
      </c>
      <c r="X27" s="530">
        <f>IF(Tabla46[[#This Row],[La descripción del como es:]]="Confiable",15,0)</f>
        <v>15</v>
      </c>
      <c r="Y27" s="530">
        <f>IF(Tabla46[[#This Row],[Las desviaciones se:]]="Se investigan y resuelven oportunamente",15,0)</f>
        <v>15</v>
      </c>
      <c r="Z27" s="531">
        <f>IF(Tabla46[[#This Row],[La evidencia es:]]="Completa",10,IF(Tabla46[[#This Row],[La evidencia es:]]="Incompleta",5,0))</f>
        <v>10</v>
      </c>
      <c r="AA27" s="532">
        <f>SUM(Tabla46[[#This Row],[CALF.RESPONSABLE]:[CALF.EVID]])</f>
        <v>100</v>
      </c>
      <c r="AB27" s="531" t="str">
        <f>IF(ISTEXT(Tabla46[[#This Row],[VALOR EVALUACION DISENO]]),"",IF(Tabla46[[#This Row],[VALOR EVALUACION DISENO]]&gt;96,DATOS!$AV$21,IF(Tabla46[[#This Row],[VALOR EVALUACION DISENO]]&gt;=86,DATOS!$AV$22,DATOS!$AV$23)))</f>
        <v>FUERTE</v>
      </c>
      <c r="AC27" s="488" t="s">
        <v>1708</v>
      </c>
      <c r="AD27" s="531" t="str">
        <f>IFERROR(VLOOKUP(Tabla46[[#This Row],[% DE CUMPLIMIENTO DE LA EJECUCION DEL CONTROL]],DATOS!$AS$38:$AT$40,2,0),"")</f>
        <v>FUERTE</v>
      </c>
      <c r="AE27" s="531">
        <f>IF(Tabla46[[#This Row],[RESULTADO EVALUACIÓN DEL DISEÑO DEL CONTROL]]="","",SUMIFS(DATOS!$AT$49:$AT$57,DATOS!$AR$49:$AR$57,Tabla46[[#This Row],[RESULTADO EVALUACIÓN DEL DISEÑO DEL CONTROL]],DATOS!$AS$49:$AS$57,Tabla46[[#This Row],[RESULTADO EVALUACION DE LA EJECUCION]]))</f>
        <v>100</v>
      </c>
    </row>
    <row r="28" spans="1:31" s="488" customFormat="1" ht="140.25" x14ac:dyDescent="0.2">
      <c r="A28" s="516"/>
      <c r="B28" s="517"/>
      <c r="C28" s="517"/>
      <c r="D28" s="518"/>
      <c r="E28" s="519"/>
      <c r="F28" s="525" t="s">
        <v>1925</v>
      </c>
      <c r="G28" s="526" t="str">
        <f>IFERROR(VLOOKUP(Tabla46[[#This Row],[ID RIESGO]],'1. IDENTIFICACION DEL RIESGO'!$AB$29:$AL$137,11,0),"")</f>
        <v xml:space="preserve">Posibilidad de emitir hallazgos, conclusiones y recomendaciones no objetivas aprovechando la posición como auditor para beneficiar o afectar al auditado o a terceros favoreciendo intereses particulares. </v>
      </c>
      <c r="H28" s="363" t="s">
        <v>1930</v>
      </c>
      <c r="I28" s="347" t="s">
        <v>1931</v>
      </c>
      <c r="J28" s="523" t="s">
        <v>1706</v>
      </c>
      <c r="K28" s="523" t="s">
        <v>1512</v>
      </c>
      <c r="L28" s="347" t="s">
        <v>1934</v>
      </c>
      <c r="M28" s="523" t="s">
        <v>1697</v>
      </c>
      <c r="N28" s="347" t="s">
        <v>1937</v>
      </c>
      <c r="O28" s="528" t="s">
        <v>1764</v>
      </c>
      <c r="P28" s="347" t="s">
        <v>1939</v>
      </c>
      <c r="Q28" s="528" t="s">
        <v>1769</v>
      </c>
      <c r="R28" s="347" t="s">
        <v>1941</v>
      </c>
      <c r="S28" s="528" t="s">
        <v>1701</v>
      </c>
      <c r="T28" s="529">
        <f>IF(Tabla46[[#This Row],[ID RIESGO]]="","",IF(Tabla46[[#This Row],[RESPONSABLE DEL CONTROL (CARGO)]]="",0,15))</f>
        <v>15</v>
      </c>
      <c r="U28" s="530">
        <f>IF(Tabla46[[#This Row],[ID RIESGO]]="","",IF(Tabla46[[#This Row],[SEGREGACIÓN Y AUTORIDAD DEL RESPONSABLE DEL CONTROL]]="Inadecuado",0,15))</f>
        <v>15</v>
      </c>
      <c r="V28" s="530">
        <f>IF(Tabla46[[#This Row],[ID RIESGO]]="","",IF(Tabla46[[#This Row],[PERIODICIDAD]]="No Establecida",0,15))</f>
        <v>15</v>
      </c>
      <c r="W28" s="530">
        <f>IF(Tabla46[[#This Row],[Tipo de Propósito]]="Prevenir",15,IF(Tabla46[[#This Row],[Tipo de Propósito]]="Detectar",10,0))</f>
        <v>15</v>
      </c>
      <c r="X28" s="530">
        <f>IF(Tabla46[[#This Row],[La descripción del como es:]]="Confiable",15,0)</f>
        <v>15</v>
      </c>
      <c r="Y28" s="530">
        <f>IF(Tabla46[[#This Row],[Las desviaciones se:]]="Se investigan y resuelven oportunamente",15,0)</f>
        <v>15</v>
      </c>
      <c r="Z28" s="531">
        <f>IF(Tabla46[[#This Row],[La evidencia es:]]="Completa",10,IF(Tabla46[[#This Row],[La evidencia es:]]="Incompleta",5,0))</f>
        <v>10</v>
      </c>
      <c r="AA28" s="532">
        <f>SUM(Tabla46[[#This Row],[CALF.RESPONSABLE]:[CALF.EVID]])</f>
        <v>100</v>
      </c>
      <c r="AB28" s="531" t="str">
        <f>IF(ISTEXT(Tabla46[[#This Row],[VALOR EVALUACION DISENO]]),"",IF(Tabla46[[#This Row],[VALOR EVALUACION DISENO]]&gt;96,DATOS!$AV$21,IF(Tabla46[[#This Row],[VALOR EVALUACION DISENO]]&gt;=86,DATOS!$AV$22,DATOS!$AV$23)))</f>
        <v>FUERTE</v>
      </c>
      <c r="AC28" s="488" t="s">
        <v>1708</v>
      </c>
      <c r="AD28" s="531" t="str">
        <f>IFERROR(VLOOKUP(Tabla46[[#This Row],[% DE CUMPLIMIENTO DE LA EJECUCION DEL CONTROL]],DATOS!$AS$38:$AT$40,2,0),"")</f>
        <v>FUERTE</v>
      </c>
      <c r="AE28" s="531">
        <f>IF(Tabla46[[#This Row],[RESULTADO EVALUACIÓN DEL DISEÑO DEL CONTROL]]="","",SUMIFS(DATOS!$AT$49:$AT$57,DATOS!$AR$49:$AR$57,Tabla46[[#This Row],[RESULTADO EVALUACIÓN DEL DISEÑO DEL CONTROL]],DATOS!$AS$49:$AS$57,Tabla46[[#This Row],[RESULTADO EVALUACION DE LA EJECUCION]]))</f>
        <v>100</v>
      </c>
    </row>
    <row r="29" spans="1:31" s="488" customFormat="1" ht="89.25" x14ac:dyDescent="0.2">
      <c r="A29" s="516"/>
      <c r="B29" s="517"/>
      <c r="C29" s="517"/>
      <c r="D29" s="518"/>
      <c r="E29" s="519"/>
      <c r="F29" s="525" t="s">
        <v>1926</v>
      </c>
      <c r="G29" s="526" t="str">
        <f>IFERROR(VLOOKUP(Tabla46[[#This Row],[ID RIESGO]],'1. IDENTIFICACION DEL RIESGO'!$AB$29:$AL$137,11,0),"")</f>
        <v xml:space="preserve">Revelación o entrega de información confidencial a la que se tuvo acceso como auditor para beneficiar o afectar al auditado o a terceros favoreciendo intereses particulares. </v>
      </c>
      <c r="H29" s="347" t="s">
        <v>1927</v>
      </c>
      <c r="I29" s="347" t="s">
        <v>1928</v>
      </c>
      <c r="J29" s="523" t="s">
        <v>1706</v>
      </c>
      <c r="K29" s="523" t="s">
        <v>1508</v>
      </c>
      <c r="L29" s="347" t="s">
        <v>1932</v>
      </c>
      <c r="M29" s="523" t="s">
        <v>1697</v>
      </c>
      <c r="N29" s="347" t="s">
        <v>1935</v>
      </c>
      <c r="O29" s="528" t="s">
        <v>1764</v>
      </c>
      <c r="P29" s="347" t="s">
        <v>1938</v>
      </c>
      <c r="Q29" s="528" t="s">
        <v>1769</v>
      </c>
      <c r="R29" s="347" t="s">
        <v>1940</v>
      </c>
      <c r="S29" s="528" t="s">
        <v>1701</v>
      </c>
      <c r="T29" s="529">
        <f>IF(Tabla46[[#This Row],[ID RIESGO]]="","",IF(Tabla46[[#This Row],[RESPONSABLE DEL CONTROL (CARGO)]]="",0,15))</f>
        <v>15</v>
      </c>
      <c r="U29" s="530">
        <f>IF(Tabla46[[#This Row],[ID RIESGO]]="","",IF(Tabla46[[#This Row],[SEGREGACIÓN Y AUTORIDAD DEL RESPONSABLE DEL CONTROL]]="Inadecuado",0,15))</f>
        <v>15</v>
      </c>
      <c r="V29" s="530">
        <f>IF(Tabla46[[#This Row],[ID RIESGO]]="","",IF(Tabla46[[#This Row],[PERIODICIDAD]]="No Establecida",0,15))</f>
        <v>15</v>
      </c>
      <c r="W29" s="530">
        <f>IF(Tabla46[[#This Row],[Tipo de Propósito]]="Prevenir",15,IF(Tabla46[[#This Row],[Tipo de Propósito]]="Detectar",10,0))</f>
        <v>15</v>
      </c>
      <c r="X29" s="530">
        <f>IF(Tabla46[[#This Row],[La descripción del como es:]]="Confiable",15,0)</f>
        <v>15</v>
      </c>
      <c r="Y29" s="530">
        <f>IF(Tabla46[[#This Row],[Las desviaciones se:]]="Se investigan y resuelven oportunamente",15,0)</f>
        <v>15</v>
      </c>
      <c r="Z29" s="531">
        <f>IF(Tabla46[[#This Row],[La evidencia es:]]="Completa",10,IF(Tabla46[[#This Row],[La evidencia es:]]="Incompleta",5,0))</f>
        <v>10</v>
      </c>
      <c r="AA29" s="532">
        <f>SUM(Tabla46[[#This Row],[CALF.RESPONSABLE]:[CALF.EVID]])</f>
        <v>100</v>
      </c>
      <c r="AB29" s="531" t="str">
        <f>IF(ISTEXT(Tabla46[[#This Row],[VALOR EVALUACION DISENO]]),"",IF(Tabla46[[#This Row],[VALOR EVALUACION DISENO]]&gt;96,DATOS!$AV$21,IF(Tabla46[[#This Row],[VALOR EVALUACION DISENO]]&gt;=86,DATOS!$AV$22,DATOS!$AV$23)))</f>
        <v>FUERTE</v>
      </c>
      <c r="AC29" s="488" t="s">
        <v>1708</v>
      </c>
      <c r="AD29" s="531" t="str">
        <f>IFERROR(VLOOKUP(Tabla46[[#This Row],[% DE CUMPLIMIENTO DE LA EJECUCION DEL CONTROL]],DATOS!$AS$38:$AT$40,2,0),"")</f>
        <v>FUERTE</v>
      </c>
      <c r="AE29" s="531">
        <f>IF(Tabla46[[#This Row],[RESULTADO EVALUACIÓN DEL DISEÑO DEL CONTROL]]="","",SUMIFS(DATOS!$AT$49:$AT$57,DATOS!$AR$49:$AR$57,Tabla46[[#This Row],[RESULTADO EVALUACIÓN DEL DISEÑO DEL CONTROL]],DATOS!$AS$49:$AS$57,Tabla46[[#This Row],[RESULTADO EVALUACION DE LA EJECUCION]]))</f>
        <v>100</v>
      </c>
    </row>
    <row r="30" spans="1:31" s="488" customFormat="1" ht="89.25" x14ac:dyDescent="0.2">
      <c r="A30" s="516"/>
      <c r="B30" s="517"/>
      <c r="C30" s="517"/>
      <c r="D30" s="518"/>
      <c r="E30" s="519"/>
      <c r="F30" s="525" t="s">
        <v>1926</v>
      </c>
      <c r="G30" s="526" t="str">
        <f>IFERROR(VLOOKUP(Tabla46[[#This Row],[ID RIESGO]],'1. IDENTIFICACION DEL RIESGO'!$AB$29:$AL$137,11,0),"")</f>
        <v xml:space="preserve">Revelación o entrega de información confidencial a la que se tuvo acceso como auditor para beneficiar o afectar al auditado o a terceros favoreciendo intereses particulares. </v>
      </c>
      <c r="H30" s="347" t="s">
        <v>1929</v>
      </c>
      <c r="I30" s="347" t="s">
        <v>1928</v>
      </c>
      <c r="J30" s="523" t="s">
        <v>1706</v>
      </c>
      <c r="K30" s="523" t="s">
        <v>1508</v>
      </c>
      <c r="L30" s="347" t="s">
        <v>1933</v>
      </c>
      <c r="M30" s="523" t="s">
        <v>1697</v>
      </c>
      <c r="N30" s="347" t="s">
        <v>1936</v>
      </c>
      <c r="O30" s="528" t="s">
        <v>1764</v>
      </c>
      <c r="P30" s="347" t="s">
        <v>1938</v>
      </c>
      <c r="Q30" s="528" t="s">
        <v>1769</v>
      </c>
      <c r="R30" s="347" t="s">
        <v>1940</v>
      </c>
      <c r="S30" s="528" t="s">
        <v>1701</v>
      </c>
      <c r="T30" s="529">
        <f>IF(Tabla46[[#This Row],[ID RIESGO]]="","",IF(Tabla46[[#This Row],[RESPONSABLE DEL CONTROL (CARGO)]]="",0,15))</f>
        <v>15</v>
      </c>
      <c r="U30" s="530">
        <f>IF(Tabla46[[#This Row],[ID RIESGO]]="","",IF(Tabla46[[#This Row],[SEGREGACIÓN Y AUTORIDAD DEL RESPONSABLE DEL CONTROL]]="Inadecuado",0,15))</f>
        <v>15</v>
      </c>
      <c r="V30" s="530">
        <f>IF(Tabla46[[#This Row],[ID RIESGO]]="","",IF(Tabla46[[#This Row],[PERIODICIDAD]]="No Establecida",0,15))</f>
        <v>15</v>
      </c>
      <c r="W30" s="530">
        <f>IF(Tabla46[[#This Row],[Tipo de Propósito]]="Prevenir",15,IF(Tabla46[[#This Row],[Tipo de Propósito]]="Detectar",10,0))</f>
        <v>15</v>
      </c>
      <c r="X30" s="530">
        <f>IF(Tabla46[[#This Row],[La descripción del como es:]]="Confiable",15,0)</f>
        <v>15</v>
      </c>
      <c r="Y30" s="530">
        <f>IF(Tabla46[[#This Row],[Las desviaciones se:]]="Se investigan y resuelven oportunamente",15,0)</f>
        <v>15</v>
      </c>
      <c r="Z30" s="531">
        <f>IF(Tabla46[[#This Row],[La evidencia es:]]="Completa",10,IF(Tabla46[[#This Row],[La evidencia es:]]="Incompleta",5,0))</f>
        <v>10</v>
      </c>
      <c r="AA30" s="532">
        <f>SUM(Tabla46[[#This Row],[CALF.RESPONSABLE]:[CALF.EVID]])</f>
        <v>100</v>
      </c>
      <c r="AB30" s="531" t="str">
        <f>IF(ISTEXT(Tabla46[[#This Row],[VALOR EVALUACION DISENO]]),"",IF(Tabla46[[#This Row],[VALOR EVALUACION DISENO]]&gt;96,DATOS!$AV$21,IF(Tabla46[[#This Row],[VALOR EVALUACION DISENO]]&gt;=86,DATOS!$AV$22,DATOS!$AV$23)))</f>
        <v>FUERTE</v>
      </c>
      <c r="AC30" s="488" t="s">
        <v>1708</v>
      </c>
      <c r="AD30" s="531" t="str">
        <f>IFERROR(VLOOKUP(Tabla46[[#This Row],[% DE CUMPLIMIENTO DE LA EJECUCION DEL CONTROL]],DATOS!$AS$38:$AT$40,2,0),"")</f>
        <v>FUERTE</v>
      </c>
      <c r="AE30" s="531">
        <f>IF(Tabla46[[#This Row],[RESULTADO EVALUACIÓN DEL DISEÑO DEL CONTROL]]="","",SUMIFS(DATOS!$AT$49:$AT$57,DATOS!$AR$49:$AR$57,Tabla46[[#This Row],[RESULTADO EVALUACIÓN DEL DISEÑO DEL CONTROL]],DATOS!$AS$49:$AS$57,Tabla46[[#This Row],[RESULTADO EVALUACION DE LA EJECUCION]]))</f>
        <v>100</v>
      </c>
    </row>
    <row r="31" spans="1:31" s="488" customFormat="1" ht="140.25" x14ac:dyDescent="0.2">
      <c r="A31" s="516"/>
      <c r="B31" s="517"/>
      <c r="C31" s="517"/>
      <c r="D31" s="518"/>
      <c r="E31" s="519"/>
      <c r="F31" s="525" t="s">
        <v>1926</v>
      </c>
      <c r="G31" s="526" t="str">
        <f>IFERROR(VLOOKUP(Tabla46[[#This Row],[ID RIESGO]],'1. IDENTIFICACION DEL RIESGO'!$AB$29:$AL$137,11,0),"")</f>
        <v xml:space="preserve">Revelación o entrega de información confidencial a la que se tuvo acceso como auditor para beneficiar o afectar al auditado o a terceros favoreciendo intereses particulares. </v>
      </c>
      <c r="H31" s="363" t="s">
        <v>1930</v>
      </c>
      <c r="I31" s="347" t="s">
        <v>1931</v>
      </c>
      <c r="J31" s="523" t="s">
        <v>1706</v>
      </c>
      <c r="K31" s="523" t="s">
        <v>1512</v>
      </c>
      <c r="L31" s="347" t="s">
        <v>1934</v>
      </c>
      <c r="M31" s="523" t="s">
        <v>1697</v>
      </c>
      <c r="N31" s="347" t="s">
        <v>1937</v>
      </c>
      <c r="O31" s="528" t="s">
        <v>1764</v>
      </c>
      <c r="P31" s="347" t="s">
        <v>1939</v>
      </c>
      <c r="Q31" s="528" t="s">
        <v>1769</v>
      </c>
      <c r="R31" s="347" t="s">
        <v>1941</v>
      </c>
      <c r="S31" s="528" t="s">
        <v>1701</v>
      </c>
      <c r="T31" s="529">
        <f>IF(Tabla46[[#This Row],[ID RIESGO]]="","",IF(Tabla46[[#This Row],[RESPONSABLE DEL CONTROL (CARGO)]]="",0,15))</f>
        <v>15</v>
      </c>
      <c r="U31" s="530">
        <f>IF(Tabla46[[#This Row],[ID RIESGO]]="","",IF(Tabla46[[#This Row],[SEGREGACIÓN Y AUTORIDAD DEL RESPONSABLE DEL CONTROL]]="Inadecuado",0,15))</f>
        <v>15</v>
      </c>
      <c r="V31" s="530">
        <f>IF(Tabla46[[#This Row],[ID RIESGO]]="","",IF(Tabla46[[#This Row],[PERIODICIDAD]]="No Establecida",0,15))</f>
        <v>15</v>
      </c>
      <c r="W31" s="530">
        <f>IF(Tabla46[[#This Row],[Tipo de Propósito]]="Prevenir",15,IF(Tabla46[[#This Row],[Tipo de Propósito]]="Detectar",10,0))</f>
        <v>15</v>
      </c>
      <c r="X31" s="530">
        <f>IF(Tabla46[[#This Row],[La descripción del como es:]]="Confiable",15,0)</f>
        <v>15</v>
      </c>
      <c r="Y31" s="530">
        <f>IF(Tabla46[[#This Row],[Las desviaciones se:]]="Se investigan y resuelven oportunamente",15,0)</f>
        <v>15</v>
      </c>
      <c r="Z31" s="531">
        <f>IF(Tabla46[[#This Row],[La evidencia es:]]="Completa",10,IF(Tabla46[[#This Row],[La evidencia es:]]="Incompleta",5,0))</f>
        <v>10</v>
      </c>
      <c r="AA31" s="532">
        <f>SUM(Tabla46[[#This Row],[CALF.RESPONSABLE]:[CALF.EVID]])</f>
        <v>100</v>
      </c>
      <c r="AB31" s="531" t="str">
        <f>IF(ISTEXT(Tabla46[[#This Row],[VALOR EVALUACION DISENO]]),"",IF(Tabla46[[#This Row],[VALOR EVALUACION DISENO]]&gt;96,DATOS!$AV$21,IF(Tabla46[[#This Row],[VALOR EVALUACION DISENO]]&gt;=86,DATOS!$AV$22,DATOS!$AV$23)))</f>
        <v>FUERTE</v>
      </c>
      <c r="AC31" s="488" t="s">
        <v>1708</v>
      </c>
      <c r="AD31" s="531" t="str">
        <f>IFERROR(VLOOKUP(Tabla46[[#This Row],[% DE CUMPLIMIENTO DE LA EJECUCION DEL CONTROL]],DATOS!$AS$38:$AT$40,2,0),"")</f>
        <v>FUERTE</v>
      </c>
      <c r="AE31" s="531">
        <f>IF(Tabla46[[#This Row],[RESULTADO EVALUACIÓN DEL DISEÑO DEL CONTROL]]="","",SUMIFS(DATOS!$AT$49:$AT$57,DATOS!$AR$49:$AR$57,Tabla46[[#This Row],[RESULTADO EVALUACIÓN DEL DISEÑO DEL CONTROL]],DATOS!$AS$49:$AS$57,Tabla46[[#This Row],[RESULTADO EVALUACION DE LA EJECUCION]]))</f>
        <v>100</v>
      </c>
    </row>
    <row r="32" spans="1:31" s="488" customFormat="1" ht="102" x14ac:dyDescent="0.2">
      <c r="A32" s="516"/>
      <c r="B32" s="517"/>
      <c r="C32" s="517"/>
      <c r="D32" s="518"/>
      <c r="E32" s="519"/>
      <c r="F32" s="525" t="s">
        <v>1955</v>
      </c>
      <c r="G32" s="526" t="str">
        <f>IFERROR(VLOOKUP(Tabla46[[#This Row],[ID RIESGO]],'1. IDENTIFICACION DEL RIESGO'!$AB$29:$AL$137,11,0),"")</f>
        <v>Sanciones e investigaciones por direcionamiento indebido de la gestión contractual favoreciendo intereses privados o particulares. .</v>
      </c>
      <c r="H32" s="348" t="s">
        <v>1950</v>
      </c>
      <c r="I32" s="347" t="s">
        <v>1951</v>
      </c>
      <c r="J32" s="523" t="s">
        <v>1706</v>
      </c>
      <c r="K32" s="523" t="s">
        <v>1511</v>
      </c>
      <c r="L32" s="347" t="s">
        <v>1956</v>
      </c>
      <c r="M32" s="523" t="s">
        <v>1697</v>
      </c>
      <c r="N32" s="347" t="s">
        <v>1959</v>
      </c>
      <c r="O32" s="528" t="s">
        <v>1764</v>
      </c>
      <c r="P32" s="347" t="s">
        <v>2211</v>
      </c>
      <c r="Q32" s="528" t="s">
        <v>1769</v>
      </c>
      <c r="R32" s="347" t="s">
        <v>1814</v>
      </c>
      <c r="S32" s="528" t="s">
        <v>1701</v>
      </c>
      <c r="T32" s="529">
        <f>IF(Tabla46[[#This Row],[ID RIESGO]]="","",IF(Tabla46[[#This Row],[RESPONSABLE DEL CONTROL (CARGO)]]="",0,15))</f>
        <v>15</v>
      </c>
      <c r="U32" s="530">
        <f>IF(Tabla46[[#This Row],[ID RIESGO]]="","",IF(Tabla46[[#This Row],[SEGREGACIÓN Y AUTORIDAD DEL RESPONSABLE DEL CONTROL]]="Inadecuado",0,15))</f>
        <v>15</v>
      </c>
      <c r="V32" s="530">
        <f>IF(Tabla46[[#This Row],[ID RIESGO]]="","",IF(Tabla46[[#This Row],[PERIODICIDAD]]="No Establecida",0,15))</f>
        <v>15</v>
      </c>
      <c r="W32" s="530">
        <f>IF(Tabla46[[#This Row],[Tipo de Propósito]]="Prevenir",15,IF(Tabla46[[#This Row],[Tipo de Propósito]]="Detectar",10,0))</f>
        <v>15</v>
      </c>
      <c r="X32" s="530">
        <f>IF(Tabla46[[#This Row],[La descripción del como es:]]="Confiable",15,0)</f>
        <v>15</v>
      </c>
      <c r="Y32" s="530">
        <f>IF(Tabla46[[#This Row],[Las desviaciones se:]]="Se investigan y resuelven oportunamente",15,0)</f>
        <v>15</v>
      </c>
      <c r="Z32" s="531">
        <f>IF(Tabla46[[#This Row],[La evidencia es:]]="Completa",10,IF(Tabla46[[#This Row],[La evidencia es:]]="Incompleta",5,0))</f>
        <v>10</v>
      </c>
      <c r="AA32" s="532">
        <f>SUM(Tabla46[[#This Row],[CALF.RESPONSABLE]:[CALF.EVID]])</f>
        <v>100</v>
      </c>
      <c r="AB32" s="531" t="str">
        <f>IF(ISTEXT(Tabla46[[#This Row],[VALOR EVALUACION DISENO]]),"",IF(Tabla46[[#This Row],[VALOR EVALUACION DISENO]]&gt;96,DATOS!$AV$21,IF(Tabla46[[#This Row],[VALOR EVALUACION DISENO]]&gt;=86,DATOS!$AV$22,DATOS!$AV$23)))</f>
        <v>FUERTE</v>
      </c>
      <c r="AC32" s="488" t="s">
        <v>1708</v>
      </c>
      <c r="AD32" s="531" t="str">
        <f>IFERROR(VLOOKUP(Tabla46[[#This Row],[% DE CUMPLIMIENTO DE LA EJECUCION DEL CONTROL]],DATOS!$AS$38:$AT$40,2,0),"")</f>
        <v>FUERTE</v>
      </c>
      <c r="AE32" s="531">
        <f>IF(Tabla46[[#This Row],[RESULTADO EVALUACIÓN DEL DISEÑO DEL CONTROL]]="","",SUMIFS(DATOS!$AT$49:$AT$57,DATOS!$AR$49:$AR$57,Tabla46[[#This Row],[RESULTADO EVALUACIÓN DEL DISEÑO DEL CONTROL]],DATOS!$AS$49:$AS$57,Tabla46[[#This Row],[RESULTADO EVALUACION DE LA EJECUCION]]))</f>
        <v>100</v>
      </c>
    </row>
    <row r="33" spans="1:31" s="488" customFormat="1" ht="102" x14ac:dyDescent="0.2">
      <c r="A33" s="516"/>
      <c r="B33" s="517"/>
      <c r="C33" s="517"/>
      <c r="D33" s="518"/>
      <c r="E33" s="519"/>
      <c r="F33" s="525" t="s">
        <v>1955</v>
      </c>
      <c r="G33" s="526" t="str">
        <f>IFERROR(VLOOKUP(Tabla46[[#This Row],[ID RIESGO]],'1. IDENTIFICACION DEL RIESGO'!$AB$29:$AL$137,11,0),"")</f>
        <v>Sanciones e investigaciones por direcionamiento indebido de la gestión contractual favoreciendo intereses privados o particulares. .</v>
      </c>
      <c r="H33" s="348" t="s">
        <v>2212</v>
      </c>
      <c r="I33" s="347" t="s">
        <v>1952</v>
      </c>
      <c r="J33" s="523" t="s">
        <v>1706</v>
      </c>
      <c r="K33" s="523" t="s">
        <v>1673</v>
      </c>
      <c r="L33" s="347" t="s">
        <v>1957</v>
      </c>
      <c r="M33" s="523" t="s">
        <v>1697</v>
      </c>
      <c r="N33" s="347" t="s">
        <v>1960</v>
      </c>
      <c r="O33" s="528" t="s">
        <v>1764</v>
      </c>
      <c r="P33" s="347" t="s">
        <v>1962</v>
      </c>
      <c r="Q33" s="528" t="s">
        <v>1769</v>
      </c>
      <c r="R33" s="347" t="s">
        <v>1964</v>
      </c>
      <c r="S33" s="528" t="s">
        <v>1701</v>
      </c>
      <c r="T33" s="529">
        <f>IF(Tabla46[[#This Row],[ID RIESGO]]="","",IF(Tabla46[[#This Row],[RESPONSABLE DEL CONTROL (CARGO)]]="",0,15))</f>
        <v>15</v>
      </c>
      <c r="U33" s="530">
        <f>IF(Tabla46[[#This Row],[ID RIESGO]]="","",IF(Tabla46[[#This Row],[SEGREGACIÓN Y AUTORIDAD DEL RESPONSABLE DEL CONTROL]]="Inadecuado",0,15))</f>
        <v>15</v>
      </c>
      <c r="V33" s="530">
        <f>IF(Tabla46[[#This Row],[ID RIESGO]]="","",IF(Tabla46[[#This Row],[PERIODICIDAD]]="No Establecida",0,15))</f>
        <v>15</v>
      </c>
      <c r="W33" s="530">
        <f>IF(Tabla46[[#This Row],[Tipo de Propósito]]="Prevenir",15,IF(Tabla46[[#This Row],[Tipo de Propósito]]="Detectar",10,0))</f>
        <v>15</v>
      </c>
      <c r="X33" s="530">
        <f>IF(Tabla46[[#This Row],[La descripción del como es:]]="Confiable",15,0)</f>
        <v>15</v>
      </c>
      <c r="Y33" s="530">
        <f>IF(Tabla46[[#This Row],[Las desviaciones se:]]="Se investigan y resuelven oportunamente",15,0)</f>
        <v>15</v>
      </c>
      <c r="Z33" s="531">
        <f>IF(Tabla46[[#This Row],[La evidencia es:]]="Completa",10,IF(Tabla46[[#This Row],[La evidencia es:]]="Incompleta",5,0))</f>
        <v>10</v>
      </c>
      <c r="AA33" s="532">
        <f>SUM(Tabla46[[#This Row],[CALF.RESPONSABLE]:[CALF.EVID]])</f>
        <v>100</v>
      </c>
      <c r="AB33" s="531" t="str">
        <f>IF(ISTEXT(Tabla46[[#This Row],[VALOR EVALUACION DISENO]]),"",IF(Tabla46[[#This Row],[VALOR EVALUACION DISENO]]&gt;96,DATOS!$AV$21,IF(Tabla46[[#This Row],[VALOR EVALUACION DISENO]]&gt;=86,DATOS!$AV$22,DATOS!$AV$23)))</f>
        <v>FUERTE</v>
      </c>
      <c r="AC33" s="488" t="s">
        <v>1708</v>
      </c>
      <c r="AD33" s="531" t="str">
        <f>IFERROR(VLOOKUP(Tabla46[[#This Row],[% DE CUMPLIMIENTO DE LA EJECUCION DEL CONTROL]],DATOS!$AS$38:$AT$40,2,0),"")</f>
        <v>FUERTE</v>
      </c>
      <c r="AE33" s="531">
        <f>IF(Tabla46[[#This Row],[RESULTADO EVALUACIÓN DEL DISEÑO DEL CONTROL]]="","",SUMIFS(DATOS!$AT$49:$AT$57,DATOS!$AR$49:$AR$57,Tabla46[[#This Row],[RESULTADO EVALUACIÓN DEL DISEÑO DEL CONTROL]],DATOS!$AS$49:$AS$57,Tabla46[[#This Row],[RESULTADO EVALUACION DE LA EJECUCION]]))</f>
        <v>100</v>
      </c>
    </row>
    <row r="34" spans="1:31" s="488" customFormat="1" ht="127.5" x14ac:dyDescent="0.2">
      <c r="A34" s="516"/>
      <c r="B34" s="517"/>
      <c r="C34" s="517"/>
      <c r="D34" s="518"/>
      <c r="E34" s="519"/>
      <c r="F34" s="525" t="s">
        <v>1955</v>
      </c>
      <c r="G34" s="526" t="str">
        <f>IFERROR(VLOOKUP(Tabla46[[#This Row],[ID RIESGO]],'1. IDENTIFICACION DEL RIESGO'!$AB$29:$AL$137,11,0),"")</f>
        <v>Sanciones e investigaciones por direcionamiento indebido de la gestión contractual favoreciendo intereses privados o particulares. .</v>
      </c>
      <c r="H34" s="348" t="s">
        <v>1953</v>
      </c>
      <c r="I34" s="347" t="s">
        <v>1952</v>
      </c>
      <c r="J34" s="523" t="s">
        <v>1706</v>
      </c>
      <c r="K34" s="523" t="s">
        <v>1511</v>
      </c>
      <c r="L34" s="347" t="s">
        <v>1958</v>
      </c>
      <c r="M34" s="523" t="s">
        <v>1697</v>
      </c>
      <c r="N34" s="347" t="s">
        <v>1961</v>
      </c>
      <c r="O34" s="528" t="s">
        <v>1764</v>
      </c>
      <c r="P34" s="347" t="s">
        <v>1963</v>
      </c>
      <c r="Q34" s="528" t="s">
        <v>1769</v>
      </c>
      <c r="R34" s="347" t="s">
        <v>2213</v>
      </c>
      <c r="S34" s="528" t="s">
        <v>1701</v>
      </c>
      <c r="T34" s="529">
        <f>IF(Tabla46[[#This Row],[ID RIESGO]]="","",IF(Tabla46[[#This Row],[RESPONSABLE DEL CONTROL (CARGO)]]="",0,15))</f>
        <v>15</v>
      </c>
      <c r="U34" s="530">
        <f>IF(Tabla46[[#This Row],[ID RIESGO]]="","",IF(Tabla46[[#This Row],[SEGREGACIÓN Y AUTORIDAD DEL RESPONSABLE DEL CONTROL]]="Inadecuado",0,15))</f>
        <v>15</v>
      </c>
      <c r="V34" s="530">
        <f>IF(Tabla46[[#This Row],[ID RIESGO]]="","",IF(Tabla46[[#This Row],[PERIODICIDAD]]="No Establecida",0,15))</f>
        <v>15</v>
      </c>
      <c r="W34" s="530">
        <f>IF(Tabla46[[#This Row],[Tipo de Propósito]]="Prevenir",15,IF(Tabla46[[#This Row],[Tipo de Propósito]]="Detectar",10,0))</f>
        <v>15</v>
      </c>
      <c r="X34" s="530">
        <f>IF(Tabla46[[#This Row],[La descripción del como es:]]="Confiable",15,0)</f>
        <v>15</v>
      </c>
      <c r="Y34" s="530">
        <f>IF(Tabla46[[#This Row],[Las desviaciones se:]]="Se investigan y resuelven oportunamente",15,0)</f>
        <v>15</v>
      </c>
      <c r="Z34" s="531">
        <f>IF(Tabla46[[#This Row],[La evidencia es:]]="Completa",10,IF(Tabla46[[#This Row],[La evidencia es:]]="Incompleta",5,0))</f>
        <v>10</v>
      </c>
      <c r="AA34" s="532">
        <f>SUM(Tabla46[[#This Row],[CALF.RESPONSABLE]:[CALF.EVID]])</f>
        <v>100</v>
      </c>
      <c r="AB34" s="531" t="str">
        <f>IF(ISTEXT(Tabla46[[#This Row],[VALOR EVALUACION DISENO]]),"",IF(Tabla46[[#This Row],[VALOR EVALUACION DISENO]]&gt;96,DATOS!$AV$21,IF(Tabla46[[#This Row],[VALOR EVALUACION DISENO]]&gt;=86,DATOS!$AV$22,DATOS!$AV$23)))</f>
        <v>FUERTE</v>
      </c>
      <c r="AC34" s="488" t="s">
        <v>1708</v>
      </c>
      <c r="AD34" s="531" t="str">
        <f>IFERROR(VLOOKUP(Tabla46[[#This Row],[% DE CUMPLIMIENTO DE LA EJECUCION DEL CONTROL]],DATOS!$AS$38:$AT$40,2,0),"")</f>
        <v>FUERTE</v>
      </c>
      <c r="AE34" s="531">
        <f>IF(Tabla46[[#This Row],[RESULTADO EVALUACIÓN DEL DISEÑO DEL CONTROL]]="","",SUMIFS(DATOS!$AT$49:$AT$57,DATOS!$AR$49:$AR$57,Tabla46[[#This Row],[RESULTADO EVALUACIÓN DEL DISEÑO DEL CONTROL]],DATOS!$AS$49:$AS$57,Tabla46[[#This Row],[RESULTADO EVALUACION DE LA EJECUCION]]))</f>
        <v>100</v>
      </c>
    </row>
    <row r="35" spans="1:31" s="488" customFormat="1" ht="89.25" x14ac:dyDescent="0.2">
      <c r="A35" s="516"/>
      <c r="B35" s="517"/>
      <c r="C35" s="517"/>
      <c r="D35" s="518"/>
      <c r="E35" s="519"/>
      <c r="F35" s="525" t="s">
        <v>1985</v>
      </c>
      <c r="G35" s="526" t="str">
        <f>IFERROR(VLOOKUP(Tabla46[[#This Row],[ID RIESGO]],'1. IDENTIFICACION DEL RIESGO'!$AB$29:$AL$137,11,0),"")</f>
        <v>Sanciones disciplinarias, legales, o penales debido a promover, inducir actuaciones administrativas atendiendo intereses personales o de un tercero.</v>
      </c>
      <c r="H35" s="533" t="s">
        <v>1983</v>
      </c>
      <c r="I35" s="534" t="s">
        <v>1984</v>
      </c>
      <c r="J35" s="523" t="s">
        <v>1706</v>
      </c>
      <c r="K35" s="523" t="s">
        <v>1511</v>
      </c>
      <c r="L35" s="347" t="s">
        <v>1986</v>
      </c>
      <c r="M35" s="523" t="s">
        <v>1697</v>
      </c>
      <c r="N35" s="347" t="s">
        <v>1987</v>
      </c>
      <c r="O35" s="528" t="s">
        <v>1764</v>
      </c>
      <c r="P35" s="347" t="s">
        <v>1988</v>
      </c>
      <c r="Q35" s="528" t="s">
        <v>1769</v>
      </c>
      <c r="R35" s="347" t="s">
        <v>1989</v>
      </c>
      <c r="S35" s="528" t="s">
        <v>1701</v>
      </c>
      <c r="T35" s="529">
        <f>IF(Tabla46[[#This Row],[ID RIESGO]]="","",IF(Tabla46[[#This Row],[RESPONSABLE DEL CONTROL (CARGO)]]="",0,15))</f>
        <v>15</v>
      </c>
      <c r="U35" s="530">
        <f>IF(Tabla46[[#This Row],[ID RIESGO]]="","",IF(Tabla46[[#This Row],[SEGREGACIÓN Y AUTORIDAD DEL RESPONSABLE DEL CONTROL]]="Inadecuado",0,15))</f>
        <v>15</v>
      </c>
      <c r="V35" s="530">
        <f>IF(Tabla46[[#This Row],[ID RIESGO]]="","",IF(Tabla46[[#This Row],[PERIODICIDAD]]="No Establecida",0,15))</f>
        <v>15</v>
      </c>
      <c r="W35" s="530">
        <f>IF(Tabla46[[#This Row],[Tipo de Propósito]]="Prevenir",15,IF(Tabla46[[#This Row],[Tipo de Propósito]]="Detectar",10,0))</f>
        <v>15</v>
      </c>
      <c r="X35" s="530">
        <f>IF(Tabla46[[#This Row],[La descripción del como es:]]="Confiable",15,0)</f>
        <v>15</v>
      </c>
      <c r="Y35" s="530">
        <f>IF(Tabla46[[#This Row],[Las desviaciones se:]]="Se investigan y resuelven oportunamente",15,0)</f>
        <v>15</v>
      </c>
      <c r="Z35" s="531">
        <f>IF(Tabla46[[#This Row],[La evidencia es:]]="Completa",10,IF(Tabla46[[#This Row],[La evidencia es:]]="Incompleta",5,0))</f>
        <v>10</v>
      </c>
      <c r="AA35" s="532">
        <f>SUM(Tabla46[[#This Row],[CALF.RESPONSABLE]:[CALF.EVID]])</f>
        <v>100</v>
      </c>
      <c r="AB35" s="531" t="str">
        <f>IF(ISTEXT(Tabla46[[#This Row],[VALOR EVALUACION DISENO]]),"",IF(Tabla46[[#This Row],[VALOR EVALUACION DISENO]]&gt;96,DATOS!$AV$21,IF(Tabla46[[#This Row],[VALOR EVALUACION DISENO]]&gt;=86,DATOS!$AV$22,DATOS!$AV$23)))</f>
        <v>FUERTE</v>
      </c>
      <c r="AC35" s="488" t="s">
        <v>1708</v>
      </c>
      <c r="AD35" s="531" t="str">
        <f>IFERROR(VLOOKUP(Tabla46[[#This Row],[% DE CUMPLIMIENTO DE LA EJECUCION DEL CONTROL]],DATOS!$AS$38:$AT$40,2,0),"")</f>
        <v>FUERTE</v>
      </c>
      <c r="AE35" s="531">
        <f>IF(Tabla46[[#This Row],[RESULTADO EVALUACIÓN DEL DISEÑO DEL CONTROL]]="","",SUMIFS(DATOS!$AT$49:$AT$57,DATOS!$AR$49:$AR$57,Tabla46[[#This Row],[RESULTADO EVALUACIÓN DEL DISEÑO DEL CONTROL]],DATOS!$AS$49:$AS$57,Tabla46[[#This Row],[RESULTADO EVALUACION DE LA EJECUCION]]))</f>
        <v>100</v>
      </c>
    </row>
    <row r="36" spans="1:31" s="488" customFormat="1" ht="51" x14ac:dyDescent="0.2">
      <c r="A36" s="516"/>
      <c r="B36" s="517"/>
      <c r="C36" s="517"/>
      <c r="D36" s="518"/>
      <c r="E36" s="519"/>
      <c r="F36" s="525" t="s">
        <v>2018</v>
      </c>
      <c r="G36" s="526" t="str">
        <f>IFERROR(VLOOKUP(Tabla46[[#This Row],[ID RIESGO]],'1. IDENTIFICACION DEL RIESGO'!$AB$29:$AL$137,11,0),"")</f>
        <v>Investigaciones disciplinarias y fiscales por efectuar pagos sin cumplimiento de los requisitos a terceros.</v>
      </c>
      <c r="H36" s="364" t="s">
        <v>2014</v>
      </c>
      <c r="I36" s="363" t="s">
        <v>2015</v>
      </c>
      <c r="J36" s="523" t="s">
        <v>1706</v>
      </c>
      <c r="K36" s="363" t="s">
        <v>1673</v>
      </c>
      <c r="L36" s="365" t="s">
        <v>2020</v>
      </c>
      <c r="M36" s="523" t="s">
        <v>1697</v>
      </c>
      <c r="N36" s="363" t="s">
        <v>2022</v>
      </c>
      <c r="O36" s="528" t="s">
        <v>1764</v>
      </c>
      <c r="P36" s="363" t="s">
        <v>2024</v>
      </c>
      <c r="Q36" s="528" t="s">
        <v>1769</v>
      </c>
      <c r="R36" s="363" t="s">
        <v>2026</v>
      </c>
      <c r="S36" s="528" t="s">
        <v>1701</v>
      </c>
      <c r="T36" s="529">
        <f>IF(Tabla46[[#This Row],[ID RIESGO]]="","",IF(Tabla46[[#This Row],[RESPONSABLE DEL CONTROL (CARGO)]]="",0,15))</f>
        <v>15</v>
      </c>
      <c r="U36" s="530">
        <f>IF(Tabla46[[#This Row],[ID RIESGO]]="","",IF(Tabla46[[#This Row],[SEGREGACIÓN Y AUTORIDAD DEL RESPONSABLE DEL CONTROL]]="Inadecuado",0,15))</f>
        <v>15</v>
      </c>
      <c r="V36" s="530">
        <f>IF(Tabla46[[#This Row],[ID RIESGO]]="","",IF(Tabla46[[#This Row],[PERIODICIDAD]]="No Establecida",0,15))</f>
        <v>15</v>
      </c>
      <c r="W36" s="530">
        <f>IF(Tabla46[[#This Row],[Tipo de Propósito]]="Prevenir",15,IF(Tabla46[[#This Row],[Tipo de Propósito]]="Detectar",10,0))</f>
        <v>15</v>
      </c>
      <c r="X36" s="530">
        <f>IF(Tabla46[[#This Row],[La descripción del como es:]]="Confiable",15,0)</f>
        <v>15</v>
      </c>
      <c r="Y36" s="530">
        <f>IF(Tabla46[[#This Row],[Las desviaciones se:]]="Se investigan y resuelven oportunamente",15,0)</f>
        <v>15</v>
      </c>
      <c r="Z36" s="531">
        <f>IF(Tabla46[[#This Row],[La evidencia es:]]="Completa",10,IF(Tabla46[[#This Row],[La evidencia es:]]="Incompleta",5,0))</f>
        <v>10</v>
      </c>
      <c r="AA36" s="532">
        <f>SUM(Tabla46[[#This Row],[CALF.RESPONSABLE]:[CALF.EVID]])</f>
        <v>100</v>
      </c>
      <c r="AB36" s="531" t="str">
        <f>IF(ISTEXT(Tabla46[[#This Row],[VALOR EVALUACION DISENO]]),"",IF(Tabla46[[#This Row],[VALOR EVALUACION DISENO]]&gt;96,DATOS!$AV$21,IF(Tabla46[[#This Row],[VALOR EVALUACION DISENO]]&gt;=86,DATOS!$AV$22,DATOS!$AV$23)))</f>
        <v>FUERTE</v>
      </c>
      <c r="AC36" s="488" t="s">
        <v>1708</v>
      </c>
      <c r="AD36" s="531" t="str">
        <f>IFERROR(VLOOKUP(Tabla46[[#This Row],[% DE CUMPLIMIENTO DE LA EJECUCION DEL CONTROL]],DATOS!$AS$38:$AT$40,2,0),"")</f>
        <v>FUERTE</v>
      </c>
      <c r="AE36" s="531">
        <f>IF(Tabla46[[#This Row],[RESULTADO EVALUACIÓN DEL DISEÑO DEL CONTROL]]="","",SUMIFS(DATOS!$AT$49:$AT$57,DATOS!$AR$49:$AR$57,Tabla46[[#This Row],[RESULTADO EVALUACIÓN DEL DISEÑO DEL CONTROL]],DATOS!$AS$49:$AS$57,Tabla46[[#This Row],[RESULTADO EVALUACION DE LA EJECUCION]]))</f>
        <v>100</v>
      </c>
    </row>
    <row r="37" spans="1:31" s="488" customFormat="1" ht="102" x14ac:dyDescent="0.2">
      <c r="A37" s="516"/>
      <c r="B37" s="517"/>
      <c r="C37" s="517"/>
      <c r="D37" s="518"/>
      <c r="E37" s="519"/>
      <c r="F37" s="525" t="s">
        <v>2019</v>
      </c>
      <c r="G37" s="526" t="str">
        <f>IFERROR(VLOOKUP(Tabla46[[#This Row],[ID RIESGO]],'1. IDENTIFICACION DEL RIESGO'!$AB$29:$AL$137,11,0),"")</f>
        <v>Pérdida económica por inadecuada revisión de documentos generando irregularidades (no cobros o menor valor cobrado) en la Fiscalización y verificación del  aporte parafiscal 3% a favor del ICBF.</v>
      </c>
      <c r="H37" s="364" t="s">
        <v>2016</v>
      </c>
      <c r="I37" s="363" t="s">
        <v>2017</v>
      </c>
      <c r="J37" s="523" t="s">
        <v>1706</v>
      </c>
      <c r="K37" s="363" t="s">
        <v>1673</v>
      </c>
      <c r="L37" s="363" t="s">
        <v>2021</v>
      </c>
      <c r="M37" s="523" t="s">
        <v>1697</v>
      </c>
      <c r="N37" s="363" t="s">
        <v>2023</v>
      </c>
      <c r="O37" s="528" t="s">
        <v>1764</v>
      </c>
      <c r="P37" s="363" t="s">
        <v>2025</v>
      </c>
      <c r="Q37" s="528" t="s">
        <v>1769</v>
      </c>
      <c r="R37" s="363" t="s">
        <v>2027</v>
      </c>
      <c r="S37" s="528" t="s">
        <v>1701</v>
      </c>
      <c r="T37" s="529">
        <f>IF(Tabla46[[#This Row],[ID RIESGO]]="","",IF(Tabla46[[#This Row],[RESPONSABLE DEL CONTROL (CARGO)]]="",0,15))</f>
        <v>15</v>
      </c>
      <c r="U37" s="530">
        <f>IF(Tabla46[[#This Row],[ID RIESGO]]="","",IF(Tabla46[[#This Row],[SEGREGACIÓN Y AUTORIDAD DEL RESPONSABLE DEL CONTROL]]="Inadecuado",0,15))</f>
        <v>15</v>
      </c>
      <c r="V37" s="530">
        <f>IF(Tabla46[[#This Row],[ID RIESGO]]="","",IF(Tabla46[[#This Row],[PERIODICIDAD]]="No Establecida",0,15))</f>
        <v>15</v>
      </c>
      <c r="W37" s="530">
        <f>IF(Tabla46[[#This Row],[Tipo de Propósito]]="Prevenir",15,IF(Tabla46[[#This Row],[Tipo de Propósito]]="Detectar",10,0))</f>
        <v>15</v>
      </c>
      <c r="X37" s="530">
        <f>IF(Tabla46[[#This Row],[La descripción del como es:]]="Confiable",15,0)</f>
        <v>15</v>
      </c>
      <c r="Y37" s="530">
        <f>IF(Tabla46[[#This Row],[Las desviaciones se:]]="Se investigan y resuelven oportunamente",15,0)</f>
        <v>15</v>
      </c>
      <c r="Z37" s="531">
        <f>IF(Tabla46[[#This Row],[La evidencia es:]]="Completa",10,IF(Tabla46[[#This Row],[La evidencia es:]]="Incompleta",5,0))</f>
        <v>10</v>
      </c>
      <c r="AA37" s="532">
        <f>SUM(Tabla46[[#This Row],[CALF.RESPONSABLE]:[CALF.EVID]])</f>
        <v>100</v>
      </c>
      <c r="AB37" s="531" t="str">
        <f>IF(ISTEXT(Tabla46[[#This Row],[VALOR EVALUACION DISENO]]),"",IF(Tabla46[[#This Row],[VALOR EVALUACION DISENO]]&gt;96,DATOS!$AV$21,IF(Tabla46[[#This Row],[VALOR EVALUACION DISENO]]&gt;=86,DATOS!$AV$22,DATOS!$AV$23)))</f>
        <v>FUERTE</v>
      </c>
      <c r="AC37" s="488" t="s">
        <v>1708</v>
      </c>
      <c r="AD37" s="531" t="str">
        <f>IFERROR(VLOOKUP(Tabla46[[#This Row],[% DE CUMPLIMIENTO DE LA EJECUCION DEL CONTROL]],DATOS!$AS$38:$AT$40,2,0),"")</f>
        <v>FUERTE</v>
      </c>
      <c r="AE37" s="531">
        <f>IF(Tabla46[[#This Row],[RESULTADO EVALUACIÓN DEL DISEÑO DEL CONTROL]]="","",SUMIFS(DATOS!$AT$49:$AT$57,DATOS!$AR$49:$AR$57,Tabla46[[#This Row],[RESULTADO EVALUACIÓN DEL DISEÑO DEL CONTROL]],DATOS!$AS$49:$AS$57,Tabla46[[#This Row],[RESULTADO EVALUACION DE LA EJECUCION]]))</f>
        <v>100</v>
      </c>
    </row>
    <row r="38" spans="1:31" s="488" customFormat="1" ht="63.75" x14ac:dyDescent="0.2">
      <c r="A38" s="516"/>
      <c r="B38" s="517"/>
      <c r="C38" s="517"/>
      <c r="D38" s="518"/>
      <c r="E38" s="519"/>
      <c r="F38" s="525" t="s">
        <v>2056</v>
      </c>
      <c r="G38" s="526" t="str">
        <f>IFERROR(VLOOKUP(Tabla46[[#This Row],[ID RIESGO]],'1. IDENTIFICACION DEL RIESGO'!$AB$29:$AL$137,11,0),"")</f>
        <v>Investigaciones disciplinarias, fiscales o penales por abuso del poder por parte de los directivos en beneficio de un tercero o particular.</v>
      </c>
      <c r="H38" s="347" t="s">
        <v>2054</v>
      </c>
      <c r="I38" s="347" t="s">
        <v>2055</v>
      </c>
      <c r="J38" s="523" t="s">
        <v>1706</v>
      </c>
      <c r="K38" s="523" t="s">
        <v>1511</v>
      </c>
      <c r="L38" s="347" t="s">
        <v>2057</v>
      </c>
      <c r="M38" s="523" t="s">
        <v>1697</v>
      </c>
      <c r="N38" s="347" t="s">
        <v>2058</v>
      </c>
      <c r="O38" s="528" t="s">
        <v>1764</v>
      </c>
      <c r="P38" s="347" t="s">
        <v>2059</v>
      </c>
      <c r="Q38" s="528" t="s">
        <v>1769</v>
      </c>
      <c r="R38" s="347" t="s">
        <v>2060</v>
      </c>
      <c r="S38" s="528" t="s">
        <v>1701</v>
      </c>
      <c r="T38" s="529">
        <f>IF(Tabla46[[#This Row],[ID RIESGO]]="","",IF(Tabla46[[#This Row],[RESPONSABLE DEL CONTROL (CARGO)]]="",0,15))</f>
        <v>15</v>
      </c>
      <c r="U38" s="530">
        <f>IF(Tabla46[[#This Row],[ID RIESGO]]="","",IF(Tabla46[[#This Row],[SEGREGACIÓN Y AUTORIDAD DEL RESPONSABLE DEL CONTROL]]="Inadecuado",0,15))</f>
        <v>15</v>
      </c>
      <c r="V38" s="530">
        <f>IF(Tabla46[[#This Row],[ID RIESGO]]="","",IF(Tabla46[[#This Row],[PERIODICIDAD]]="No Establecida",0,15))</f>
        <v>15</v>
      </c>
      <c r="W38" s="530">
        <f>IF(Tabla46[[#This Row],[Tipo de Propósito]]="Prevenir",15,IF(Tabla46[[#This Row],[Tipo de Propósito]]="Detectar",10,0))</f>
        <v>15</v>
      </c>
      <c r="X38" s="530">
        <f>IF(Tabla46[[#This Row],[La descripción del como es:]]="Confiable",15,0)</f>
        <v>15</v>
      </c>
      <c r="Y38" s="530">
        <f>IF(Tabla46[[#This Row],[Las desviaciones se:]]="Se investigan y resuelven oportunamente",15,0)</f>
        <v>15</v>
      </c>
      <c r="Z38" s="531">
        <f>IF(Tabla46[[#This Row],[La evidencia es:]]="Completa",10,IF(Tabla46[[#This Row],[La evidencia es:]]="Incompleta",5,0))</f>
        <v>10</v>
      </c>
      <c r="AA38" s="532">
        <f>SUM(Tabla46[[#This Row],[CALF.RESPONSABLE]:[CALF.EVID]])</f>
        <v>100</v>
      </c>
      <c r="AB38" s="531" t="str">
        <f>IF(ISTEXT(Tabla46[[#This Row],[VALOR EVALUACION DISENO]]),"",IF(Tabla46[[#This Row],[VALOR EVALUACION DISENO]]&gt;96,DATOS!$AV$21,IF(Tabla46[[#This Row],[VALOR EVALUACION DISENO]]&gt;=86,DATOS!$AV$22,DATOS!$AV$23)))</f>
        <v>FUERTE</v>
      </c>
      <c r="AC38" s="488" t="s">
        <v>1708</v>
      </c>
      <c r="AD38" s="531" t="str">
        <f>IFERROR(VLOOKUP(Tabla46[[#This Row],[% DE CUMPLIMIENTO DE LA EJECUCION DEL CONTROL]],DATOS!$AS$38:$AT$40,2,0),"")</f>
        <v>FUERTE</v>
      </c>
      <c r="AE38" s="531">
        <f>IF(Tabla46[[#This Row],[RESULTADO EVALUACIÓN DEL DISEÑO DEL CONTROL]]="","",SUMIFS(DATOS!$AT$49:$AT$57,DATOS!$AR$49:$AR$57,Tabla46[[#This Row],[RESULTADO EVALUACIÓN DEL DISEÑO DEL CONTROL]],DATOS!$AS$49:$AS$57,Tabla46[[#This Row],[RESULTADO EVALUACION DE LA EJECUCION]]))</f>
        <v>100</v>
      </c>
    </row>
    <row r="39" spans="1:31" s="488" customFormat="1" ht="89.25" x14ac:dyDescent="0.2">
      <c r="A39" s="516"/>
      <c r="B39" s="517"/>
      <c r="C39" s="517"/>
      <c r="D39" s="518"/>
      <c r="E39" s="519"/>
      <c r="F39" s="525" t="s">
        <v>2075</v>
      </c>
      <c r="G39" s="526" t="str">
        <f>IFERROR(VLOOKUP(Tabla46[[#This Row],[ID RIESGO]],'1. IDENTIFICACION DEL RIESGO'!$AB$29:$AL$137,11,0),"")</f>
        <v>Procesos discplinarios, fiscales y penales por uso indebido de los alimentos de alto valor.
NUT, PI, FAM, INF</v>
      </c>
      <c r="H39" s="537" t="s">
        <v>2077</v>
      </c>
      <c r="I39" s="516" t="s">
        <v>2078</v>
      </c>
      <c r="J39" s="538" t="s">
        <v>1706</v>
      </c>
      <c r="K39" s="538" t="s">
        <v>1511</v>
      </c>
      <c r="L39" s="516" t="s">
        <v>2084</v>
      </c>
      <c r="M39" s="523" t="s">
        <v>1697</v>
      </c>
      <c r="N39" s="363" t="s">
        <v>2088</v>
      </c>
      <c r="O39" s="528" t="s">
        <v>1764</v>
      </c>
      <c r="P39" s="363" t="s">
        <v>2092</v>
      </c>
      <c r="Q39" s="528" t="s">
        <v>1769</v>
      </c>
      <c r="R39" s="347" t="s">
        <v>2096</v>
      </c>
      <c r="S39" s="528" t="s">
        <v>1701</v>
      </c>
      <c r="T39" s="529">
        <f>IF(Tabla46[[#This Row],[ID RIESGO]]="","",IF(Tabla46[[#This Row],[RESPONSABLE DEL CONTROL (CARGO)]]="",0,15))</f>
        <v>15</v>
      </c>
      <c r="U39" s="530">
        <f>IF(Tabla46[[#This Row],[ID RIESGO]]="","",IF(Tabla46[[#This Row],[SEGREGACIÓN Y AUTORIDAD DEL RESPONSABLE DEL CONTROL]]="Inadecuado",0,15))</f>
        <v>15</v>
      </c>
      <c r="V39" s="530">
        <f>IF(Tabla46[[#This Row],[ID RIESGO]]="","",IF(Tabla46[[#This Row],[PERIODICIDAD]]="No Establecida",0,15))</f>
        <v>15</v>
      </c>
      <c r="W39" s="530">
        <f>IF(Tabla46[[#This Row],[Tipo de Propósito]]="Prevenir",15,IF(Tabla46[[#This Row],[Tipo de Propósito]]="Detectar",10,0))</f>
        <v>15</v>
      </c>
      <c r="X39" s="530">
        <f>IF(Tabla46[[#This Row],[La descripción del como es:]]="Confiable",15,0)</f>
        <v>15</v>
      </c>
      <c r="Y39" s="530">
        <f>IF(Tabla46[[#This Row],[Las desviaciones se:]]="Se investigan y resuelven oportunamente",15,0)</f>
        <v>15</v>
      </c>
      <c r="Z39" s="531">
        <f>IF(Tabla46[[#This Row],[La evidencia es:]]="Completa",10,IF(Tabla46[[#This Row],[La evidencia es:]]="Incompleta",5,0))</f>
        <v>10</v>
      </c>
      <c r="AA39" s="532">
        <f>SUM(Tabla46[[#This Row],[CALF.RESPONSABLE]:[CALF.EVID]])</f>
        <v>100</v>
      </c>
      <c r="AB39" s="531" t="str">
        <f>IF(ISTEXT(Tabla46[[#This Row],[VALOR EVALUACION DISENO]]),"",IF(Tabla46[[#This Row],[VALOR EVALUACION DISENO]]&gt;96,DATOS!$AV$21,IF(Tabla46[[#This Row],[VALOR EVALUACION DISENO]]&gt;=86,DATOS!$AV$22,DATOS!$AV$23)))</f>
        <v>FUERTE</v>
      </c>
      <c r="AC39" s="488" t="s">
        <v>1708</v>
      </c>
      <c r="AD39" s="531" t="str">
        <f>IFERROR(VLOOKUP(Tabla46[[#This Row],[% DE CUMPLIMIENTO DE LA EJECUCION DEL CONTROL]],DATOS!$AS$38:$AT$40,2,0),"")</f>
        <v>FUERTE</v>
      </c>
      <c r="AE39" s="531">
        <f>IF(Tabla46[[#This Row],[RESULTADO EVALUACIÓN DEL DISEÑO DEL CONTROL]]="","",SUMIFS(DATOS!$AT$49:$AT$57,DATOS!$AR$49:$AR$57,Tabla46[[#This Row],[RESULTADO EVALUACIÓN DEL DISEÑO DEL CONTROL]],DATOS!$AS$49:$AS$57,Tabla46[[#This Row],[RESULTADO EVALUACION DE LA EJECUCION]]))</f>
        <v>100</v>
      </c>
    </row>
    <row r="40" spans="1:31" s="488" customFormat="1" ht="63.75" x14ac:dyDescent="0.2">
      <c r="A40" s="516"/>
      <c r="B40" s="517"/>
      <c r="C40" s="517"/>
      <c r="D40" s="518"/>
      <c r="E40" s="519"/>
      <c r="F40" s="525" t="s">
        <v>2075</v>
      </c>
      <c r="G40" s="526" t="str">
        <f>IFERROR(VLOOKUP(Tabla46[[#This Row],[ID RIESGO]],'1. IDENTIFICACION DEL RIESGO'!$AB$29:$AL$137,11,0),"")</f>
        <v>Procesos discplinarios, fiscales y penales por uso indebido de los alimentos de alto valor.
NUT, PI, FAM, INF</v>
      </c>
      <c r="H40" s="537" t="s">
        <v>2079</v>
      </c>
      <c r="I40" s="347" t="s">
        <v>2080</v>
      </c>
      <c r="J40" s="523" t="s">
        <v>1706</v>
      </c>
      <c r="K40" s="523" t="s">
        <v>1673</v>
      </c>
      <c r="L40" s="347" t="s">
        <v>2085</v>
      </c>
      <c r="M40" s="523" t="s">
        <v>1697</v>
      </c>
      <c r="N40" s="347" t="s">
        <v>2089</v>
      </c>
      <c r="O40" s="528" t="s">
        <v>1764</v>
      </c>
      <c r="P40" s="347" t="s">
        <v>2093</v>
      </c>
      <c r="Q40" s="528" t="s">
        <v>1769</v>
      </c>
      <c r="R40" s="347" t="s">
        <v>2097</v>
      </c>
      <c r="S40" s="528" t="s">
        <v>1701</v>
      </c>
      <c r="T40" s="529">
        <f>IF(Tabla46[[#This Row],[ID RIESGO]]="","",IF(Tabla46[[#This Row],[RESPONSABLE DEL CONTROL (CARGO)]]="",0,15))</f>
        <v>15</v>
      </c>
      <c r="U40" s="530">
        <f>IF(Tabla46[[#This Row],[ID RIESGO]]="","",IF(Tabla46[[#This Row],[SEGREGACIÓN Y AUTORIDAD DEL RESPONSABLE DEL CONTROL]]="Inadecuado",0,15))</f>
        <v>15</v>
      </c>
      <c r="V40" s="530">
        <f>IF(Tabla46[[#This Row],[ID RIESGO]]="","",IF(Tabla46[[#This Row],[PERIODICIDAD]]="No Establecida",0,15))</f>
        <v>15</v>
      </c>
      <c r="W40" s="530">
        <f>IF(Tabla46[[#This Row],[Tipo de Propósito]]="Prevenir",15,IF(Tabla46[[#This Row],[Tipo de Propósito]]="Detectar",10,0))</f>
        <v>15</v>
      </c>
      <c r="X40" s="530">
        <f>IF(Tabla46[[#This Row],[La descripción del como es:]]="Confiable",15,0)</f>
        <v>15</v>
      </c>
      <c r="Y40" s="530">
        <f>IF(Tabla46[[#This Row],[Las desviaciones se:]]="Se investigan y resuelven oportunamente",15,0)</f>
        <v>15</v>
      </c>
      <c r="Z40" s="531">
        <f>IF(Tabla46[[#This Row],[La evidencia es:]]="Completa",10,IF(Tabla46[[#This Row],[La evidencia es:]]="Incompleta",5,0))</f>
        <v>10</v>
      </c>
      <c r="AA40" s="532">
        <f>SUM(Tabla46[[#This Row],[CALF.RESPONSABLE]:[CALF.EVID]])</f>
        <v>100</v>
      </c>
      <c r="AB40" s="531" t="str">
        <f>IF(ISTEXT(Tabla46[[#This Row],[VALOR EVALUACION DISENO]]),"",IF(Tabla46[[#This Row],[VALOR EVALUACION DISENO]]&gt;96,DATOS!$AV$21,IF(Tabla46[[#This Row],[VALOR EVALUACION DISENO]]&gt;=86,DATOS!$AV$22,DATOS!$AV$23)))</f>
        <v>FUERTE</v>
      </c>
      <c r="AC40" s="488" t="s">
        <v>1708</v>
      </c>
      <c r="AD40" s="531" t="str">
        <f>IFERROR(VLOOKUP(Tabla46[[#This Row],[% DE CUMPLIMIENTO DE LA EJECUCION DEL CONTROL]],DATOS!$AS$38:$AT$40,2,0),"")</f>
        <v>FUERTE</v>
      </c>
      <c r="AE40" s="531">
        <f>IF(Tabla46[[#This Row],[RESULTADO EVALUACIÓN DEL DISEÑO DEL CONTROL]]="","",SUMIFS(DATOS!$AT$49:$AT$57,DATOS!$AR$49:$AR$57,Tabla46[[#This Row],[RESULTADO EVALUACIÓN DEL DISEÑO DEL CONTROL]],DATOS!$AS$49:$AS$57,Tabla46[[#This Row],[RESULTADO EVALUACION DE LA EJECUCION]]))</f>
        <v>100</v>
      </c>
    </row>
    <row r="41" spans="1:31" s="488" customFormat="1" ht="63.75" x14ac:dyDescent="0.2">
      <c r="A41" s="516"/>
      <c r="B41" s="517"/>
      <c r="C41" s="517"/>
      <c r="D41" s="518"/>
      <c r="E41" s="519"/>
      <c r="F41" s="525" t="s">
        <v>2075</v>
      </c>
      <c r="G41" s="526" t="str">
        <f>IFERROR(VLOOKUP(Tabla46[[#This Row],[ID RIESGO]],'1. IDENTIFICACION DEL RIESGO'!$AB$29:$AL$137,11,0),"")</f>
        <v>Procesos discplinarios, fiscales y penales por uso indebido de los alimentos de alto valor.
NUT, PI, FAM, INF</v>
      </c>
      <c r="H41" s="537" t="s">
        <v>2079</v>
      </c>
      <c r="I41" s="347" t="s">
        <v>2081</v>
      </c>
      <c r="J41" s="523" t="s">
        <v>1706</v>
      </c>
      <c r="K41" s="523" t="s">
        <v>1673</v>
      </c>
      <c r="L41" s="347" t="s">
        <v>2086</v>
      </c>
      <c r="M41" s="523" t="s">
        <v>1697</v>
      </c>
      <c r="N41" s="363" t="s">
        <v>2090</v>
      </c>
      <c r="O41" s="528" t="s">
        <v>1764</v>
      </c>
      <c r="P41" s="363" t="s">
        <v>2094</v>
      </c>
      <c r="Q41" s="528" t="s">
        <v>1769</v>
      </c>
      <c r="R41" s="347" t="s">
        <v>2098</v>
      </c>
      <c r="S41" s="528" t="s">
        <v>1701</v>
      </c>
      <c r="T41" s="529">
        <f>IF(Tabla46[[#This Row],[ID RIESGO]]="","",IF(Tabla46[[#This Row],[RESPONSABLE DEL CONTROL (CARGO)]]="",0,15))</f>
        <v>15</v>
      </c>
      <c r="U41" s="530">
        <f>IF(Tabla46[[#This Row],[ID RIESGO]]="","",IF(Tabla46[[#This Row],[SEGREGACIÓN Y AUTORIDAD DEL RESPONSABLE DEL CONTROL]]="Inadecuado",0,15))</f>
        <v>15</v>
      </c>
      <c r="V41" s="530">
        <f>IF(Tabla46[[#This Row],[ID RIESGO]]="","",IF(Tabla46[[#This Row],[PERIODICIDAD]]="No Establecida",0,15))</f>
        <v>15</v>
      </c>
      <c r="W41" s="530">
        <f>IF(Tabla46[[#This Row],[Tipo de Propósito]]="Prevenir",15,IF(Tabla46[[#This Row],[Tipo de Propósito]]="Detectar",10,0))</f>
        <v>15</v>
      </c>
      <c r="X41" s="530">
        <f>IF(Tabla46[[#This Row],[La descripción del como es:]]="Confiable",15,0)</f>
        <v>15</v>
      </c>
      <c r="Y41" s="530">
        <f>IF(Tabla46[[#This Row],[Las desviaciones se:]]="Se investigan y resuelven oportunamente",15,0)</f>
        <v>15</v>
      </c>
      <c r="Z41" s="531">
        <f>IF(Tabla46[[#This Row],[La evidencia es:]]="Completa",10,IF(Tabla46[[#This Row],[La evidencia es:]]="Incompleta",5,0))</f>
        <v>10</v>
      </c>
      <c r="AA41" s="532">
        <f>SUM(Tabla46[[#This Row],[CALF.RESPONSABLE]:[CALF.EVID]])</f>
        <v>100</v>
      </c>
      <c r="AB41" s="531" t="str">
        <f>IF(ISTEXT(Tabla46[[#This Row],[VALOR EVALUACION DISENO]]),"",IF(Tabla46[[#This Row],[VALOR EVALUACION DISENO]]&gt;96,DATOS!$AV$21,IF(Tabla46[[#This Row],[VALOR EVALUACION DISENO]]&gt;=86,DATOS!$AV$22,DATOS!$AV$23)))</f>
        <v>FUERTE</v>
      </c>
      <c r="AC41" s="488" t="s">
        <v>1708</v>
      </c>
      <c r="AD41" s="531" t="str">
        <f>IFERROR(VLOOKUP(Tabla46[[#This Row],[% DE CUMPLIMIENTO DE LA EJECUCION DEL CONTROL]],DATOS!$AS$38:$AT$40,2,0),"")</f>
        <v>FUERTE</v>
      </c>
      <c r="AE41" s="531">
        <f>IF(Tabla46[[#This Row],[RESULTADO EVALUACIÓN DEL DISEÑO DEL CONTROL]]="","",SUMIFS(DATOS!$AT$49:$AT$57,DATOS!$AR$49:$AR$57,Tabla46[[#This Row],[RESULTADO EVALUACIÓN DEL DISEÑO DEL CONTROL]],DATOS!$AS$49:$AS$57,Tabla46[[#This Row],[RESULTADO EVALUACION DE LA EJECUCION]]))</f>
        <v>100</v>
      </c>
    </row>
    <row r="42" spans="1:31" s="488" customFormat="1" ht="89.25" x14ac:dyDescent="0.2">
      <c r="A42" s="516"/>
      <c r="B42" s="517"/>
      <c r="C42" s="517"/>
      <c r="D42" s="518"/>
      <c r="E42" s="519"/>
      <c r="F42" s="525" t="s">
        <v>2075</v>
      </c>
      <c r="G42" s="526" t="str">
        <f>IFERROR(VLOOKUP(Tabla46[[#This Row],[ID RIESGO]],'1. IDENTIFICACION DEL RIESGO'!$AB$29:$AL$137,11,0),"")</f>
        <v>Procesos discplinarios, fiscales y penales por uso indebido de los alimentos de alto valor.
NUT, PI, FAM, INF</v>
      </c>
      <c r="H42" s="537" t="s">
        <v>2082</v>
      </c>
      <c r="I42" s="523" t="s">
        <v>2083</v>
      </c>
      <c r="J42" s="523" t="s">
        <v>1706</v>
      </c>
      <c r="K42" s="523" t="s">
        <v>1511</v>
      </c>
      <c r="L42" s="523" t="s">
        <v>2087</v>
      </c>
      <c r="M42" s="523" t="s">
        <v>1697</v>
      </c>
      <c r="N42" s="522" t="s">
        <v>2091</v>
      </c>
      <c r="O42" s="528" t="s">
        <v>1764</v>
      </c>
      <c r="P42" s="522" t="s">
        <v>2095</v>
      </c>
      <c r="Q42" s="528" t="s">
        <v>1769</v>
      </c>
      <c r="R42" s="523" t="s">
        <v>2099</v>
      </c>
      <c r="S42" s="528" t="s">
        <v>1701</v>
      </c>
      <c r="T42" s="529">
        <f>IF(Tabla46[[#This Row],[ID RIESGO]]="","",IF(Tabla46[[#This Row],[RESPONSABLE DEL CONTROL (CARGO)]]="",0,15))</f>
        <v>15</v>
      </c>
      <c r="U42" s="530">
        <f>IF(Tabla46[[#This Row],[ID RIESGO]]="","",IF(Tabla46[[#This Row],[SEGREGACIÓN Y AUTORIDAD DEL RESPONSABLE DEL CONTROL]]="Inadecuado",0,15))</f>
        <v>15</v>
      </c>
      <c r="V42" s="530">
        <f>IF(Tabla46[[#This Row],[ID RIESGO]]="","",IF(Tabla46[[#This Row],[PERIODICIDAD]]="No Establecida",0,15))</f>
        <v>15</v>
      </c>
      <c r="W42" s="530">
        <f>IF(Tabla46[[#This Row],[Tipo de Propósito]]="Prevenir",15,IF(Tabla46[[#This Row],[Tipo de Propósito]]="Detectar",10,0))</f>
        <v>15</v>
      </c>
      <c r="X42" s="530">
        <f>IF(Tabla46[[#This Row],[La descripción del como es:]]="Confiable",15,0)</f>
        <v>15</v>
      </c>
      <c r="Y42" s="530">
        <f>IF(Tabla46[[#This Row],[Las desviaciones se:]]="Se investigan y resuelven oportunamente",15,0)</f>
        <v>15</v>
      </c>
      <c r="Z42" s="531">
        <f>IF(Tabla46[[#This Row],[La evidencia es:]]="Completa",10,IF(Tabla46[[#This Row],[La evidencia es:]]="Incompleta",5,0))</f>
        <v>10</v>
      </c>
      <c r="AA42" s="532">
        <f>SUM(Tabla46[[#This Row],[CALF.RESPONSABLE]:[CALF.EVID]])</f>
        <v>100</v>
      </c>
      <c r="AB42" s="531" t="str">
        <f>IF(ISTEXT(Tabla46[[#This Row],[VALOR EVALUACION DISENO]]),"",IF(Tabla46[[#This Row],[VALOR EVALUACION DISENO]]&gt;96,DATOS!$AV$21,IF(Tabla46[[#This Row],[VALOR EVALUACION DISENO]]&gt;=86,DATOS!$AV$22,DATOS!$AV$23)))</f>
        <v>FUERTE</v>
      </c>
      <c r="AC42" s="488" t="s">
        <v>1708</v>
      </c>
      <c r="AD42" s="531" t="str">
        <f>IFERROR(VLOOKUP(Tabla46[[#This Row],[% DE CUMPLIMIENTO DE LA EJECUCION DEL CONTROL]],DATOS!$AS$38:$AT$40,2,0),"")</f>
        <v>FUERTE</v>
      </c>
      <c r="AE42" s="531">
        <f>IF(Tabla46[[#This Row],[RESULTADO EVALUACIÓN DEL DISEÑO DEL CONTROL]]="","",SUMIFS(DATOS!$AT$49:$AT$57,DATOS!$AR$49:$AR$57,Tabla46[[#This Row],[RESULTADO EVALUACIÓN DEL DISEÑO DEL CONTROL]],DATOS!$AS$49:$AS$57,Tabla46[[#This Row],[RESULTADO EVALUACION DE LA EJECUCION]]))</f>
        <v>100</v>
      </c>
    </row>
    <row r="43" spans="1:31" s="488" customFormat="1" ht="114.75" x14ac:dyDescent="0.2">
      <c r="A43" s="516"/>
      <c r="B43" s="517"/>
      <c r="C43" s="517"/>
      <c r="D43" s="518"/>
      <c r="E43" s="519"/>
      <c r="F43" s="525" t="s">
        <v>2135</v>
      </c>
      <c r="G43" s="526" t="str">
        <f>IFERROR(VLOOKUP(Tabla46[[#This Row],[ID RIESGO]],'1. IDENTIFICACION DEL RIESGO'!$AB$29:$AL$137,11,0),"")</f>
        <v>Posibilidad de manipulación o sustracción de información en los archivos centrales con fines particulares.</v>
      </c>
      <c r="H43" s="488" t="s">
        <v>2133</v>
      </c>
      <c r="I43" s="347" t="s">
        <v>2134</v>
      </c>
      <c r="J43" s="523" t="s">
        <v>1706</v>
      </c>
      <c r="K43" s="523" t="s">
        <v>1752</v>
      </c>
      <c r="L43" s="291" t="s">
        <v>2136</v>
      </c>
      <c r="M43" s="523" t="s">
        <v>1697</v>
      </c>
      <c r="N43" s="347" t="s">
        <v>2137</v>
      </c>
      <c r="O43" s="528" t="s">
        <v>1764</v>
      </c>
      <c r="P43" s="347" t="s">
        <v>2138</v>
      </c>
      <c r="Q43" s="528" t="s">
        <v>1769</v>
      </c>
      <c r="R43" s="347" t="s">
        <v>2139</v>
      </c>
      <c r="S43" s="528" t="s">
        <v>1701</v>
      </c>
      <c r="T43" s="529">
        <f>IF(Tabla46[[#This Row],[ID RIESGO]]="","",IF(Tabla46[[#This Row],[RESPONSABLE DEL CONTROL (CARGO)]]="",0,15))</f>
        <v>15</v>
      </c>
      <c r="U43" s="530">
        <f>IF(Tabla46[[#This Row],[ID RIESGO]]="","",IF(Tabla46[[#This Row],[SEGREGACIÓN Y AUTORIDAD DEL RESPONSABLE DEL CONTROL]]="Inadecuado",0,15))</f>
        <v>15</v>
      </c>
      <c r="V43" s="530">
        <f>IF(Tabla46[[#This Row],[ID RIESGO]]="","",IF(Tabla46[[#This Row],[PERIODICIDAD]]="No Establecida",0,15))</f>
        <v>15</v>
      </c>
      <c r="W43" s="530">
        <f>IF(Tabla46[[#This Row],[Tipo de Propósito]]="Prevenir",15,IF(Tabla46[[#This Row],[Tipo de Propósito]]="Detectar",10,0))</f>
        <v>15</v>
      </c>
      <c r="X43" s="530">
        <f>IF(Tabla46[[#This Row],[La descripción del como es:]]="Confiable",15,0)</f>
        <v>15</v>
      </c>
      <c r="Y43" s="530">
        <f>IF(Tabla46[[#This Row],[Las desviaciones se:]]="Se investigan y resuelven oportunamente",15,0)</f>
        <v>15</v>
      </c>
      <c r="Z43" s="531">
        <f>IF(Tabla46[[#This Row],[La evidencia es:]]="Completa",10,IF(Tabla46[[#This Row],[La evidencia es:]]="Incompleta",5,0))</f>
        <v>10</v>
      </c>
      <c r="AA43" s="532">
        <f>SUM(Tabla46[[#This Row],[CALF.RESPONSABLE]:[CALF.EVID]])</f>
        <v>100</v>
      </c>
      <c r="AB43" s="531" t="str">
        <f>IF(ISTEXT(Tabla46[[#This Row],[VALOR EVALUACION DISENO]]),"",IF(Tabla46[[#This Row],[VALOR EVALUACION DISENO]]&gt;96,DATOS!$AV$21,IF(Tabla46[[#This Row],[VALOR EVALUACION DISENO]]&gt;=86,DATOS!$AV$22,DATOS!$AV$23)))</f>
        <v>FUERTE</v>
      </c>
      <c r="AC43" s="488" t="s">
        <v>1708</v>
      </c>
      <c r="AD43" s="531" t="str">
        <f>IFERROR(VLOOKUP(Tabla46[[#This Row],[% DE CUMPLIMIENTO DE LA EJECUCION DEL CONTROL]],DATOS!$AS$38:$AT$40,2,0),"")</f>
        <v>FUERTE</v>
      </c>
      <c r="AE43" s="531">
        <f>IF(Tabla46[[#This Row],[RESULTADO EVALUACIÓN DEL DISEÑO DEL CONTROL]]="","",SUMIFS(DATOS!$AT$49:$AT$57,DATOS!$AR$49:$AR$57,Tabla46[[#This Row],[RESULTADO EVALUACIÓN DEL DISEÑO DEL CONTROL]],DATOS!$AS$49:$AS$57,Tabla46[[#This Row],[RESULTADO EVALUACION DE LA EJECUCION]]))</f>
        <v>100</v>
      </c>
    </row>
    <row r="44" spans="1:31" s="488" customFormat="1" ht="127.5" x14ac:dyDescent="0.2">
      <c r="A44" s="516"/>
      <c r="B44" s="517"/>
      <c r="C44" s="517"/>
      <c r="D44" s="518"/>
      <c r="E44" s="519"/>
      <c r="F44" s="525" t="s">
        <v>2150</v>
      </c>
      <c r="G44" s="526" t="str">
        <f>IFERROR(VLOOKUP(Tabla46[[#This Row],[ID RIESGO]],'1. IDENTIFICACION DEL RIESGO'!$AB$29:$AL$137,11,0),"")</f>
        <v>Afectación del servicio público  del bienestar familiar por otorgamiento de licencias de funcionamiento sin el cumplimiento del procedimiento y del  rigor técnico, administrativo, financiero y legal requeridos en beneficio de los funcionarios, contratistas y/o particulares.</v>
      </c>
      <c r="H44" s="347" t="s">
        <v>2151</v>
      </c>
      <c r="I44" s="347" t="s">
        <v>2152</v>
      </c>
      <c r="J44" s="523" t="s">
        <v>1706</v>
      </c>
      <c r="K44" s="523" t="s">
        <v>1511</v>
      </c>
      <c r="L44" s="347" t="s">
        <v>2158</v>
      </c>
      <c r="M44" s="523" t="s">
        <v>1697</v>
      </c>
      <c r="N44" s="347" t="s">
        <v>2161</v>
      </c>
      <c r="O44" s="528" t="s">
        <v>1764</v>
      </c>
      <c r="P44" s="524" t="s">
        <v>2165</v>
      </c>
      <c r="Q44" s="528" t="s">
        <v>1769</v>
      </c>
      <c r="R44" s="347" t="s">
        <v>1756</v>
      </c>
      <c r="S44" s="528" t="s">
        <v>1701</v>
      </c>
      <c r="T44" s="529">
        <f>IF(Tabla46[[#This Row],[ID RIESGO]]="","",IF(Tabla46[[#This Row],[RESPONSABLE DEL CONTROL (CARGO)]]="",0,15))</f>
        <v>15</v>
      </c>
      <c r="U44" s="530">
        <f>IF(Tabla46[[#This Row],[ID RIESGO]]="","",IF(Tabla46[[#This Row],[SEGREGACIÓN Y AUTORIDAD DEL RESPONSABLE DEL CONTROL]]="Inadecuado",0,15))</f>
        <v>15</v>
      </c>
      <c r="V44" s="530">
        <f>IF(Tabla46[[#This Row],[ID RIESGO]]="","",IF(Tabla46[[#This Row],[PERIODICIDAD]]="No Establecida",0,15))</f>
        <v>15</v>
      </c>
      <c r="W44" s="530">
        <f>IF(Tabla46[[#This Row],[Tipo de Propósito]]="Prevenir",15,IF(Tabla46[[#This Row],[Tipo de Propósito]]="Detectar",10,0))</f>
        <v>15</v>
      </c>
      <c r="X44" s="530">
        <f>IF(Tabla46[[#This Row],[La descripción del como es:]]="Confiable",15,0)</f>
        <v>15</v>
      </c>
      <c r="Y44" s="530">
        <f>IF(Tabla46[[#This Row],[Las desviaciones se:]]="Se investigan y resuelven oportunamente",15,0)</f>
        <v>15</v>
      </c>
      <c r="Z44" s="531">
        <f>IF(Tabla46[[#This Row],[La evidencia es:]]="Completa",10,IF(Tabla46[[#This Row],[La evidencia es:]]="Incompleta",5,0))</f>
        <v>10</v>
      </c>
      <c r="AA44" s="532">
        <f>SUM(Tabla46[[#This Row],[CALF.RESPONSABLE]:[CALF.EVID]])</f>
        <v>100</v>
      </c>
      <c r="AB44" s="531" t="str">
        <f>IF(ISTEXT(Tabla46[[#This Row],[VALOR EVALUACION DISENO]]),"",IF(Tabla46[[#This Row],[VALOR EVALUACION DISENO]]&gt;96,DATOS!$AV$21,IF(Tabla46[[#This Row],[VALOR EVALUACION DISENO]]&gt;=86,DATOS!$AV$22,DATOS!$AV$23)))</f>
        <v>FUERTE</v>
      </c>
      <c r="AC44" s="488" t="s">
        <v>1708</v>
      </c>
      <c r="AD44" s="531" t="str">
        <f>IFERROR(VLOOKUP(Tabla46[[#This Row],[% DE CUMPLIMIENTO DE LA EJECUCION DEL CONTROL]],DATOS!$AS$38:$AT$40,2,0),"")</f>
        <v>FUERTE</v>
      </c>
      <c r="AE44" s="531">
        <f>IF(Tabla46[[#This Row],[RESULTADO EVALUACIÓN DEL DISEÑO DEL CONTROL]]="","",SUMIFS(DATOS!$AT$49:$AT$57,DATOS!$AR$49:$AR$57,Tabla46[[#This Row],[RESULTADO EVALUACIÓN DEL DISEÑO DEL CONTROL]],DATOS!$AS$49:$AS$57,Tabla46[[#This Row],[RESULTADO EVALUACION DE LA EJECUCION]]))</f>
        <v>100</v>
      </c>
    </row>
    <row r="45" spans="1:31" s="488" customFormat="1" ht="127.5" x14ac:dyDescent="0.2">
      <c r="A45" s="516"/>
      <c r="B45" s="517"/>
      <c r="C45" s="517"/>
      <c r="D45" s="518"/>
      <c r="E45" s="519"/>
      <c r="F45" s="525" t="s">
        <v>2150</v>
      </c>
      <c r="G45" s="526" t="str">
        <f>IFERROR(VLOOKUP(Tabla46[[#This Row],[ID RIESGO]],'1. IDENTIFICACION DEL RIESGO'!$AB$29:$AL$137,11,0),"")</f>
        <v>Afectación del servicio público  del bienestar familiar por otorgamiento de licencias de funcionamiento sin el cumplimiento del procedimiento y del  rigor técnico, administrativo, financiero y legal requeridos en beneficio de los funcionarios, contratistas y/o particulares.</v>
      </c>
      <c r="H45" s="347" t="s">
        <v>2153</v>
      </c>
      <c r="I45" s="535" t="s">
        <v>2154</v>
      </c>
      <c r="J45" s="523" t="s">
        <v>1706</v>
      </c>
      <c r="K45" s="523" t="s">
        <v>1774</v>
      </c>
      <c r="L45" s="347" t="s">
        <v>2158</v>
      </c>
      <c r="M45" s="523" t="s">
        <v>1697</v>
      </c>
      <c r="N45" s="347" t="s">
        <v>2162</v>
      </c>
      <c r="O45" s="528" t="s">
        <v>1764</v>
      </c>
      <c r="P45" s="347" t="s">
        <v>2166</v>
      </c>
      <c r="Q45" s="528" t="s">
        <v>1769</v>
      </c>
      <c r="R45" s="347" t="s">
        <v>2169</v>
      </c>
      <c r="S45" s="528" t="s">
        <v>1701</v>
      </c>
      <c r="T45" s="529">
        <f>IF(Tabla46[[#This Row],[ID RIESGO]]="","",IF(Tabla46[[#This Row],[RESPONSABLE DEL CONTROL (CARGO)]]="",0,15))</f>
        <v>15</v>
      </c>
      <c r="U45" s="530">
        <f>IF(Tabla46[[#This Row],[ID RIESGO]]="","",IF(Tabla46[[#This Row],[SEGREGACIÓN Y AUTORIDAD DEL RESPONSABLE DEL CONTROL]]="Inadecuado",0,15))</f>
        <v>15</v>
      </c>
      <c r="V45" s="530">
        <f>IF(Tabla46[[#This Row],[ID RIESGO]]="","",IF(Tabla46[[#This Row],[PERIODICIDAD]]="No Establecida",0,15))</f>
        <v>15</v>
      </c>
      <c r="W45" s="530">
        <f>IF(Tabla46[[#This Row],[Tipo de Propósito]]="Prevenir",15,IF(Tabla46[[#This Row],[Tipo de Propósito]]="Detectar",10,0))</f>
        <v>15</v>
      </c>
      <c r="X45" s="530">
        <f>IF(Tabla46[[#This Row],[La descripción del como es:]]="Confiable",15,0)</f>
        <v>15</v>
      </c>
      <c r="Y45" s="530">
        <f>IF(Tabla46[[#This Row],[Las desviaciones se:]]="Se investigan y resuelven oportunamente",15,0)</f>
        <v>15</v>
      </c>
      <c r="Z45" s="531">
        <f>IF(Tabla46[[#This Row],[La evidencia es:]]="Completa",10,IF(Tabla46[[#This Row],[La evidencia es:]]="Incompleta",5,0))</f>
        <v>10</v>
      </c>
      <c r="AA45" s="532">
        <f>SUM(Tabla46[[#This Row],[CALF.RESPONSABLE]:[CALF.EVID]])</f>
        <v>100</v>
      </c>
      <c r="AB45" s="531" t="str">
        <f>IF(ISTEXT(Tabla46[[#This Row],[VALOR EVALUACION DISENO]]),"",IF(Tabla46[[#This Row],[VALOR EVALUACION DISENO]]&gt;96,DATOS!$AV$21,IF(Tabla46[[#This Row],[VALOR EVALUACION DISENO]]&gt;=86,DATOS!$AV$22,DATOS!$AV$23)))</f>
        <v>FUERTE</v>
      </c>
      <c r="AC45" s="488" t="s">
        <v>1708</v>
      </c>
      <c r="AD45" s="531" t="str">
        <f>IFERROR(VLOOKUP(Tabla46[[#This Row],[% DE CUMPLIMIENTO DE LA EJECUCION DEL CONTROL]],DATOS!$AS$38:$AT$40,2,0),"")</f>
        <v>FUERTE</v>
      </c>
      <c r="AE45" s="531">
        <f>IF(Tabla46[[#This Row],[RESULTADO EVALUACIÓN DEL DISEÑO DEL CONTROL]]="","",SUMIFS(DATOS!$AT$49:$AT$57,DATOS!$AR$49:$AR$57,Tabla46[[#This Row],[RESULTADO EVALUACIÓN DEL DISEÑO DEL CONTROL]],DATOS!$AS$49:$AS$57,Tabla46[[#This Row],[RESULTADO EVALUACION DE LA EJECUCION]]))</f>
        <v>100</v>
      </c>
    </row>
    <row r="46" spans="1:31" s="488" customFormat="1" ht="127.5" x14ac:dyDescent="0.2">
      <c r="A46" s="516"/>
      <c r="B46" s="517"/>
      <c r="C46" s="517"/>
      <c r="D46" s="518"/>
      <c r="E46" s="519"/>
      <c r="F46" s="525" t="s">
        <v>2150</v>
      </c>
      <c r="G46" s="526" t="str">
        <f>IFERROR(VLOOKUP(Tabla46[[#This Row],[ID RIESGO]],'1. IDENTIFICACION DEL RIESGO'!$AB$29:$AL$137,11,0),"")</f>
        <v>Afectación del servicio público  del bienestar familiar por otorgamiento de licencias de funcionamiento sin el cumplimiento del procedimiento y del  rigor técnico, administrativo, financiero y legal requeridos en beneficio de los funcionarios, contratistas y/o particulares.</v>
      </c>
      <c r="H46" s="347" t="s">
        <v>2155</v>
      </c>
      <c r="I46" s="535" t="s">
        <v>2156</v>
      </c>
      <c r="J46" s="523" t="s">
        <v>1706</v>
      </c>
      <c r="K46" s="523" t="s">
        <v>1508</v>
      </c>
      <c r="L46" s="347" t="s">
        <v>2159</v>
      </c>
      <c r="M46" s="523" t="s">
        <v>1697</v>
      </c>
      <c r="N46" s="347" t="s">
        <v>2163</v>
      </c>
      <c r="O46" s="528" t="s">
        <v>1764</v>
      </c>
      <c r="P46" s="347" t="s">
        <v>2167</v>
      </c>
      <c r="Q46" s="528" t="s">
        <v>1769</v>
      </c>
      <c r="R46" s="347" t="s">
        <v>2170</v>
      </c>
      <c r="S46" s="528" t="s">
        <v>1701</v>
      </c>
      <c r="T46" s="529">
        <f>IF(Tabla46[[#This Row],[ID RIESGO]]="","",IF(Tabla46[[#This Row],[RESPONSABLE DEL CONTROL (CARGO)]]="",0,15))</f>
        <v>15</v>
      </c>
      <c r="U46" s="530">
        <f>IF(Tabla46[[#This Row],[ID RIESGO]]="","",IF(Tabla46[[#This Row],[SEGREGACIÓN Y AUTORIDAD DEL RESPONSABLE DEL CONTROL]]="Inadecuado",0,15))</f>
        <v>15</v>
      </c>
      <c r="V46" s="530">
        <f>IF(Tabla46[[#This Row],[ID RIESGO]]="","",IF(Tabla46[[#This Row],[PERIODICIDAD]]="No Establecida",0,15))</f>
        <v>15</v>
      </c>
      <c r="W46" s="530">
        <f>IF(Tabla46[[#This Row],[Tipo de Propósito]]="Prevenir",15,IF(Tabla46[[#This Row],[Tipo de Propósito]]="Detectar",10,0))</f>
        <v>15</v>
      </c>
      <c r="X46" s="530">
        <f>IF(Tabla46[[#This Row],[La descripción del como es:]]="Confiable",15,0)</f>
        <v>15</v>
      </c>
      <c r="Y46" s="530">
        <f>IF(Tabla46[[#This Row],[Las desviaciones se:]]="Se investigan y resuelven oportunamente",15,0)</f>
        <v>15</v>
      </c>
      <c r="Z46" s="531">
        <f>IF(Tabla46[[#This Row],[La evidencia es:]]="Completa",10,IF(Tabla46[[#This Row],[La evidencia es:]]="Incompleta",5,0))</f>
        <v>10</v>
      </c>
      <c r="AA46" s="532">
        <f>SUM(Tabla46[[#This Row],[CALF.RESPONSABLE]:[CALF.EVID]])</f>
        <v>100</v>
      </c>
      <c r="AB46" s="531" t="str">
        <f>IF(ISTEXT(Tabla46[[#This Row],[VALOR EVALUACION DISENO]]),"",IF(Tabla46[[#This Row],[VALOR EVALUACION DISENO]]&gt;96,DATOS!$AV$21,IF(Tabla46[[#This Row],[VALOR EVALUACION DISENO]]&gt;=86,DATOS!$AV$22,DATOS!$AV$23)))</f>
        <v>FUERTE</v>
      </c>
      <c r="AC46" s="488" t="s">
        <v>1708</v>
      </c>
      <c r="AD46" s="531" t="str">
        <f>IFERROR(VLOOKUP(Tabla46[[#This Row],[% DE CUMPLIMIENTO DE LA EJECUCION DEL CONTROL]],DATOS!$AS$38:$AT$40,2,0),"")</f>
        <v>FUERTE</v>
      </c>
      <c r="AE46" s="531">
        <f>IF(Tabla46[[#This Row],[RESULTADO EVALUACIÓN DEL DISEÑO DEL CONTROL]]="","",SUMIFS(DATOS!$AT$49:$AT$57,DATOS!$AR$49:$AR$57,Tabla46[[#This Row],[RESULTADO EVALUACIÓN DEL DISEÑO DEL CONTROL]],DATOS!$AS$49:$AS$57,Tabla46[[#This Row],[RESULTADO EVALUACION DE LA EJECUCION]]))</f>
        <v>100</v>
      </c>
    </row>
    <row r="47" spans="1:31" s="488" customFormat="1" ht="127.5" x14ac:dyDescent="0.2">
      <c r="A47" s="516"/>
      <c r="B47" s="517"/>
      <c r="C47" s="517"/>
      <c r="D47" s="518"/>
      <c r="E47" s="519"/>
      <c r="F47" s="525" t="s">
        <v>2150</v>
      </c>
      <c r="G47" s="526" t="str">
        <f>IFERROR(VLOOKUP(Tabla46[[#This Row],[ID RIESGO]],'1. IDENTIFICACION DEL RIESGO'!$AB$29:$AL$137,11,0),"")</f>
        <v>Afectación del servicio público  del bienestar familiar por otorgamiento de licencias de funcionamiento sin el cumplimiento del procedimiento y del  rigor técnico, administrativo, financiero y legal requeridos en beneficio de los funcionarios, contratistas y/o particulares.</v>
      </c>
      <c r="H47" s="347" t="s">
        <v>2157</v>
      </c>
      <c r="I47" s="535" t="s">
        <v>2156</v>
      </c>
      <c r="J47" s="523" t="s">
        <v>1706</v>
      </c>
      <c r="K47" s="523" t="s">
        <v>1511</v>
      </c>
      <c r="L47" s="347" t="s">
        <v>2160</v>
      </c>
      <c r="M47" s="523" t="s">
        <v>1697</v>
      </c>
      <c r="N47" s="347" t="s">
        <v>2164</v>
      </c>
      <c r="O47" s="528" t="s">
        <v>1764</v>
      </c>
      <c r="P47" s="347" t="s">
        <v>2168</v>
      </c>
      <c r="Q47" s="528" t="s">
        <v>1769</v>
      </c>
      <c r="R47" s="347" t="s">
        <v>2171</v>
      </c>
      <c r="S47" s="528" t="s">
        <v>1701</v>
      </c>
      <c r="T47" s="529">
        <f>IF(Tabla46[[#This Row],[ID RIESGO]]="","",IF(Tabla46[[#This Row],[RESPONSABLE DEL CONTROL (CARGO)]]="",0,15))</f>
        <v>15</v>
      </c>
      <c r="U47" s="530">
        <f>IF(Tabla46[[#This Row],[ID RIESGO]]="","",IF(Tabla46[[#This Row],[SEGREGACIÓN Y AUTORIDAD DEL RESPONSABLE DEL CONTROL]]="Inadecuado",0,15))</f>
        <v>15</v>
      </c>
      <c r="V47" s="530">
        <f>IF(Tabla46[[#This Row],[ID RIESGO]]="","",IF(Tabla46[[#This Row],[PERIODICIDAD]]="No Establecida",0,15))</f>
        <v>15</v>
      </c>
      <c r="W47" s="530">
        <f>IF(Tabla46[[#This Row],[Tipo de Propósito]]="Prevenir",15,IF(Tabla46[[#This Row],[Tipo de Propósito]]="Detectar",10,0))</f>
        <v>15</v>
      </c>
      <c r="X47" s="530">
        <f>IF(Tabla46[[#This Row],[La descripción del como es:]]="Confiable",15,0)</f>
        <v>15</v>
      </c>
      <c r="Y47" s="530">
        <f>IF(Tabla46[[#This Row],[Las desviaciones se:]]="Se investigan y resuelven oportunamente",15,0)</f>
        <v>15</v>
      </c>
      <c r="Z47" s="531">
        <f>IF(Tabla46[[#This Row],[La evidencia es:]]="Completa",10,IF(Tabla46[[#This Row],[La evidencia es:]]="Incompleta",5,0))</f>
        <v>10</v>
      </c>
      <c r="AA47" s="532">
        <f>SUM(Tabla46[[#This Row],[CALF.RESPONSABLE]:[CALF.EVID]])</f>
        <v>100</v>
      </c>
      <c r="AB47" s="531" t="str">
        <f>IF(ISTEXT(Tabla46[[#This Row],[VALOR EVALUACION DISENO]]),"",IF(Tabla46[[#This Row],[VALOR EVALUACION DISENO]]&gt;96,DATOS!$AV$21,IF(Tabla46[[#This Row],[VALOR EVALUACION DISENO]]&gt;=86,DATOS!$AV$22,DATOS!$AV$23)))</f>
        <v>FUERTE</v>
      </c>
      <c r="AC47" s="488" t="s">
        <v>1708</v>
      </c>
      <c r="AD47" s="531" t="str">
        <f>IFERROR(VLOOKUP(Tabla46[[#This Row],[% DE CUMPLIMIENTO DE LA EJECUCION DEL CONTROL]],DATOS!$AS$38:$AT$40,2,0),"")</f>
        <v>FUERTE</v>
      </c>
      <c r="AE47" s="531">
        <f>IF(Tabla46[[#This Row],[RESULTADO EVALUACIÓN DEL DISEÑO DEL CONTROL]]="","",SUMIFS(DATOS!$AT$49:$AT$57,DATOS!$AR$49:$AR$57,Tabla46[[#This Row],[RESULTADO EVALUACIÓN DEL DISEÑO DEL CONTROL]],DATOS!$AS$49:$AS$57,Tabla46[[#This Row],[RESULTADO EVALUACION DE LA EJECUCION]]))</f>
        <v>100</v>
      </c>
    </row>
    <row r="48" spans="1:31" s="488" customFormat="1" ht="76.5" x14ac:dyDescent="0.2">
      <c r="A48" s="516"/>
      <c r="B48" s="517"/>
      <c r="C48" s="517"/>
      <c r="D48" s="518"/>
      <c r="E48" s="519"/>
      <c r="F48" s="525" t="s">
        <v>2191</v>
      </c>
      <c r="G48" s="526" t="str">
        <f>IFERROR(VLOOKUP(Tabla46[[#This Row],[ID RIESGO]],'1. IDENTIFICACION DEL RIESGO'!$AB$29:$AL$137,11,0),"")</f>
        <v xml:space="preserve">Alteración en SIMEI de los datos reportados de la gestión institucional del ICBF. </v>
      </c>
      <c r="H48" s="523" t="s">
        <v>2192</v>
      </c>
      <c r="I48" s="347" t="s">
        <v>2193</v>
      </c>
      <c r="J48" s="523" t="s">
        <v>1706</v>
      </c>
      <c r="K48" s="523" t="s">
        <v>1673</v>
      </c>
      <c r="L48" s="347" t="s">
        <v>2194</v>
      </c>
      <c r="M48" s="523" t="s">
        <v>1697</v>
      </c>
      <c r="N48" s="347" t="s">
        <v>2195</v>
      </c>
      <c r="O48" s="528" t="s">
        <v>1764</v>
      </c>
      <c r="P48" s="347" t="s">
        <v>2196</v>
      </c>
      <c r="Q48" s="528" t="s">
        <v>1769</v>
      </c>
      <c r="R48" s="347" t="s">
        <v>2197</v>
      </c>
      <c r="S48" s="528" t="s">
        <v>1701</v>
      </c>
      <c r="T48" s="529">
        <f>IF(Tabla46[[#This Row],[ID RIESGO]]="","",IF(Tabla46[[#This Row],[RESPONSABLE DEL CONTROL (CARGO)]]="",0,15))</f>
        <v>15</v>
      </c>
      <c r="U48" s="530">
        <f>IF(Tabla46[[#This Row],[ID RIESGO]]="","",IF(Tabla46[[#This Row],[SEGREGACIÓN Y AUTORIDAD DEL RESPONSABLE DEL CONTROL]]="Inadecuado",0,15))</f>
        <v>15</v>
      </c>
      <c r="V48" s="530">
        <f>IF(Tabla46[[#This Row],[ID RIESGO]]="","",IF(Tabla46[[#This Row],[PERIODICIDAD]]="No Establecida",0,15))</f>
        <v>15</v>
      </c>
      <c r="W48" s="530">
        <f>IF(Tabla46[[#This Row],[Tipo de Propósito]]="Prevenir",15,IF(Tabla46[[#This Row],[Tipo de Propósito]]="Detectar",10,0))</f>
        <v>15</v>
      </c>
      <c r="X48" s="530">
        <f>IF(Tabla46[[#This Row],[La descripción del como es:]]="Confiable",15,0)</f>
        <v>15</v>
      </c>
      <c r="Y48" s="530">
        <f>IF(Tabla46[[#This Row],[Las desviaciones se:]]="Se investigan y resuelven oportunamente",15,0)</f>
        <v>15</v>
      </c>
      <c r="Z48" s="531">
        <f>IF(Tabla46[[#This Row],[La evidencia es:]]="Completa",10,IF(Tabla46[[#This Row],[La evidencia es:]]="Incompleta",5,0))</f>
        <v>10</v>
      </c>
      <c r="AA48" s="532">
        <f>SUM(Tabla46[[#This Row],[CALF.RESPONSABLE]:[CALF.EVID]])</f>
        <v>100</v>
      </c>
      <c r="AB48" s="531" t="str">
        <f>IF(ISTEXT(Tabla46[[#This Row],[VALOR EVALUACION DISENO]]),"",IF(Tabla46[[#This Row],[VALOR EVALUACION DISENO]]&gt;96,DATOS!$AV$21,IF(Tabla46[[#This Row],[VALOR EVALUACION DISENO]]&gt;=86,DATOS!$AV$22,DATOS!$AV$23)))</f>
        <v>FUERTE</v>
      </c>
      <c r="AC48" s="488" t="s">
        <v>1708</v>
      </c>
      <c r="AD48" s="531" t="str">
        <f>IFERROR(VLOOKUP(Tabla46[[#This Row],[% DE CUMPLIMIENTO DE LA EJECUCION DEL CONTROL]],DATOS!$AS$38:$AT$40,2,0),"")</f>
        <v>FUERTE</v>
      </c>
      <c r="AE48" s="531">
        <f>IF(Tabla46[[#This Row],[RESULTADO EVALUACIÓN DEL DISEÑO DEL CONTROL]]="","",SUMIFS(DATOS!$AT$49:$AT$57,DATOS!$AR$49:$AR$57,Tabla46[[#This Row],[RESULTADO EVALUACIÓN DEL DISEÑO DEL CONTROL]],DATOS!$AS$49:$AS$57,Tabla46[[#This Row],[RESULTADO EVALUACION DE LA EJECUCION]]))</f>
        <v>100</v>
      </c>
    </row>
    <row r="49" spans="1:31" s="488" customFormat="1" ht="38.25" hidden="1" x14ac:dyDescent="0.2">
      <c r="A49" s="516"/>
      <c r="B49" s="517"/>
      <c r="C49" s="517"/>
      <c r="D49" s="518"/>
      <c r="E49" s="519"/>
      <c r="F49" s="525"/>
      <c r="G49" s="526" t="str">
        <f>IFERROR(VLOOKUP(Tabla46[[#This Row],[ID RIESGO]],'1. IDENTIFICACION DEL RIESGO'!$AB$29:$AL$137,11,0),"")</f>
        <v/>
      </c>
      <c r="I49" s="523"/>
      <c r="J49" s="523" t="s">
        <v>1706</v>
      </c>
      <c r="K49" s="523"/>
      <c r="L49" s="536"/>
      <c r="M49" s="523" t="s">
        <v>1697</v>
      </c>
      <c r="N49" s="528"/>
      <c r="O49" s="528" t="s">
        <v>1764</v>
      </c>
      <c r="P49" s="528"/>
      <c r="Q49" s="528" t="s">
        <v>1769</v>
      </c>
      <c r="R49" s="523"/>
      <c r="S49" s="528" t="s">
        <v>1701</v>
      </c>
      <c r="T49" s="529" t="str">
        <f>IF(Tabla46[[#This Row],[ID RIESGO]]="","",IF(Tabla46[[#This Row],[RESPONSABLE DEL CONTROL (CARGO)]]="",0,15))</f>
        <v/>
      </c>
      <c r="U49" s="530" t="str">
        <f>IF(Tabla46[[#This Row],[ID RIESGO]]="","",IF(Tabla46[[#This Row],[SEGREGACIÓN Y AUTORIDAD DEL RESPONSABLE DEL CONTROL]]="Inadecuado",0,15))</f>
        <v/>
      </c>
      <c r="V49" s="530" t="str">
        <f>IF(Tabla46[[#This Row],[ID RIESGO]]="","",IF(Tabla46[[#This Row],[PERIODICIDAD]]="No Establecida",0,15))</f>
        <v/>
      </c>
      <c r="W49" s="530">
        <f>IF(Tabla46[[#This Row],[Tipo de Propósito]]="Prevenir",15,IF(Tabla46[[#This Row],[Tipo de Propósito]]="Detectar",10,0))</f>
        <v>15</v>
      </c>
      <c r="X49" s="530">
        <f>IF(Tabla46[[#This Row],[La descripción del como es:]]="Confiable",15,0)</f>
        <v>15</v>
      </c>
      <c r="Y49" s="530">
        <f>IF(Tabla46[[#This Row],[Las desviaciones se:]]="Se investigan y resuelven oportunamente",15,0)</f>
        <v>15</v>
      </c>
      <c r="Z49" s="531">
        <f>IF(Tabla46[[#This Row],[La evidencia es:]]="Completa",10,IF(Tabla46[[#This Row],[La evidencia es:]]="Incompleta",5,0))</f>
        <v>10</v>
      </c>
      <c r="AA49" s="532">
        <f>SUM(Tabla46[[#This Row],[CALF.RESPONSABLE]:[CALF.EVID]])</f>
        <v>55</v>
      </c>
      <c r="AB49" s="531" t="str">
        <f>IF(ISTEXT(Tabla46[[#This Row],[VALOR EVALUACION DISENO]]),"",IF(Tabla46[[#This Row],[VALOR EVALUACION DISENO]]&gt;96,DATOS!$AV$21,IF(Tabla46[[#This Row],[VALOR EVALUACION DISENO]]&gt;=86,DATOS!$AV$22,DATOS!$AV$23)))</f>
        <v>DÉBIL</v>
      </c>
      <c r="AC49" s="488" t="s">
        <v>1708</v>
      </c>
      <c r="AD49" s="531" t="str">
        <f>IFERROR(VLOOKUP(Tabla46[[#This Row],[% DE CUMPLIMIENTO DE LA EJECUCION DEL CONTROL]],DATOS!$AS$38:$AT$40,2,0),"")</f>
        <v>FUERTE</v>
      </c>
      <c r="AE49" s="531">
        <f>IF(Tabla46[[#This Row],[RESULTADO EVALUACIÓN DEL DISEÑO DEL CONTROL]]="","",SUMIFS(DATOS!$AT$49:$AT$57,DATOS!$AR$49:$AR$57,Tabla46[[#This Row],[RESULTADO EVALUACIÓN DEL DISEÑO DEL CONTROL]],DATOS!$AS$49:$AS$57,Tabla46[[#This Row],[RESULTADO EVALUACION DE LA EJECUCION]]))</f>
        <v>0</v>
      </c>
    </row>
    <row r="50" spans="1:31" s="488" customFormat="1" ht="38.25" hidden="1" x14ac:dyDescent="0.2">
      <c r="A50" s="516"/>
      <c r="B50" s="517"/>
      <c r="C50" s="517"/>
      <c r="D50" s="518"/>
      <c r="E50" s="519"/>
      <c r="F50" s="525"/>
      <c r="G50" s="526" t="str">
        <f>IFERROR(VLOOKUP(Tabla46[[#This Row],[ID RIESGO]],'1. IDENTIFICACION DEL RIESGO'!$AB$29:$AL$137,11,0),"")</f>
        <v/>
      </c>
      <c r="I50" s="523"/>
      <c r="J50" s="523" t="s">
        <v>1706</v>
      </c>
      <c r="K50" s="523"/>
      <c r="L50" s="536"/>
      <c r="M50" s="523" t="s">
        <v>1697</v>
      </c>
      <c r="N50" s="528"/>
      <c r="O50" s="528" t="s">
        <v>1764</v>
      </c>
      <c r="P50" s="528"/>
      <c r="Q50" s="528" t="s">
        <v>1769</v>
      </c>
      <c r="R50" s="523"/>
      <c r="S50" s="528" t="s">
        <v>1701</v>
      </c>
      <c r="T50" s="529" t="str">
        <f>IF(Tabla46[[#This Row],[ID RIESGO]]="","",IF(Tabla46[[#This Row],[RESPONSABLE DEL CONTROL (CARGO)]]="",0,15))</f>
        <v/>
      </c>
      <c r="U50" s="530" t="str">
        <f>IF(Tabla46[[#This Row],[ID RIESGO]]="","",IF(Tabla46[[#This Row],[SEGREGACIÓN Y AUTORIDAD DEL RESPONSABLE DEL CONTROL]]="Inadecuado",0,15))</f>
        <v/>
      </c>
      <c r="V50" s="530" t="str">
        <f>IF(Tabla46[[#This Row],[ID RIESGO]]="","",IF(Tabla46[[#This Row],[PERIODICIDAD]]="No Establecida",0,15))</f>
        <v/>
      </c>
      <c r="W50" s="530">
        <f>IF(Tabla46[[#This Row],[Tipo de Propósito]]="Prevenir",15,IF(Tabla46[[#This Row],[Tipo de Propósito]]="Detectar",10,0))</f>
        <v>15</v>
      </c>
      <c r="X50" s="530">
        <f>IF(Tabla46[[#This Row],[La descripción del como es:]]="Confiable",15,0)</f>
        <v>15</v>
      </c>
      <c r="Y50" s="530">
        <f>IF(Tabla46[[#This Row],[Las desviaciones se:]]="Se investigan y resuelven oportunamente",15,0)</f>
        <v>15</v>
      </c>
      <c r="Z50" s="531">
        <f>IF(Tabla46[[#This Row],[La evidencia es:]]="Completa",10,IF(Tabla46[[#This Row],[La evidencia es:]]="Incompleta",5,0))</f>
        <v>10</v>
      </c>
      <c r="AA50" s="532">
        <f>SUM(Tabla46[[#This Row],[CALF.RESPONSABLE]:[CALF.EVID]])</f>
        <v>55</v>
      </c>
      <c r="AB50" s="531" t="str">
        <f>IF(ISTEXT(Tabla46[[#This Row],[VALOR EVALUACION DISENO]]),"",IF(Tabla46[[#This Row],[VALOR EVALUACION DISENO]]&gt;96,DATOS!$AV$21,IF(Tabla46[[#This Row],[VALOR EVALUACION DISENO]]&gt;=86,DATOS!$AV$22,DATOS!$AV$23)))</f>
        <v>DÉBIL</v>
      </c>
      <c r="AC50" s="488" t="s">
        <v>1708</v>
      </c>
      <c r="AD50" s="531" t="str">
        <f>IFERROR(VLOOKUP(Tabla46[[#This Row],[% DE CUMPLIMIENTO DE LA EJECUCION DEL CONTROL]],DATOS!$AS$38:$AT$40,2,0),"")</f>
        <v>FUERTE</v>
      </c>
      <c r="AE50" s="531">
        <f>IF(Tabla46[[#This Row],[RESULTADO EVALUACIÓN DEL DISEÑO DEL CONTROL]]="","",SUMIFS(DATOS!$AT$49:$AT$57,DATOS!$AR$49:$AR$57,Tabla46[[#This Row],[RESULTADO EVALUACIÓN DEL DISEÑO DEL CONTROL]],DATOS!$AS$49:$AS$57,Tabla46[[#This Row],[RESULTADO EVALUACION DE LA EJECUCION]]))</f>
        <v>0</v>
      </c>
    </row>
    <row r="51" spans="1:31" s="488" customFormat="1" ht="38.25" hidden="1" x14ac:dyDescent="0.2">
      <c r="A51" s="516"/>
      <c r="B51" s="517"/>
      <c r="C51" s="517"/>
      <c r="D51" s="518"/>
      <c r="E51" s="519"/>
      <c r="F51" s="525"/>
      <c r="G51" s="526" t="str">
        <f>IFERROR(VLOOKUP(Tabla46[[#This Row],[ID RIESGO]],'1. IDENTIFICACION DEL RIESGO'!$AB$29:$AL$137,11,0),"")</f>
        <v/>
      </c>
      <c r="I51" s="523"/>
      <c r="J51" s="523" t="s">
        <v>1706</v>
      </c>
      <c r="K51" s="523"/>
      <c r="L51" s="536"/>
      <c r="M51" s="523" t="s">
        <v>1697</v>
      </c>
      <c r="N51" s="528"/>
      <c r="O51" s="528" t="s">
        <v>1764</v>
      </c>
      <c r="P51" s="528"/>
      <c r="Q51" s="528" t="s">
        <v>1769</v>
      </c>
      <c r="R51" s="523"/>
      <c r="S51" s="528" t="s">
        <v>1701</v>
      </c>
      <c r="T51" s="529" t="str">
        <f>IF(Tabla46[[#This Row],[ID RIESGO]]="","",IF(Tabla46[[#This Row],[RESPONSABLE DEL CONTROL (CARGO)]]="",0,15))</f>
        <v/>
      </c>
      <c r="U51" s="530" t="str">
        <f>IF(Tabla46[[#This Row],[ID RIESGO]]="","",IF(Tabla46[[#This Row],[SEGREGACIÓN Y AUTORIDAD DEL RESPONSABLE DEL CONTROL]]="Inadecuado",0,15))</f>
        <v/>
      </c>
      <c r="V51" s="530" t="str">
        <f>IF(Tabla46[[#This Row],[ID RIESGO]]="","",IF(Tabla46[[#This Row],[PERIODICIDAD]]="No Establecida",0,15))</f>
        <v/>
      </c>
      <c r="W51" s="530">
        <f>IF(Tabla46[[#This Row],[Tipo de Propósito]]="Prevenir",15,IF(Tabla46[[#This Row],[Tipo de Propósito]]="Detectar",10,0))</f>
        <v>15</v>
      </c>
      <c r="X51" s="530">
        <f>IF(Tabla46[[#This Row],[La descripción del como es:]]="Confiable",15,0)</f>
        <v>15</v>
      </c>
      <c r="Y51" s="530">
        <f>IF(Tabla46[[#This Row],[Las desviaciones se:]]="Se investigan y resuelven oportunamente",15,0)</f>
        <v>15</v>
      </c>
      <c r="Z51" s="531">
        <f>IF(Tabla46[[#This Row],[La evidencia es:]]="Completa",10,IF(Tabla46[[#This Row],[La evidencia es:]]="Incompleta",5,0))</f>
        <v>10</v>
      </c>
      <c r="AA51" s="532">
        <f>SUM(Tabla46[[#This Row],[CALF.RESPONSABLE]:[CALF.EVID]])</f>
        <v>55</v>
      </c>
      <c r="AB51" s="531" t="str">
        <f>IF(ISTEXT(Tabla46[[#This Row],[VALOR EVALUACION DISENO]]),"",IF(Tabla46[[#This Row],[VALOR EVALUACION DISENO]]&gt;96,DATOS!$AV$21,IF(Tabla46[[#This Row],[VALOR EVALUACION DISENO]]&gt;=86,DATOS!$AV$22,DATOS!$AV$23)))</f>
        <v>DÉBIL</v>
      </c>
      <c r="AC51" s="488" t="s">
        <v>1708</v>
      </c>
      <c r="AD51" s="531" t="str">
        <f>IFERROR(VLOOKUP(Tabla46[[#This Row],[% DE CUMPLIMIENTO DE LA EJECUCION DEL CONTROL]],DATOS!$AS$38:$AT$40,2,0),"")</f>
        <v>FUERTE</v>
      </c>
      <c r="AE51" s="531">
        <f>IF(Tabla46[[#This Row],[RESULTADO EVALUACIÓN DEL DISEÑO DEL CONTROL]]="","",SUMIFS(DATOS!$AT$49:$AT$57,DATOS!$AR$49:$AR$57,Tabla46[[#This Row],[RESULTADO EVALUACIÓN DEL DISEÑO DEL CONTROL]],DATOS!$AS$49:$AS$57,Tabla46[[#This Row],[RESULTADO EVALUACION DE LA EJECUCION]]))</f>
        <v>0</v>
      </c>
    </row>
    <row r="52" spans="1:31" s="488" customFormat="1" ht="38.25" hidden="1" x14ac:dyDescent="0.2">
      <c r="A52" s="516"/>
      <c r="B52" s="517"/>
      <c r="C52" s="517"/>
      <c r="D52" s="518"/>
      <c r="E52" s="519"/>
      <c r="F52" s="525"/>
      <c r="G52" s="526" t="str">
        <f>IFERROR(VLOOKUP(Tabla46[[#This Row],[ID RIESGO]],'1. IDENTIFICACION DEL RIESGO'!$AB$29:$AL$137,11,0),"")</f>
        <v/>
      </c>
      <c r="I52" s="523"/>
      <c r="J52" s="523" t="s">
        <v>1706</v>
      </c>
      <c r="K52" s="523"/>
      <c r="L52" s="536"/>
      <c r="M52" s="523" t="s">
        <v>1697</v>
      </c>
      <c r="N52" s="528"/>
      <c r="O52" s="528" t="s">
        <v>1764</v>
      </c>
      <c r="P52" s="528"/>
      <c r="Q52" s="528" t="s">
        <v>1769</v>
      </c>
      <c r="R52" s="523"/>
      <c r="S52" s="528" t="s">
        <v>1701</v>
      </c>
      <c r="T52" s="529" t="str">
        <f>IF(Tabla46[[#This Row],[ID RIESGO]]="","",IF(Tabla46[[#This Row],[RESPONSABLE DEL CONTROL (CARGO)]]="",0,15))</f>
        <v/>
      </c>
      <c r="U52" s="530" t="str">
        <f>IF(Tabla46[[#This Row],[ID RIESGO]]="","",IF(Tabla46[[#This Row],[SEGREGACIÓN Y AUTORIDAD DEL RESPONSABLE DEL CONTROL]]="Inadecuado",0,15))</f>
        <v/>
      </c>
      <c r="V52" s="530" t="str">
        <f>IF(Tabla46[[#This Row],[ID RIESGO]]="","",IF(Tabla46[[#This Row],[PERIODICIDAD]]="No Establecida",0,15))</f>
        <v/>
      </c>
      <c r="W52" s="530">
        <f>IF(Tabla46[[#This Row],[Tipo de Propósito]]="Prevenir",15,IF(Tabla46[[#This Row],[Tipo de Propósito]]="Detectar",10,0))</f>
        <v>15</v>
      </c>
      <c r="X52" s="530">
        <f>IF(Tabla46[[#This Row],[La descripción del como es:]]="Confiable",15,0)</f>
        <v>15</v>
      </c>
      <c r="Y52" s="530">
        <f>IF(Tabla46[[#This Row],[Las desviaciones se:]]="Se investigan y resuelven oportunamente",15,0)</f>
        <v>15</v>
      </c>
      <c r="Z52" s="531">
        <f>IF(Tabla46[[#This Row],[La evidencia es:]]="Completa",10,IF(Tabla46[[#This Row],[La evidencia es:]]="Incompleta",5,0))</f>
        <v>10</v>
      </c>
      <c r="AA52" s="532">
        <f>SUM(Tabla46[[#This Row],[CALF.RESPONSABLE]:[CALF.EVID]])</f>
        <v>55</v>
      </c>
      <c r="AB52" s="531" t="str">
        <f>IF(ISTEXT(Tabla46[[#This Row],[VALOR EVALUACION DISENO]]),"",IF(Tabla46[[#This Row],[VALOR EVALUACION DISENO]]&gt;96,DATOS!$AV$21,IF(Tabla46[[#This Row],[VALOR EVALUACION DISENO]]&gt;=86,DATOS!$AV$22,DATOS!$AV$23)))</f>
        <v>DÉBIL</v>
      </c>
      <c r="AC52" s="488" t="s">
        <v>1708</v>
      </c>
      <c r="AD52" s="531" t="str">
        <f>IFERROR(VLOOKUP(Tabla46[[#This Row],[% DE CUMPLIMIENTO DE LA EJECUCION DEL CONTROL]],DATOS!$AS$38:$AT$40,2,0),"")</f>
        <v>FUERTE</v>
      </c>
      <c r="AE52" s="531">
        <f>IF(Tabla46[[#This Row],[RESULTADO EVALUACIÓN DEL DISEÑO DEL CONTROL]]="","",SUMIFS(DATOS!$AT$49:$AT$57,DATOS!$AR$49:$AR$57,Tabla46[[#This Row],[RESULTADO EVALUACIÓN DEL DISEÑO DEL CONTROL]],DATOS!$AS$49:$AS$57,Tabla46[[#This Row],[RESULTADO EVALUACION DE LA EJECUCION]]))</f>
        <v>0</v>
      </c>
    </row>
    <row r="53" spans="1:31" s="488" customFormat="1" ht="38.25" hidden="1" x14ac:dyDescent="0.2">
      <c r="A53" s="516"/>
      <c r="B53" s="517"/>
      <c r="C53" s="517"/>
      <c r="D53" s="518"/>
      <c r="E53" s="519"/>
      <c r="F53" s="525"/>
      <c r="G53" s="526" t="str">
        <f>IFERROR(VLOOKUP(Tabla46[[#This Row],[ID RIESGO]],'1. IDENTIFICACION DEL RIESGO'!$AB$29:$AL$137,11,0),"")</f>
        <v/>
      </c>
      <c r="I53" s="523"/>
      <c r="J53" s="523" t="s">
        <v>1706</v>
      </c>
      <c r="K53" s="523"/>
      <c r="L53" s="536"/>
      <c r="M53" s="523" t="s">
        <v>1697</v>
      </c>
      <c r="N53" s="528"/>
      <c r="O53" s="528" t="s">
        <v>1764</v>
      </c>
      <c r="P53" s="528"/>
      <c r="Q53" s="528" t="s">
        <v>1769</v>
      </c>
      <c r="R53" s="523"/>
      <c r="S53" s="528" t="s">
        <v>1701</v>
      </c>
      <c r="T53" s="529" t="str">
        <f>IF(Tabla46[[#This Row],[ID RIESGO]]="","",IF(Tabla46[[#This Row],[RESPONSABLE DEL CONTROL (CARGO)]]="",0,15))</f>
        <v/>
      </c>
      <c r="U53" s="530" t="str">
        <f>IF(Tabla46[[#This Row],[ID RIESGO]]="","",IF(Tabla46[[#This Row],[SEGREGACIÓN Y AUTORIDAD DEL RESPONSABLE DEL CONTROL]]="Inadecuado",0,15))</f>
        <v/>
      </c>
      <c r="V53" s="530" t="str">
        <f>IF(Tabla46[[#This Row],[ID RIESGO]]="","",IF(Tabla46[[#This Row],[PERIODICIDAD]]="No Establecida",0,15))</f>
        <v/>
      </c>
      <c r="W53" s="530">
        <f>IF(Tabla46[[#This Row],[Tipo de Propósito]]="Prevenir",15,IF(Tabla46[[#This Row],[Tipo de Propósito]]="Detectar",10,0))</f>
        <v>15</v>
      </c>
      <c r="X53" s="530">
        <f>IF(Tabla46[[#This Row],[La descripción del como es:]]="Confiable",15,0)</f>
        <v>15</v>
      </c>
      <c r="Y53" s="530">
        <f>IF(Tabla46[[#This Row],[Las desviaciones se:]]="Se investigan y resuelven oportunamente",15,0)</f>
        <v>15</v>
      </c>
      <c r="Z53" s="531">
        <f>IF(Tabla46[[#This Row],[La evidencia es:]]="Completa",10,IF(Tabla46[[#This Row],[La evidencia es:]]="Incompleta",5,0))</f>
        <v>10</v>
      </c>
      <c r="AA53" s="532">
        <f>SUM(Tabla46[[#This Row],[CALF.RESPONSABLE]:[CALF.EVID]])</f>
        <v>55</v>
      </c>
      <c r="AB53" s="531" t="str">
        <f>IF(ISTEXT(Tabla46[[#This Row],[VALOR EVALUACION DISENO]]),"",IF(Tabla46[[#This Row],[VALOR EVALUACION DISENO]]&gt;96,DATOS!$AV$21,IF(Tabla46[[#This Row],[VALOR EVALUACION DISENO]]&gt;=86,DATOS!$AV$22,DATOS!$AV$23)))</f>
        <v>DÉBIL</v>
      </c>
      <c r="AC53" s="488" t="s">
        <v>1708</v>
      </c>
      <c r="AD53" s="531" t="str">
        <f>IFERROR(VLOOKUP(Tabla46[[#This Row],[% DE CUMPLIMIENTO DE LA EJECUCION DEL CONTROL]],DATOS!$AS$38:$AT$40,2,0),"")</f>
        <v>FUERTE</v>
      </c>
      <c r="AE53" s="531">
        <f>IF(Tabla46[[#This Row],[RESULTADO EVALUACIÓN DEL DISEÑO DEL CONTROL]]="","",SUMIFS(DATOS!$AT$49:$AT$57,DATOS!$AR$49:$AR$57,Tabla46[[#This Row],[RESULTADO EVALUACIÓN DEL DISEÑO DEL CONTROL]],DATOS!$AS$49:$AS$57,Tabla46[[#This Row],[RESULTADO EVALUACION DE LA EJECUCION]]))</f>
        <v>0</v>
      </c>
    </row>
    <row r="54" spans="1:31" s="488" customFormat="1" ht="38.25" hidden="1" x14ac:dyDescent="0.2">
      <c r="A54" s="516"/>
      <c r="B54" s="517"/>
      <c r="C54" s="517"/>
      <c r="D54" s="518"/>
      <c r="E54" s="519"/>
      <c r="F54" s="525"/>
      <c r="G54" s="526" t="str">
        <f>IFERROR(VLOOKUP(Tabla46[[#This Row],[ID RIESGO]],'1. IDENTIFICACION DEL RIESGO'!$AB$29:$AL$137,11,0),"")</f>
        <v/>
      </c>
      <c r="I54" s="523"/>
      <c r="J54" s="523" t="s">
        <v>1706</v>
      </c>
      <c r="K54" s="523"/>
      <c r="L54" s="536"/>
      <c r="M54" s="523" t="s">
        <v>1697</v>
      </c>
      <c r="N54" s="528"/>
      <c r="O54" s="528" t="s">
        <v>1764</v>
      </c>
      <c r="P54" s="528"/>
      <c r="Q54" s="528" t="s">
        <v>1769</v>
      </c>
      <c r="R54" s="523"/>
      <c r="S54" s="528" t="s">
        <v>1701</v>
      </c>
      <c r="T54" s="529" t="str">
        <f>IF(Tabla46[[#This Row],[ID RIESGO]]="","",IF(Tabla46[[#This Row],[RESPONSABLE DEL CONTROL (CARGO)]]="",0,15))</f>
        <v/>
      </c>
      <c r="U54" s="530" t="str">
        <f>IF(Tabla46[[#This Row],[ID RIESGO]]="","",IF(Tabla46[[#This Row],[SEGREGACIÓN Y AUTORIDAD DEL RESPONSABLE DEL CONTROL]]="Inadecuado",0,15))</f>
        <v/>
      </c>
      <c r="V54" s="530" t="str">
        <f>IF(Tabla46[[#This Row],[ID RIESGO]]="","",IF(Tabla46[[#This Row],[PERIODICIDAD]]="No Establecida",0,15))</f>
        <v/>
      </c>
      <c r="W54" s="530">
        <f>IF(Tabla46[[#This Row],[Tipo de Propósito]]="Prevenir",15,IF(Tabla46[[#This Row],[Tipo de Propósito]]="Detectar",10,0))</f>
        <v>15</v>
      </c>
      <c r="X54" s="530">
        <f>IF(Tabla46[[#This Row],[La descripción del como es:]]="Confiable",15,0)</f>
        <v>15</v>
      </c>
      <c r="Y54" s="530">
        <f>IF(Tabla46[[#This Row],[Las desviaciones se:]]="Se investigan y resuelven oportunamente",15,0)</f>
        <v>15</v>
      </c>
      <c r="Z54" s="531">
        <f>IF(Tabla46[[#This Row],[La evidencia es:]]="Completa",10,IF(Tabla46[[#This Row],[La evidencia es:]]="Incompleta",5,0))</f>
        <v>10</v>
      </c>
      <c r="AA54" s="532">
        <f>SUM(Tabla46[[#This Row],[CALF.RESPONSABLE]:[CALF.EVID]])</f>
        <v>55</v>
      </c>
      <c r="AB54" s="531" t="str">
        <f>IF(ISTEXT(Tabla46[[#This Row],[VALOR EVALUACION DISENO]]),"",IF(Tabla46[[#This Row],[VALOR EVALUACION DISENO]]&gt;96,DATOS!$AV$21,IF(Tabla46[[#This Row],[VALOR EVALUACION DISENO]]&gt;=86,DATOS!$AV$22,DATOS!$AV$23)))</f>
        <v>DÉBIL</v>
      </c>
      <c r="AC54" s="488" t="s">
        <v>1708</v>
      </c>
      <c r="AD54" s="531" t="str">
        <f>IFERROR(VLOOKUP(Tabla46[[#This Row],[% DE CUMPLIMIENTO DE LA EJECUCION DEL CONTROL]],DATOS!$AS$38:$AT$40,2,0),"")</f>
        <v>FUERTE</v>
      </c>
      <c r="AE54" s="531">
        <f>IF(Tabla46[[#This Row],[RESULTADO EVALUACIÓN DEL DISEÑO DEL CONTROL]]="","",SUMIFS(DATOS!$AT$49:$AT$57,DATOS!$AR$49:$AR$57,Tabla46[[#This Row],[RESULTADO EVALUACIÓN DEL DISEÑO DEL CONTROL]],DATOS!$AS$49:$AS$57,Tabla46[[#This Row],[RESULTADO EVALUACION DE LA EJECUCION]]))</f>
        <v>0</v>
      </c>
    </row>
    <row r="55" spans="1:31" s="488" customFormat="1" ht="38.25" hidden="1" x14ac:dyDescent="0.2">
      <c r="A55" s="516"/>
      <c r="B55" s="517"/>
      <c r="C55" s="517"/>
      <c r="D55" s="518"/>
      <c r="E55" s="519"/>
      <c r="F55" s="525"/>
      <c r="G55" s="526" t="str">
        <f>IFERROR(VLOOKUP(Tabla46[[#This Row],[ID RIESGO]],'1. IDENTIFICACION DEL RIESGO'!$AB$29:$AL$137,11,0),"")</f>
        <v/>
      </c>
      <c r="I55" s="523"/>
      <c r="J55" s="523" t="s">
        <v>1706</v>
      </c>
      <c r="K55" s="523"/>
      <c r="L55" s="536"/>
      <c r="M55" s="523" t="s">
        <v>1697</v>
      </c>
      <c r="N55" s="528"/>
      <c r="O55" s="528" t="s">
        <v>1764</v>
      </c>
      <c r="P55" s="528"/>
      <c r="Q55" s="528" t="s">
        <v>1769</v>
      </c>
      <c r="R55" s="523"/>
      <c r="S55" s="528" t="s">
        <v>1701</v>
      </c>
      <c r="T55" s="529" t="str">
        <f>IF(Tabla46[[#This Row],[ID RIESGO]]="","",IF(Tabla46[[#This Row],[RESPONSABLE DEL CONTROL (CARGO)]]="",0,15))</f>
        <v/>
      </c>
      <c r="U55" s="530" t="str">
        <f>IF(Tabla46[[#This Row],[ID RIESGO]]="","",IF(Tabla46[[#This Row],[SEGREGACIÓN Y AUTORIDAD DEL RESPONSABLE DEL CONTROL]]="Inadecuado",0,15))</f>
        <v/>
      </c>
      <c r="V55" s="530" t="str">
        <f>IF(Tabla46[[#This Row],[ID RIESGO]]="","",IF(Tabla46[[#This Row],[PERIODICIDAD]]="No Establecida",0,15))</f>
        <v/>
      </c>
      <c r="W55" s="530">
        <f>IF(Tabla46[[#This Row],[Tipo de Propósito]]="Prevenir",15,IF(Tabla46[[#This Row],[Tipo de Propósito]]="Detectar",10,0))</f>
        <v>15</v>
      </c>
      <c r="X55" s="530">
        <f>IF(Tabla46[[#This Row],[La descripción del como es:]]="Confiable",15,0)</f>
        <v>15</v>
      </c>
      <c r="Y55" s="530">
        <f>IF(Tabla46[[#This Row],[Las desviaciones se:]]="Se investigan y resuelven oportunamente",15,0)</f>
        <v>15</v>
      </c>
      <c r="Z55" s="531">
        <f>IF(Tabla46[[#This Row],[La evidencia es:]]="Completa",10,IF(Tabla46[[#This Row],[La evidencia es:]]="Incompleta",5,0))</f>
        <v>10</v>
      </c>
      <c r="AA55" s="532">
        <f>SUM(Tabla46[[#This Row],[CALF.RESPONSABLE]:[CALF.EVID]])</f>
        <v>55</v>
      </c>
      <c r="AB55" s="531" t="str">
        <f>IF(ISTEXT(Tabla46[[#This Row],[VALOR EVALUACION DISENO]]),"",IF(Tabla46[[#This Row],[VALOR EVALUACION DISENO]]&gt;96,DATOS!$AV$21,IF(Tabla46[[#This Row],[VALOR EVALUACION DISENO]]&gt;=86,DATOS!$AV$22,DATOS!$AV$23)))</f>
        <v>DÉBIL</v>
      </c>
      <c r="AC55" s="488" t="s">
        <v>1708</v>
      </c>
      <c r="AD55" s="531" t="str">
        <f>IFERROR(VLOOKUP(Tabla46[[#This Row],[% DE CUMPLIMIENTO DE LA EJECUCION DEL CONTROL]],DATOS!$AS$38:$AT$40,2,0),"")</f>
        <v>FUERTE</v>
      </c>
      <c r="AE55" s="531">
        <f>IF(Tabla46[[#This Row],[RESULTADO EVALUACIÓN DEL DISEÑO DEL CONTROL]]="","",SUMIFS(DATOS!$AT$49:$AT$57,DATOS!$AR$49:$AR$57,Tabla46[[#This Row],[RESULTADO EVALUACIÓN DEL DISEÑO DEL CONTROL]],DATOS!$AS$49:$AS$57,Tabla46[[#This Row],[RESULTADO EVALUACION DE LA EJECUCION]]))</f>
        <v>0</v>
      </c>
    </row>
    <row r="56" spans="1:31" s="488" customFormat="1" ht="38.25" hidden="1" x14ac:dyDescent="0.2">
      <c r="A56" s="516"/>
      <c r="B56" s="517"/>
      <c r="C56" s="517"/>
      <c r="D56" s="518"/>
      <c r="E56" s="519"/>
      <c r="F56" s="525"/>
      <c r="G56" s="526" t="str">
        <f>IFERROR(VLOOKUP(Tabla46[[#This Row],[ID RIESGO]],'1. IDENTIFICACION DEL RIESGO'!$AB$29:$AL$137,11,0),"")</f>
        <v/>
      </c>
      <c r="I56" s="523"/>
      <c r="J56" s="523" t="s">
        <v>1706</v>
      </c>
      <c r="K56" s="523"/>
      <c r="L56" s="536"/>
      <c r="M56" s="523" t="s">
        <v>1697</v>
      </c>
      <c r="N56" s="528"/>
      <c r="O56" s="528" t="s">
        <v>1764</v>
      </c>
      <c r="P56" s="528"/>
      <c r="Q56" s="528" t="s">
        <v>1769</v>
      </c>
      <c r="R56" s="523"/>
      <c r="S56" s="528" t="s">
        <v>1701</v>
      </c>
      <c r="T56" s="529" t="str">
        <f>IF(Tabla46[[#This Row],[ID RIESGO]]="","",IF(Tabla46[[#This Row],[RESPONSABLE DEL CONTROL (CARGO)]]="",0,15))</f>
        <v/>
      </c>
      <c r="U56" s="530" t="str">
        <f>IF(Tabla46[[#This Row],[ID RIESGO]]="","",IF(Tabla46[[#This Row],[SEGREGACIÓN Y AUTORIDAD DEL RESPONSABLE DEL CONTROL]]="Inadecuado",0,15))</f>
        <v/>
      </c>
      <c r="V56" s="530" t="str">
        <f>IF(Tabla46[[#This Row],[ID RIESGO]]="","",IF(Tabla46[[#This Row],[PERIODICIDAD]]="No Establecida",0,15))</f>
        <v/>
      </c>
      <c r="W56" s="530">
        <f>IF(Tabla46[[#This Row],[Tipo de Propósito]]="Prevenir",15,IF(Tabla46[[#This Row],[Tipo de Propósito]]="Detectar",10,0))</f>
        <v>15</v>
      </c>
      <c r="X56" s="530">
        <f>IF(Tabla46[[#This Row],[La descripción del como es:]]="Confiable",15,0)</f>
        <v>15</v>
      </c>
      <c r="Y56" s="530">
        <f>IF(Tabla46[[#This Row],[Las desviaciones se:]]="Se investigan y resuelven oportunamente",15,0)</f>
        <v>15</v>
      </c>
      <c r="Z56" s="531">
        <f>IF(Tabla46[[#This Row],[La evidencia es:]]="Completa",10,IF(Tabla46[[#This Row],[La evidencia es:]]="Incompleta",5,0))</f>
        <v>10</v>
      </c>
      <c r="AA56" s="532">
        <f>SUM(Tabla46[[#This Row],[CALF.RESPONSABLE]:[CALF.EVID]])</f>
        <v>55</v>
      </c>
      <c r="AB56" s="531" t="str">
        <f>IF(ISTEXT(Tabla46[[#This Row],[VALOR EVALUACION DISENO]]),"",IF(Tabla46[[#This Row],[VALOR EVALUACION DISENO]]&gt;96,DATOS!$AV$21,IF(Tabla46[[#This Row],[VALOR EVALUACION DISENO]]&gt;=86,DATOS!$AV$22,DATOS!$AV$23)))</f>
        <v>DÉBIL</v>
      </c>
      <c r="AC56" s="488" t="s">
        <v>1708</v>
      </c>
      <c r="AD56" s="531" t="str">
        <f>IFERROR(VLOOKUP(Tabla46[[#This Row],[% DE CUMPLIMIENTO DE LA EJECUCION DEL CONTROL]],DATOS!$AS$38:$AT$40,2,0),"")</f>
        <v>FUERTE</v>
      </c>
      <c r="AE56" s="531">
        <f>IF(Tabla46[[#This Row],[RESULTADO EVALUACIÓN DEL DISEÑO DEL CONTROL]]="","",SUMIFS(DATOS!$AT$49:$AT$57,DATOS!$AR$49:$AR$57,Tabla46[[#This Row],[RESULTADO EVALUACIÓN DEL DISEÑO DEL CONTROL]],DATOS!$AS$49:$AS$57,Tabla46[[#This Row],[RESULTADO EVALUACION DE LA EJECUCION]]))</f>
        <v>0</v>
      </c>
    </row>
    <row r="57" spans="1:31" s="488" customFormat="1" ht="38.25" hidden="1" x14ac:dyDescent="0.2">
      <c r="A57" s="516"/>
      <c r="B57" s="517"/>
      <c r="C57" s="517"/>
      <c r="D57" s="518"/>
      <c r="E57" s="519"/>
      <c r="F57" s="525"/>
      <c r="G57" s="526" t="str">
        <f>IFERROR(VLOOKUP(Tabla46[[#This Row],[ID RIESGO]],'1. IDENTIFICACION DEL RIESGO'!$AB$29:$AL$137,11,0),"")</f>
        <v/>
      </c>
      <c r="I57" s="523"/>
      <c r="J57" s="523" t="s">
        <v>1706</v>
      </c>
      <c r="K57" s="523"/>
      <c r="L57" s="536"/>
      <c r="M57" s="523" t="s">
        <v>1697</v>
      </c>
      <c r="N57" s="528"/>
      <c r="O57" s="528" t="s">
        <v>1764</v>
      </c>
      <c r="P57" s="528"/>
      <c r="Q57" s="528" t="s">
        <v>1769</v>
      </c>
      <c r="R57" s="523"/>
      <c r="S57" s="528" t="s">
        <v>1701</v>
      </c>
      <c r="T57" s="529" t="str">
        <f>IF(Tabla46[[#This Row],[ID RIESGO]]="","",IF(Tabla46[[#This Row],[RESPONSABLE DEL CONTROL (CARGO)]]="",0,15))</f>
        <v/>
      </c>
      <c r="U57" s="530" t="str">
        <f>IF(Tabla46[[#This Row],[ID RIESGO]]="","",IF(Tabla46[[#This Row],[SEGREGACIÓN Y AUTORIDAD DEL RESPONSABLE DEL CONTROL]]="Inadecuado",0,15))</f>
        <v/>
      </c>
      <c r="V57" s="530" t="str">
        <f>IF(Tabla46[[#This Row],[ID RIESGO]]="","",IF(Tabla46[[#This Row],[PERIODICIDAD]]="No Establecida",0,15))</f>
        <v/>
      </c>
      <c r="W57" s="530">
        <f>IF(Tabla46[[#This Row],[Tipo de Propósito]]="Prevenir",15,IF(Tabla46[[#This Row],[Tipo de Propósito]]="Detectar",10,0))</f>
        <v>15</v>
      </c>
      <c r="X57" s="530">
        <f>IF(Tabla46[[#This Row],[La descripción del como es:]]="Confiable",15,0)</f>
        <v>15</v>
      </c>
      <c r="Y57" s="530">
        <f>IF(Tabla46[[#This Row],[Las desviaciones se:]]="Se investigan y resuelven oportunamente",15,0)</f>
        <v>15</v>
      </c>
      <c r="Z57" s="531">
        <f>IF(Tabla46[[#This Row],[La evidencia es:]]="Completa",10,IF(Tabla46[[#This Row],[La evidencia es:]]="Incompleta",5,0))</f>
        <v>10</v>
      </c>
      <c r="AA57" s="532">
        <f>SUM(Tabla46[[#This Row],[CALF.RESPONSABLE]:[CALF.EVID]])</f>
        <v>55</v>
      </c>
      <c r="AB57" s="531" t="str">
        <f>IF(ISTEXT(Tabla46[[#This Row],[VALOR EVALUACION DISENO]]),"",IF(Tabla46[[#This Row],[VALOR EVALUACION DISENO]]&gt;96,DATOS!$AV$21,IF(Tabla46[[#This Row],[VALOR EVALUACION DISENO]]&gt;=86,DATOS!$AV$22,DATOS!$AV$23)))</f>
        <v>DÉBIL</v>
      </c>
      <c r="AC57" s="488" t="s">
        <v>1708</v>
      </c>
      <c r="AD57" s="531" t="str">
        <f>IFERROR(VLOOKUP(Tabla46[[#This Row],[% DE CUMPLIMIENTO DE LA EJECUCION DEL CONTROL]],DATOS!$AS$38:$AT$40,2,0),"")</f>
        <v>FUERTE</v>
      </c>
      <c r="AE57" s="531">
        <f>IF(Tabla46[[#This Row],[RESULTADO EVALUACIÓN DEL DISEÑO DEL CONTROL]]="","",SUMIFS(DATOS!$AT$49:$AT$57,DATOS!$AR$49:$AR$57,Tabla46[[#This Row],[RESULTADO EVALUACIÓN DEL DISEÑO DEL CONTROL]],DATOS!$AS$49:$AS$57,Tabla46[[#This Row],[RESULTADO EVALUACION DE LA EJECUCION]]))</f>
        <v>0</v>
      </c>
    </row>
    <row r="58" spans="1:31" s="488" customFormat="1" ht="38.25" hidden="1" x14ac:dyDescent="0.2">
      <c r="A58" s="516"/>
      <c r="B58" s="517"/>
      <c r="C58" s="517"/>
      <c r="D58" s="518"/>
      <c r="E58" s="519"/>
      <c r="F58" s="525"/>
      <c r="G58" s="526" t="str">
        <f>IFERROR(VLOOKUP(Tabla46[[#This Row],[ID RIESGO]],'1. IDENTIFICACION DEL RIESGO'!$AB$29:$AL$137,11,0),"")</f>
        <v/>
      </c>
      <c r="I58" s="523"/>
      <c r="J58" s="523" t="s">
        <v>1706</v>
      </c>
      <c r="K58" s="523"/>
      <c r="L58" s="536"/>
      <c r="M58" s="523" t="s">
        <v>1697</v>
      </c>
      <c r="N58" s="528"/>
      <c r="O58" s="528" t="s">
        <v>1764</v>
      </c>
      <c r="P58" s="528"/>
      <c r="Q58" s="528" t="s">
        <v>1769</v>
      </c>
      <c r="R58" s="523"/>
      <c r="S58" s="528" t="s">
        <v>1701</v>
      </c>
      <c r="T58" s="529" t="str">
        <f>IF(Tabla46[[#This Row],[ID RIESGO]]="","",IF(Tabla46[[#This Row],[RESPONSABLE DEL CONTROL (CARGO)]]="",0,15))</f>
        <v/>
      </c>
      <c r="U58" s="530" t="str">
        <f>IF(Tabla46[[#This Row],[ID RIESGO]]="","",IF(Tabla46[[#This Row],[SEGREGACIÓN Y AUTORIDAD DEL RESPONSABLE DEL CONTROL]]="Inadecuado",0,15))</f>
        <v/>
      </c>
      <c r="V58" s="530" t="str">
        <f>IF(Tabla46[[#This Row],[ID RIESGO]]="","",IF(Tabla46[[#This Row],[PERIODICIDAD]]="No Establecida",0,15))</f>
        <v/>
      </c>
      <c r="W58" s="530">
        <f>IF(Tabla46[[#This Row],[Tipo de Propósito]]="Prevenir",15,IF(Tabla46[[#This Row],[Tipo de Propósito]]="Detectar",10,0))</f>
        <v>15</v>
      </c>
      <c r="X58" s="530">
        <f>IF(Tabla46[[#This Row],[La descripción del como es:]]="Confiable",15,0)</f>
        <v>15</v>
      </c>
      <c r="Y58" s="530">
        <f>IF(Tabla46[[#This Row],[Las desviaciones se:]]="Se investigan y resuelven oportunamente",15,0)</f>
        <v>15</v>
      </c>
      <c r="Z58" s="531">
        <f>IF(Tabla46[[#This Row],[La evidencia es:]]="Completa",10,IF(Tabla46[[#This Row],[La evidencia es:]]="Incompleta",5,0))</f>
        <v>10</v>
      </c>
      <c r="AA58" s="532">
        <f>SUM(Tabla46[[#This Row],[CALF.RESPONSABLE]:[CALF.EVID]])</f>
        <v>55</v>
      </c>
      <c r="AB58" s="531" t="str">
        <f>IF(ISTEXT(Tabla46[[#This Row],[VALOR EVALUACION DISENO]]),"",IF(Tabla46[[#This Row],[VALOR EVALUACION DISENO]]&gt;96,DATOS!$AV$21,IF(Tabla46[[#This Row],[VALOR EVALUACION DISENO]]&gt;=86,DATOS!$AV$22,DATOS!$AV$23)))</f>
        <v>DÉBIL</v>
      </c>
      <c r="AC58" s="488" t="s">
        <v>1708</v>
      </c>
      <c r="AD58" s="531" t="str">
        <f>IFERROR(VLOOKUP(Tabla46[[#This Row],[% DE CUMPLIMIENTO DE LA EJECUCION DEL CONTROL]],DATOS!$AS$38:$AT$40,2,0),"")</f>
        <v>FUERTE</v>
      </c>
      <c r="AE58" s="531">
        <f>IF(Tabla46[[#This Row],[RESULTADO EVALUACIÓN DEL DISEÑO DEL CONTROL]]="","",SUMIFS(DATOS!$AT$49:$AT$57,DATOS!$AR$49:$AR$57,Tabla46[[#This Row],[RESULTADO EVALUACIÓN DEL DISEÑO DEL CONTROL]],DATOS!$AS$49:$AS$57,Tabla46[[#This Row],[RESULTADO EVALUACION DE LA EJECUCION]]))</f>
        <v>0</v>
      </c>
    </row>
    <row r="59" spans="1:31" s="488" customFormat="1" ht="38.25" hidden="1" x14ac:dyDescent="0.2">
      <c r="A59" s="516"/>
      <c r="B59" s="517"/>
      <c r="C59" s="517"/>
      <c r="D59" s="518"/>
      <c r="E59" s="519"/>
      <c r="F59" s="525"/>
      <c r="G59" s="526" t="str">
        <f>IFERROR(VLOOKUP(Tabla46[[#This Row],[ID RIESGO]],'1. IDENTIFICACION DEL RIESGO'!$AB$29:$AL$137,11,0),"")</f>
        <v/>
      </c>
      <c r="I59" s="523"/>
      <c r="J59" s="523" t="s">
        <v>1706</v>
      </c>
      <c r="K59" s="523"/>
      <c r="L59" s="536"/>
      <c r="M59" s="523" t="s">
        <v>1697</v>
      </c>
      <c r="N59" s="528"/>
      <c r="O59" s="528" t="s">
        <v>1764</v>
      </c>
      <c r="P59" s="528"/>
      <c r="Q59" s="528" t="s">
        <v>1769</v>
      </c>
      <c r="R59" s="523"/>
      <c r="S59" s="528" t="s">
        <v>1701</v>
      </c>
      <c r="T59" s="529" t="str">
        <f>IF(Tabla46[[#This Row],[ID RIESGO]]="","",IF(Tabla46[[#This Row],[RESPONSABLE DEL CONTROL (CARGO)]]="",0,15))</f>
        <v/>
      </c>
      <c r="U59" s="530" t="str">
        <f>IF(Tabla46[[#This Row],[ID RIESGO]]="","",IF(Tabla46[[#This Row],[SEGREGACIÓN Y AUTORIDAD DEL RESPONSABLE DEL CONTROL]]="Inadecuado",0,15))</f>
        <v/>
      </c>
      <c r="V59" s="530" t="str">
        <f>IF(Tabla46[[#This Row],[ID RIESGO]]="","",IF(Tabla46[[#This Row],[PERIODICIDAD]]="No Establecida",0,15))</f>
        <v/>
      </c>
      <c r="W59" s="530">
        <f>IF(Tabla46[[#This Row],[Tipo de Propósito]]="Prevenir",15,IF(Tabla46[[#This Row],[Tipo de Propósito]]="Detectar",10,0))</f>
        <v>15</v>
      </c>
      <c r="X59" s="530">
        <f>IF(Tabla46[[#This Row],[La descripción del como es:]]="Confiable",15,0)</f>
        <v>15</v>
      </c>
      <c r="Y59" s="530">
        <f>IF(Tabla46[[#This Row],[Las desviaciones se:]]="Se investigan y resuelven oportunamente",15,0)</f>
        <v>15</v>
      </c>
      <c r="Z59" s="531">
        <f>IF(Tabla46[[#This Row],[La evidencia es:]]="Completa",10,IF(Tabla46[[#This Row],[La evidencia es:]]="Incompleta",5,0))</f>
        <v>10</v>
      </c>
      <c r="AA59" s="532">
        <f>SUM(Tabla46[[#This Row],[CALF.RESPONSABLE]:[CALF.EVID]])</f>
        <v>55</v>
      </c>
      <c r="AB59" s="531" t="str">
        <f>IF(ISTEXT(Tabla46[[#This Row],[VALOR EVALUACION DISENO]]),"",IF(Tabla46[[#This Row],[VALOR EVALUACION DISENO]]&gt;96,DATOS!$AV$21,IF(Tabla46[[#This Row],[VALOR EVALUACION DISENO]]&gt;=86,DATOS!$AV$22,DATOS!$AV$23)))</f>
        <v>DÉBIL</v>
      </c>
      <c r="AC59" s="488" t="s">
        <v>1708</v>
      </c>
      <c r="AD59" s="531" t="str">
        <f>IFERROR(VLOOKUP(Tabla46[[#This Row],[% DE CUMPLIMIENTO DE LA EJECUCION DEL CONTROL]],DATOS!$AS$38:$AT$40,2,0),"")</f>
        <v>FUERTE</v>
      </c>
      <c r="AE59" s="531">
        <f>IF(Tabla46[[#This Row],[RESULTADO EVALUACIÓN DEL DISEÑO DEL CONTROL]]="","",SUMIFS(DATOS!$AT$49:$AT$57,DATOS!$AR$49:$AR$57,Tabla46[[#This Row],[RESULTADO EVALUACIÓN DEL DISEÑO DEL CONTROL]],DATOS!$AS$49:$AS$57,Tabla46[[#This Row],[RESULTADO EVALUACION DE LA EJECUCION]]))</f>
        <v>0</v>
      </c>
    </row>
    <row r="60" spans="1:31" s="488" customFormat="1" ht="38.25" hidden="1" x14ac:dyDescent="0.2">
      <c r="A60" s="516"/>
      <c r="B60" s="517"/>
      <c r="C60" s="517"/>
      <c r="D60" s="518"/>
      <c r="E60" s="519"/>
      <c r="F60" s="525"/>
      <c r="G60" s="526" t="str">
        <f>IFERROR(VLOOKUP(Tabla46[[#This Row],[ID RIESGO]],'1. IDENTIFICACION DEL RIESGO'!$AB$29:$AL$137,11,0),"")</f>
        <v/>
      </c>
      <c r="I60" s="523"/>
      <c r="J60" s="523" t="s">
        <v>1706</v>
      </c>
      <c r="K60" s="523"/>
      <c r="L60" s="536"/>
      <c r="M60" s="523" t="s">
        <v>1697</v>
      </c>
      <c r="N60" s="528"/>
      <c r="O60" s="528" t="s">
        <v>1764</v>
      </c>
      <c r="P60" s="528"/>
      <c r="Q60" s="528" t="s">
        <v>1769</v>
      </c>
      <c r="R60" s="523"/>
      <c r="S60" s="528" t="s">
        <v>1701</v>
      </c>
      <c r="T60" s="529" t="str">
        <f>IF(Tabla46[[#This Row],[ID RIESGO]]="","",IF(Tabla46[[#This Row],[RESPONSABLE DEL CONTROL (CARGO)]]="",0,15))</f>
        <v/>
      </c>
      <c r="U60" s="530" t="str">
        <f>IF(Tabla46[[#This Row],[ID RIESGO]]="","",IF(Tabla46[[#This Row],[SEGREGACIÓN Y AUTORIDAD DEL RESPONSABLE DEL CONTROL]]="Inadecuado",0,15))</f>
        <v/>
      </c>
      <c r="V60" s="530" t="str">
        <f>IF(Tabla46[[#This Row],[ID RIESGO]]="","",IF(Tabla46[[#This Row],[PERIODICIDAD]]="No Establecida",0,15))</f>
        <v/>
      </c>
      <c r="W60" s="530">
        <f>IF(Tabla46[[#This Row],[Tipo de Propósito]]="Prevenir",15,IF(Tabla46[[#This Row],[Tipo de Propósito]]="Detectar",10,0))</f>
        <v>15</v>
      </c>
      <c r="X60" s="530">
        <f>IF(Tabla46[[#This Row],[La descripción del como es:]]="Confiable",15,0)</f>
        <v>15</v>
      </c>
      <c r="Y60" s="530">
        <f>IF(Tabla46[[#This Row],[Las desviaciones se:]]="Se investigan y resuelven oportunamente",15,0)</f>
        <v>15</v>
      </c>
      <c r="Z60" s="531">
        <f>IF(Tabla46[[#This Row],[La evidencia es:]]="Completa",10,IF(Tabla46[[#This Row],[La evidencia es:]]="Incompleta",5,0))</f>
        <v>10</v>
      </c>
      <c r="AA60" s="532">
        <f>SUM(Tabla46[[#This Row],[CALF.RESPONSABLE]:[CALF.EVID]])</f>
        <v>55</v>
      </c>
      <c r="AB60" s="531" t="str">
        <f>IF(ISTEXT(Tabla46[[#This Row],[VALOR EVALUACION DISENO]]),"",IF(Tabla46[[#This Row],[VALOR EVALUACION DISENO]]&gt;96,DATOS!$AV$21,IF(Tabla46[[#This Row],[VALOR EVALUACION DISENO]]&gt;=86,DATOS!$AV$22,DATOS!$AV$23)))</f>
        <v>DÉBIL</v>
      </c>
      <c r="AC60" s="488" t="s">
        <v>1708</v>
      </c>
      <c r="AD60" s="531" t="str">
        <f>IFERROR(VLOOKUP(Tabla46[[#This Row],[% DE CUMPLIMIENTO DE LA EJECUCION DEL CONTROL]],DATOS!$AS$38:$AT$40,2,0),"")</f>
        <v>FUERTE</v>
      </c>
      <c r="AE60" s="531">
        <f>IF(Tabla46[[#This Row],[RESULTADO EVALUACIÓN DEL DISEÑO DEL CONTROL]]="","",SUMIFS(DATOS!$AT$49:$AT$57,DATOS!$AR$49:$AR$57,Tabla46[[#This Row],[RESULTADO EVALUACIÓN DEL DISEÑO DEL CONTROL]],DATOS!$AS$49:$AS$57,Tabla46[[#This Row],[RESULTADO EVALUACION DE LA EJECUCION]]))</f>
        <v>0</v>
      </c>
    </row>
    <row r="61" spans="1:31" s="488" customFormat="1" ht="38.25" hidden="1" x14ac:dyDescent="0.2">
      <c r="A61" s="516"/>
      <c r="B61" s="517"/>
      <c r="C61" s="517"/>
      <c r="D61" s="518"/>
      <c r="E61" s="519"/>
      <c r="F61" s="525"/>
      <c r="G61" s="526" t="str">
        <f>IFERROR(VLOOKUP(Tabla46[[#This Row],[ID RIESGO]],'1. IDENTIFICACION DEL RIESGO'!$AB$29:$AL$137,11,0),"")</f>
        <v/>
      </c>
      <c r="I61" s="523"/>
      <c r="J61" s="523" t="s">
        <v>1706</v>
      </c>
      <c r="K61" s="523"/>
      <c r="L61" s="536"/>
      <c r="M61" s="523" t="s">
        <v>1697</v>
      </c>
      <c r="N61" s="528"/>
      <c r="O61" s="528" t="s">
        <v>1764</v>
      </c>
      <c r="P61" s="528"/>
      <c r="Q61" s="528" t="s">
        <v>1769</v>
      </c>
      <c r="R61" s="523"/>
      <c r="S61" s="528" t="s">
        <v>1701</v>
      </c>
      <c r="T61" s="529" t="str">
        <f>IF(Tabla46[[#This Row],[ID RIESGO]]="","",IF(Tabla46[[#This Row],[RESPONSABLE DEL CONTROL (CARGO)]]="",0,15))</f>
        <v/>
      </c>
      <c r="U61" s="530" t="str">
        <f>IF(Tabla46[[#This Row],[ID RIESGO]]="","",IF(Tabla46[[#This Row],[SEGREGACIÓN Y AUTORIDAD DEL RESPONSABLE DEL CONTROL]]="Inadecuado",0,15))</f>
        <v/>
      </c>
      <c r="V61" s="530" t="str">
        <f>IF(Tabla46[[#This Row],[ID RIESGO]]="","",IF(Tabla46[[#This Row],[PERIODICIDAD]]="No Establecida",0,15))</f>
        <v/>
      </c>
      <c r="W61" s="530">
        <f>IF(Tabla46[[#This Row],[Tipo de Propósito]]="Prevenir",15,IF(Tabla46[[#This Row],[Tipo de Propósito]]="Detectar",10,0))</f>
        <v>15</v>
      </c>
      <c r="X61" s="530">
        <f>IF(Tabla46[[#This Row],[La descripción del como es:]]="Confiable",15,0)</f>
        <v>15</v>
      </c>
      <c r="Y61" s="530">
        <f>IF(Tabla46[[#This Row],[Las desviaciones se:]]="Se investigan y resuelven oportunamente",15,0)</f>
        <v>15</v>
      </c>
      <c r="Z61" s="531">
        <f>IF(Tabla46[[#This Row],[La evidencia es:]]="Completa",10,IF(Tabla46[[#This Row],[La evidencia es:]]="Incompleta",5,0))</f>
        <v>10</v>
      </c>
      <c r="AA61" s="532">
        <f>SUM(Tabla46[[#This Row],[CALF.RESPONSABLE]:[CALF.EVID]])</f>
        <v>55</v>
      </c>
      <c r="AB61" s="531" t="str">
        <f>IF(ISTEXT(Tabla46[[#This Row],[VALOR EVALUACION DISENO]]),"",IF(Tabla46[[#This Row],[VALOR EVALUACION DISENO]]&gt;96,DATOS!$AV$21,IF(Tabla46[[#This Row],[VALOR EVALUACION DISENO]]&gt;=86,DATOS!$AV$22,DATOS!$AV$23)))</f>
        <v>DÉBIL</v>
      </c>
      <c r="AC61" s="488" t="s">
        <v>1708</v>
      </c>
      <c r="AD61" s="531" t="str">
        <f>IFERROR(VLOOKUP(Tabla46[[#This Row],[% DE CUMPLIMIENTO DE LA EJECUCION DEL CONTROL]],DATOS!$AS$38:$AT$40,2,0),"")</f>
        <v>FUERTE</v>
      </c>
      <c r="AE61" s="531">
        <f>IF(Tabla46[[#This Row],[RESULTADO EVALUACIÓN DEL DISEÑO DEL CONTROL]]="","",SUMIFS(DATOS!$AT$49:$AT$57,DATOS!$AR$49:$AR$57,Tabla46[[#This Row],[RESULTADO EVALUACIÓN DEL DISEÑO DEL CONTROL]],DATOS!$AS$49:$AS$57,Tabla46[[#This Row],[RESULTADO EVALUACION DE LA EJECUCION]]))</f>
        <v>0</v>
      </c>
    </row>
    <row r="62" spans="1:31" s="488" customFormat="1" ht="38.25" hidden="1" x14ac:dyDescent="0.2">
      <c r="A62" s="516"/>
      <c r="B62" s="517"/>
      <c r="C62" s="517"/>
      <c r="D62" s="518"/>
      <c r="E62" s="519"/>
      <c r="F62" s="525"/>
      <c r="G62" s="526" t="str">
        <f>IFERROR(VLOOKUP(Tabla46[[#This Row],[ID RIESGO]],'1. IDENTIFICACION DEL RIESGO'!$AB$29:$AL$137,11,0),"")</f>
        <v/>
      </c>
      <c r="I62" s="523"/>
      <c r="J62" s="523" t="s">
        <v>1706</v>
      </c>
      <c r="K62" s="523"/>
      <c r="L62" s="536"/>
      <c r="M62" s="523" t="s">
        <v>1697</v>
      </c>
      <c r="N62" s="528"/>
      <c r="O62" s="528" t="s">
        <v>1764</v>
      </c>
      <c r="P62" s="528"/>
      <c r="Q62" s="528" t="s">
        <v>1769</v>
      </c>
      <c r="R62" s="523"/>
      <c r="S62" s="528" t="s">
        <v>1701</v>
      </c>
      <c r="T62" s="529" t="str">
        <f>IF(Tabla46[[#This Row],[ID RIESGO]]="","",IF(Tabla46[[#This Row],[RESPONSABLE DEL CONTROL (CARGO)]]="",0,15))</f>
        <v/>
      </c>
      <c r="U62" s="530" t="str">
        <f>IF(Tabla46[[#This Row],[ID RIESGO]]="","",IF(Tabla46[[#This Row],[SEGREGACIÓN Y AUTORIDAD DEL RESPONSABLE DEL CONTROL]]="Inadecuado",0,15))</f>
        <v/>
      </c>
      <c r="V62" s="530" t="str">
        <f>IF(Tabla46[[#This Row],[ID RIESGO]]="","",IF(Tabla46[[#This Row],[PERIODICIDAD]]="No Establecida",0,15))</f>
        <v/>
      </c>
      <c r="W62" s="530">
        <f>IF(Tabla46[[#This Row],[Tipo de Propósito]]="Prevenir",15,IF(Tabla46[[#This Row],[Tipo de Propósito]]="Detectar",10,0))</f>
        <v>15</v>
      </c>
      <c r="X62" s="530">
        <f>IF(Tabla46[[#This Row],[La descripción del como es:]]="Confiable",15,0)</f>
        <v>15</v>
      </c>
      <c r="Y62" s="530">
        <f>IF(Tabla46[[#This Row],[Las desviaciones se:]]="Se investigan y resuelven oportunamente",15,0)</f>
        <v>15</v>
      </c>
      <c r="Z62" s="531">
        <f>IF(Tabla46[[#This Row],[La evidencia es:]]="Completa",10,IF(Tabla46[[#This Row],[La evidencia es:]]="Incompleta",5,0))</f>
        <v>10</v>
      </c>
      <c r="AA62" s="532">
        <f>SUM(Tabla46[[#This Row],[CALF.RESPONSABLE]:[CALF.EVID]])</f>
        <v>55</v>
      </c>
      <c r="AB62" s="531" t="str">
        <f>IF(ISTEXT(Tabla46[[#This Row],[VALOR EVALUACION DISENO]]),"",IF(Tabla46[[#This Row],[VALOR EVALUACION DISENO]]&gt;96,DATOS!$AV$21,IF(Tabla46[[#This Row],[VALOR EVALUACION DISENO]]&gt;=86,DATOS!$AV$22,DATOS!$AV$23)))</f>
        <v>DÉBIL</v>
      </c>
      <c r="AC62" s="488" t="s">
        <v>1708</v>
      </c>
      <c r="AD62" s="531" t="str">
        <f>IFERROR(VLOOKUP(Tabla46[[#This Row],[% DE CUMPLIMIENTO DE LA EJECUCION DEL CONTROL]],DATOS!$AS$38:$AT$40,2,0),"")</f>
        <v>FUERTE</v>
      </c>
      <c r="AE62" s="531">
        <f>IF(Tabla46[[#This Row],[RESULTADO EVALUACIÓN DEL DISEÑO DEL CONTROL]]="","",SUMIFS(DATOS!$AT$49:$AT$57,DATOS!$AR$49:$AR$57,Tabla46[[#This Row],[RESULTADO EVALUACIÓN DEL DISEÑO DEL CONTROL]],DATOS!$AS$49:$AS$57,Tabla46[[#This Row],[RESULTADO EVALUACION DE LA EJECUCION]]))</f>
        <v>0</v>
      </c>
    </row>
    <row r="63" spans="1:31" s="488" customFormat="1" ht="38.25" hidden="1" x14ac:dyDescent="0.2">
      <c r="A63" s="516"/>
      <c r="B63" s="517"/>
      <c r="C63" s="517"/>
      <c r="D63" s="518"/>
      <c r="E63" s="519"/>
      <c r="F63" s="525"/>
      <c r="G63" s="526" t="str">
        <f>IFERROR(VLOOKUP(Tabla46[[#This Row],[ID RIESGO]],'1. IDENTIFICACION DEL RIESGO'!$AB$29:$AL$137,11,0),"")</f>
        <v/>
      </c>
      <c r="I63" s="523"/>
      <c r="J63" s="523" t="s">
        <v>1706</v>
      </c>
      <c r="K63" s="523"/>
      <c r="L63" s="536"/>
      <c r="M63" s="523" t="s">
        <v>1697</v>
      </c>
      <c r="N63" s="528"/>
      <c r="O63" s="528" t="s">
        <v>1764</v>
      </c>
      <c r="P63" s="528"/>
      <c r="Q63" s="528" t="s">
        <v>1769</v>
      </c>
      <c r="R63" s="523"/>
      <c r="S63" s="528" t="s">
        <v>1701</v>
      </c>
      <c r="T63" s="529" t="str">
        <f>IF(Tabla46[[#This Row],[ID RIESGO]]="","",IF(Tabla46[[#This Row],[RESPONSABLE DEL CONTROL (CARGO)]]="",0,15))</f>
        <v/>
      </c>
      <c r="U63" s="530" t="str">
        <f>IF(Tabla46[[#This Row],[ID RIESGO]]="","",IF(Tabla46[[#This Row],[SEGREGACIÓN Y AUTORIDAD DEL RESPONSABLE DEL CONTROL]]="Inadecuado",0,15))</f>
        <v/>
      </c>
      <c r="V63" s="530" t="str">
        <f>IF(Tabla46[[#This Row],[ID RIESGO]]="","",IF(Tabla46[[#This Row],[PERIODICIDAD]]="No Establecida",0,15))</f>
        <v/>
      </c>
      <c r="W63" s="530">
        <f>IF(Tabla46[[#This Row],[Tipo de Propósito]]="Prevenir",15,IF(Tabla46[[#This Row],[Tipo de Propósito]]="Detectar",10,0))</f>
        <v>15</v>
      </c>
      <c r="X63" s="530">
        <f>IF(Tabla46[[#This Row],[La descripción del como es:]]="Confiable",15,0)</f>
        <v>15</v>
      </c>
      <c r="Y63" s="530">
        <f>IF(Tabla46[[#This Row],[Las desviaciones se:]]="Se investigan y resuelven oportunamente",15,0)</f>
        <v>15</v>
      </c>
      <c r="Z63" s="531">
        <f>IF(Tabla46[[#This Row],[La evidencia es:]]="Completa",10,IF(Tabla46[[#This Row],[La evidencia es:]]="Incompleta",5,0))</f>
        <v>10</v>
      </c>
      <c r="AA63" s="532">
        <f>SUM(Tabla46[[#This Row],[CALF.RESPONSABLE]:[CALF.EVID]])</f>
        <v>55</v>
      </c>
      <c r="AB63" s="531" t="str">
        <f>IF(ISTEXT(Tabla46[[#This Row],[VALOR EVALUACION DISENO]]),"",IF(Tabla46[[#This Row],[VALOR EVALUACION DISENO]]&gt;96,DATOS!$AV$21,IF(Tabla46[[#This Row],[VALOR EVALUACION DISENO]]&gt;=86,DATOS!$AV$22,DATOS!$AV$23)))</f>
        <v>DÉBIL</v>
      </c>
      <c r="AC63" s="488" t="s">
        <v>1708</v>
      </c>
      <c r="AD63" s="531" t="str">
        <f>IFERROR(VLOOKUP(Tabla46[[#This Row],[% DE CUMPLIMIENTO DE LA EJECUCION DEL CONTROL]],DATOS!$AS$38:$AT$40,2,0),"")</f>
        <v>FUERTE</v>
      </c>
      <c r="AE63" s="531">
        <f>IF(Tabla46[[#This Row],[RESULTADO EVALUACIÓN DEL DISEÑO DEL CONTROL]]="","",SUMIFS(DATOS!$AT$49:$AT$57,DATOS!$AR$49:$AR$57,Tabla46[[#This Row],[RESULTADO EVALUACIÓN DEL DISEÑO DEL CONTROL]],DATOS!$AS$49:$AS$57,Tabla46[[#This Row],[RESULTADO EVALUACION DE LA EJECUCION]]))</f>
        <v>0</v>
      </c>
    </row>
    <row r="64" spans="1:31" s="488" customFormat="1" ht="38.25" hidden="1" x14ac:dyDescent="0.2">
      <c r="A64" s="516"/>
      <c r="B64" s="517"/>
      <c r="C64" s="517"/>
      <c r="D64" s="518"/>
      <c r="E64" s="519"/>
      <c r="F64" s="525"/>
      <c r="G64" s="526" t="str">
        <f>IFERROR(VLOOKUP(Tabla46[[#This Row],[ID RIESGO]],'1. IDENTIFICACION DEL RIESGO'!$AB$29:$AL$137,11,0),"")</f>
        <v/>
      </c>
      <c r="I64" s="523"/>
      <c r="J64" s="523" t="s">
        <v>1706</v>
      </c>
      <c r="K64" s="523"/>
      <c r="L64" s="536"/>
      <c r="M64" s="523" t="s">
        <v>1697</v>
      </c>
      <c r="N64" s="528"/>
      <c r="O64" s="528" t="s">
        <v>1764</v>
      </c>
      <c r="P64" s="528"/>
      <c r="Q64" s="528" t="s">
        <v>1769</v>
      </c>
      <c r="R64" s="523"/>
      <c r="S64" s="528" t="s">
        <v>1701</v>
      </c>
      <c r="T64" s="529" t="str">
        <f>IF(Tabla46[[#This Row],[ID RIESGO]]="","",IF(Tabla46[[#This Row],[RESPONSABLE DEL CONTROL (CARGO)]]="",0,15))</f>
        <v/>
      </c>
      <c r="U64" s="530" t="str">
        <f>IF(Tabla46[[#This Row],[ID RIESGO]]="","",IF(Tabla46[[#This Row],[SEGREGACIÓN Y AUTORIDAD DEL RESPONSABLE DEL CONTROL]]="Inadecuado",0,15))</f>
        <v/>
      </c>
      <c r="V64" s="530" t="str">
        <f>IF(Tabla46[[#This Row],[ID RIESGO]]="","",IF(Tabla46[[#This Row],[PERIODICIDAD]]="No Establecida",0,15))</f>
        <v/>
      </c>
      <c r="W64" s="530">
        <f>IF(Tabla46[[#This Row],[Tipo de Propósito]]="Prevenir",15,IF(Tabla46[[#This Row],[Tipo de Propósito]]="Detectar",10,0))</f>
        <v>15</v>
      </c>
      <c r="X64" s="530">
        <f>IF(Tabla46[[#This Row],[La descripción del como es:]]="Confiable",15,0)</f>
        <v>15</v>
      </c>
      <c r="Y64" s="530">
        <f>IF(Tabla46[[#This Row],[Las desviaciones se:]]="Se investigan y resuelven oportunamente",15,0)</f>
        <v>15</v>
      </c>
      <c r="Z64" s="531">
        <f>IF(Tabla46[[#This Row],[La evidencia es:]]="Completa",10,IF(Tabla46[[#This Row],[La evidencia es:]]="Incompleta",5,0))</f>
        <v>10</v>
      </c>
      <c r="AA64" s="532">
        <f>SUM(Tabla46[[#This Row],[CALF.RESPONSABLE]:[CALF.EVID]])</f>
        <v>55</v>
      </c>
      <c r="AB64" s="531" t="str">
        <f>IF(ISTEXT(Tabla46[[#This Row],[VALOR EVALUACION DISENO]]),"",IF(Tabla46[[#This Row],[VALOR EVALUACION DISENO]]&gt;96,DATOS!$AV$21,IF(Tabla46[[#This Row],[VALOR EVALUACION DISENO]]&gt;=86,DATOS!$AV$22,DATOS!$AV$23)))</f>
        <v>DÉBIL</v>
      </c>
      <c r="AC64" s="488" t="s">
        <v>1708</v>
      </c>
      <c r="AD64" s="531" t="str">
        <f>IFERROR(VLOOKUP(Tabla46[[#This Row],[% DE CUMPLIMIENTO DE LA EJECUCION DEL CONTROL]],DATOS!$AS$38:$AT$40,2,0),"")</f>
        <v>FUERTE</v>
      </c>
      <c r="AE64" s="531">
        <f>IF(Tabla46[[#This Row],[RESULTADO EVALUACIÓN DEL DISEÑO DEL CONTROL]]="","",SUMIFS(DATOS!$AT$49:$AT$57,DATOS!$AR$49:$AR$57,Tabla46[[#This Row],[RESULTADO EVALUACIÓN DEL DISEÑO DEL CONTROL]],DATOS!$AS$49:$AS$57,Tabla46[[#This Row],[RESULTADO EVALUACION DE LA EJECUCION]]))</f>
        <v>0</v>
      </c>
    </row>
    <row r="65" spans="1:31" s="488" customFormat="1" ht="38.25" hidden="1" x14ac:dyDescent="0.2">
      <c r="A65" s="516"/>
      <c r="B65" s="517"/>
      <c r="C65" s="517"/>
      <c r="D65" s="518"/>
      <c r="E65" s="519"/>
      <c r="F65" s="525"/>
      <c r="G65" s="526" t="str">
        <f>IFERROR(VLOOKUP(Tabla46[[#This Row],[ID RIESGO]],'1. IDENTIFICACION DEL RIESGO'!$AB$29:$AL$137,11,0),"")</f>
        <v/>
      </c>
      <c r="I65" s="523"/>
      <c r="J65" s="523" t="s">
        <v>1706</v>
      </c>
      <c r="K65" s="523"/>
      <c r="L65" s="536"/>
      <c r="M65" s="523" t="s">
        <v>1697</v>
      </c>
      <c r="N65" s="528"/>
      <c r="O65" s="528" t="s">
        <v>1764</v>
      </c>
      <c r="P65" s="528"/>
      <c r="Q65" s="528" t="s">
        <v>1769</v>
      </c>
      <c r="R65" s="523"/>
      <c r="S65" s="528" t="s">
        <v>1701</v>
      </c>
      <c r="T65" s="529" t="str">
        <f>IF(Tabla46[[#This Row],[ID RIESGO]]="","",IF(Tabla46[[#This Row],[RESPONSABLE DEL CONTROL (CARGO)]]="",0,15))</f>
        <v/>
      </c>
      <c r="U65" s="530" t="str">
        <f>IF(Tabla46[[#This Row],[ID RIESGO]]="","",IF(Tabla46[[#This Row],[SEGREGACIÓN Y AUTORIDAD DEL RESPONSABLE DEL CONTROL]]="Inadecuado",0,15))</f>
        <v/>
      </c>
      <c r="V65" s="530" t="str">
        <f>IF(Tabla46[[#This Row],[ID RIESGO]]="","",IF(Tabla46[[#This Row],[PERIODICIDAD]]="No Establecida",0,15))</f>
        <v/>
      </c>
      <c r="W65" s="530">
        <f>IF(Tabla46[[#This Row],[Tipo de Propósito]]="Prevenir",15,IF(Tabla46[[#This Row],[Tipo de Propósito]]="Detectar",10,0))</f>
        <v>15</v>
      </c>
      <c r="X65" s="530">
        <f>IF(Tabla46[[#This Row],[La descripción del como es:]]="Confiable",15,0)</f>
        <v>15</v>
      </c>
      <c r="Y65" s="530">
        <f>IF(Tabla46[[#This Row],[Las desviaciones se:]]="Se investigan y resuelven oportunamente",15,0)</f>
        <v>15</v>
      </c>
      <c r="Z65" s="531">
        <f>IF(Tabla46[[#This Row],[La evidencia es:]]="Completa",10,IF(Tabla46[[#This Row],[La evidencia es:]]="Incompleta",5,0))</f>
        <v>10</v>
      </c>
      <c r="AA65" s="532">
        <f>SUM(Tabla46[[#This Row],[CALF.RESPONSABLE]:[CALF.EVID]])</f>
        <v>55</v>
      </c>
      <c r="AB65" s="531" t="str">
        <f>IF(ISTEXT(Tabla46[[#This Row],[VALOR EVALUACION DISENO]]),"",IF(Tabla46[[#This Row],[VALOR EVALUACION DISENO]]&gt;96,DATOS!$AV$21,IF(Tabla46[[#This Row],[VALOR EVALUACION DISENO]]&gt;=86,DATOS!$AV$22,DATOS!$AV$23)))</f>
        <v>DÉBIL</v>
      </c>
      <c r="AC65" s="488" t="s">
        <v>1708</v>
      </c>
      <c r="AD65" s="531" t="str">
        <f>IFERROR(VLOOKUP(Tabla46[[#This Row],[% DE CUMPLIMIENTO DE LA EJECUCION DEL CONTROL]],DATOS!$AS$38:$AT$40,2,0),"")</f>
        <v>FUERTE</v>
      </c>
      <c r="AE65" s="531">
        <f>IF(Tabla46[[#This Row],[RESULTADO EVALUACIÓN DEL DISEÑO DEL CONTROL]]="","",SUMIFS(DATOS!$AT$49:$AT$57,DATOS!$AR$49:$AR$57,Tabla46[[#This Row],[RESULTADO EVALUACIÓN DEL DISEÑO DEL CONTROL]],DATOS!$AS$49:$AS$57,Tabla46[[#This Row],[RESULTADO EVALUACION DE LA EJECUCION]]))</f>
        <v>0</v>
      </c>
    </row>
    <row r="66" spans="1:31" s="488" customFormat="1" ht="38.25" hidden="1" x14ac:dyDescent="0.2">
      <c r="A66" s="516"/>
      <c r="B66" s="517"/>
      <c r="C66" s="517"/>
      <c r="D66" s="518"/>
      <c r="E66" s="519"/>
      <c r="F66" s="525"/>
      <c r="G66" s="526" t="str">
        <f>IFERROR(VLOOKUP(Tabla46[[#This Row],[ID RIESGO]],'1. IDENTIFICACION DEL RIESGO'!$AB$29:$AL$137,11,0),"")</f>
        <v/>
      </c>
      <c r="I66" s="523"/>
      <c r="J66" s="523" t="s">
        <v>1706</v>
      </c>
      <c r="K66" s="523"/>
      <c r="L66" s="536"/>
      <c r="M66" s="523" t="s">
        <v>1697</v>
      </c>
      <c r="N66" s="528"/>
      <c r="O66" s="528" t="s">
        <v>1764</v>
      </c>
      <c r="P66" s="528"/>
      <c r="Q66" s="528" t="s">
        <v>1769</v>
      </c>
      <c r="R66" s="523"/>
      <c r="S66" s="528" t="s">
        <v>1701</v>
      </c>
      <c r="T66" s="529" t="str">
        <f>IF(Tabla46[[#This Row],[ID RIESGO]]="","",IF(Tabla46[[#This Row],[RESPONSABLE DEL CONTROL (CARGO)]]="",0,15))</f>
        <v/>
      </c>
      <c r="U66" s="530" t="str">
        <f>IF(Tabla46[[#This Row],[ID RIESGO]]="","",IF(Tabla46[[#This Row],[SEGREGACIÓN Y AUTORIDAD DEL RESPONSABLE DEL CONTROL]]="Inadecuado",0,15))</f>
        <v/>
      </c>
      <c r="V66" s="530" t="str">
        <f>IF(Tabla46[[#This Row],[ID RIESGO]]="","",IF(Tabla46[[#This Row],[PERIODICIDAD]]="No Establecida",0,15))</f>
        <v/>
      </c>
      <c r="W66" s="530">
        <f>IF(Tabla46[[#This Row],[Tipo de Propósito]]="Prevenir",15,IF(Tabla46[[#This Row],[Tipo de Propósito]]="Detectar",10,0))</f>
        <v>15</v>
      </c>
      <c r="X66" s="530">
        <f>IF(Tabla46[[#This Row],[La descripción del como es:]]="Confiable",15,0)</f>
        <v>15</v>
      </c>
      <c r="Y66" s="530">
        <f>IF(Tabla46[[#This Row],[Las desviaciones se:]]="Se investigan y resuelven oportunamente",15,0)</f>
        <v>15</v>
      </c>
      <c r="Z66" s="531">
        <f>IF(Tabla46[[#This Row],[La evidencia es:]]="Completa",10,IF(Tabla46[[#This Row],[La evidencia es:]]="Incompleta",5,0))</f>
        <v>10</v>
      </c>
      <c r="AA66" s="532">
        <f>SUM(Tabla46[[#This Row],[CALF.RESPONSABLE]:[CALF.EVID]])</f>
        <v>55</v>
      </c>
      <c r="AB66" s="531" t="str">
        <f>IF(ISTEXT(Tabla46[[#This Row],[VALOR EVALUACION DISENO]]),"",IF(Tabla46[[#This Row],[VALOR EVALUACION DISENO]]&gt;96,DATOS!$AV$21,IF(Tabla46[[#This Row],[VALOR EVALUACION DISENO]]&gt;=86,DATOS!$AV$22,DATOS!$AV$23)))</f>
        <v>DÉBIL</v>
      </c>
      <c r="AC66" s="488" t="s">
        <v>1708</v>
      </c>
      <c r="AD66" s="531" t="str">
        <f>IFERROR(VLOOKUP(Tabla46[[#This Row],[% DE CUMPLIMIENTO DE LA EJECUCION DEL CONTROL]],DATOS!$AS$38:$AT$40,2,0),"")</f>
        <v>FUERTE</v>
      </c>
      <c r="AE66" s="531">
        <f>IF(Tabla46[[#This Row],[RESULTADO EVALUACIÓN DEL DISEÑO DEL CONTROL]]="","",SUMIFS(DATOS!$AT$49:$AT$57,DATOS!$AR$49:$AR$57,Tabla46[[#This Row],[RESULTADO EVALUACIÓN DEL DISEÑO DEL CONTROL]],DATOS!$AS$49:$AS$57,Tabla46[[#This Row],[RESULTADO EVALUACION DE LA EJECUCION]]))</f>
        <v>0</v>
      </c>
    </row>
    <row r="67" spans="1:31" s="488" customFormat="1" ht="38.25" hidden="1" x14ac:dyDescent="0.2">
      <c r="A67" s="516"/>
      <c r="B67" s="517"/>
      <c r="C67" s="517"/>
      <c r="D67" s="518"/>
      <c r="E67" s="519"/>
      <c r="F67" s="525"/>
      <c r="G67" s="526" t="str">
        <f>IFERROR(VLOOKUP(Tabla46[[#This Row],[ID RIESGO]],'1. IDENTIFICACION DEL RIESGO'!$AB$29:$AL$137,11,0),"")</f>
        <v/>
      </c>
      <c r="I67" s="523"/>
      <c r="J67" s="523" t="s">
        <v>1706</v>
      </c>
      <c r="K67" s="523"/>
      <c r="L67" s="536"/>
      <c r="M67" s="523" t="s">
        <v>1697</v>
      </c>
      <c r="N67" s="528"/>
      <c r="O67" s="528" t="s">
        <v>1764</v>
      </c>
      <c r="P67" s="528"/>
      <c r="Q67" s="528" t="s">
        <v>1769</v>
      </c>
      <c r="R67" s="523"/>
      <c r="S67" s="528" t="s">
        <v>1701</v>
      </c>
      <c r="T67" s="529" t="str">
        <f>IF(Tabla46[[#This Row],[ID RIESGO]]="","",IF(Tabla46[[#This Row],[RESPONSABLE DEL CONTROL (CARGO)]]="",0,15))</f>
        <v/>
      </c>
      <c r="U67" s="530" t="str">
        <f>IF(Tabla46[[#This Row],[ID RIESGO]]="","",IF(Tabla46[[#This Row],[SEGREGACIÓN Y AUTORIDAD DEL RESPONSABLE DEL CONTROL]]="Inadecuado",0,15))</f>
        <v/>
      </c>
      <c r="V67" s="530" t="str">
        <f>IF(Tabla46[[#This Row],[ID RIESGO]]="","",IF(Tabla46[[#This Row],[PERIODICIDAD]]="No Establecida",0,15))</f>
        <v/>
      </c>
      <c r="W67" s="530">
        <f>IF(Tabla46[[#This Row],[Tipo de Propósito]]="Prevenir",15,IF(Tabla46[[#This Row],[Tipo de Propósito]]="Detectar",10,0))</f>
        <v>15</v>
      </c>
      <c r="X67" s="530">
        <f>IF(Tabla46[[#This Row],[La descripción del como es:]]="Confiable",15,0)</f>
        <v>15</v>
      </c>
      <c r="Y67" s="530">
        <f>IF(Tabla46[[#This Row],[Las desviaciones se:]]="Se investigan y resuelven oportunamente",15,0)</f>
        <v>15</v>
      </c>
      <c r="Z67" s="531">
        <f>IF(Tabla46[[#This Row],[La evidencia es:]]="Completa",10,IF(Tabla46[[#This Row],[La evidencia es:]]="Incompleta",5,0))</f>
        <v>10</v>
      </c>
      <c r="AA67" s="532">
        <f>SUM(Tabla46[[#This Row],[CALF.RESPONSABLE]:[CALF.EVID]])</f>
        <v>55</v>
      </c>
      <c r="AB67" s="531" t="str">
        <f>IF(ISTEXT(Tabla46[[#This Row],[VALOR EVALUACION DISENO]]),"",IF(Tabla46[[#This Row],[VALOR EVALUACION DISENO]]&gt;96,DATOS!$AV$21,IF(Tabla46[[#This Row],[VALOR EVALUACION DISENO]]&gt;=86,DATOS!$AV$22,DATOS!$AV$23)))</f>
        <v>DÉBIL</v>
      </c>
      <c r="AC67" s="488" t="s">
        <v>1708</v>
      </c>
      <c r="AD67" s="531" t="str">
        <f>IFERROR(VLOOKUP(Tabla46[[#This Row],[% DE CUMPLIMIENTO DE LA EJECUCION DEL CONTROL]],DATOS!$AS$38:$AT$40,2,0),"")</f>
        <v>FUERTE</v>
      </c>
      <c r="AE67" s="531">
        <f>IF(Tabla46[[#This Row],[RESULTADO EVALUACIÓN DEL DISEÑO DEL CONTROL]]="","",SUMIFS(DATOS!$AT$49:$AT$57,DATOS!$AR$49:$AR$57,Tabla46[[#This Row],[RESULTADO EVALUACIÓN DEL DISEÑO DEL CONTROL]],DATOS!$AS$49:$AS$57,Tabla46[[#This Row],[RESULTADO EVALUACION DE LA EJECUCION]]))</f>
        <v>0</v>
      </c>
    </row>
    <row r="68" spans="1:31" s="488" customFormat="1" ht="38.25" hidden="1" x14ac:dyDescent="0.2">
      <c r="A68" s="516"/>
      <c r="B68" s="517"/>
      <c r="C68" s="517"/>
      <c r="D68" s="518"/>
      <c r="E68" s="519"/>
      <c r="F68" s="525"/>
      <c r="G68" s="526" t="str">
        <f>IFERROR(VLOOKUP(Tabla46[[#This Row],[ID RIESGO]],'1. IDENTIFICACION DEL RIESGO'!$AB$29:$AL$137,11,0),"")</f>
        <v/>
      </c>
      <c r="I68" s="523"/>
      <c r="J68" s="523" t="s">
        <v>1706</v>
      </c>
      <c r="K68" s="523"/>
      <c r="L68" s="536"/>
      <c r="M68" s="523" t="s">
        <v>1697</v>
      </c>
      <c r="N68" s="528"/>
      <c r="O68" s="528" t="s">
        <v>1764</v>
      </c>
      <c r="P68" s="528"/>
      <c r="Q68" s="528" t="s">
        <v>1769</v>
      </c>
      <c r="R68" s="523"/>
      <c r="S68" s="528" t="s">
        <v>1701</v>
      </c>
      <c r="T68" s="529" t="str">
        <f>IF(Tabla46[[#This Row],[ID RIESGO]]="","",IF(Tabla46[[#This Row],[RESPONSABLE DEL CONTROL (CARGO)]]="",0,15))</f>
        <v/>
      </c>
      <c r="U68" s="530" t="str">
        <f>IF(Tabla46[[#This Row],[ID RIESGO]]="","",IF(Tabla46[[#This Row],[SEGREGACIÓN Y AUTORIDAD DEL RESPONSABLE DEL CONTROL]]="Inadecuado",0,15))</f>
        <v/>
      </c>
      <c r="V68" s="530" t="str">
        <f>IF(Tabla46[[#This Row],[ID RIESGO]]="","",IF(Tabla46[[#This Row],[PERIODICIDAD]]="No Establecida",0,15))</f>
        <v/>
      </c>
      <c r="W68" s="530">
        <f>IF(Tabla46[[#This Row],[Tipo de Propósito]]="Prevenir",15,IF(Tabla46[[#This Row],[Tipo de Propósito]]="Detectar",10,0))</f>
        <v>15</v>
      </c>
      <c r="X68" s="530">
        <f>IF(Tabla46[[#This Row],[La descripción del como es:]]="Confiable",15,0)</f>
        <v>15</v>
      </c>
      <c r="Y68" s="530">
        <f>IF(Tabla46[[#This Row],[Las desviaciones se:]]="Se investigan y resuelven oportunamente",15,0)</f>
        <v>15</v>
      </c>
      <c r="Z68" s="531">
        <f>IF(Tabla46[[#This Row],[La evidencia es:]]="Completa",10,IF(Tabla46[[#This Row],[La evidencia es:]]="Incompleta",5,0))</f>
        <v>10</v>
      </c>
      <c r="AA68" s="532">
        <f>SUM(Tabla46[[#This Row],[CALF.RESPONSABLE]:[CALF.EVID]])</f>
        <v>55</v>
      </c>
      <c r="AB68" s="531" t="str">
        <f>IF(ISTEXT(Tabla46[[#This Row],[VALOR EVALUACION DISENO]]),"",IF(Tabla46[[#This Row],[VALOR EVALUACION DISENO]]&gt;96,DATOS!$AV$21,IF(Tabla46[[#This Row],[VALOR EVALUACION DISENO]]&gt;=86,DATOS!$AV$22,DATOS!$AV$23)))</f>
        <v>DÉBIL</v>
      </c>
      <c r="AC68" s="488" t="s">
        <v>1708</v>
      </c>
      <c r="AD68" s="531" t="str">
        <f>IFERROR(VLOOKUP(Tabla46[[#This Row],[% DE CUMPLIMIENTO DE LA EJECUCION DEL CONTROL]],DATOS!$AS$38:$AT$40,2,0),"")</f>
        <v>FUERTE</v>
      </c>
      <c r="AE68" s="531">
        <f>IF(Tabla46[[#This Row],[RESULTADO EVALUACIÓN DEL DISEÑO DEL CONTROL]]="","",SUMIFS(DATOS!$AT$49:$AT$57,DATOS!$AR$49:$AR$57,Tabla46[[#This Row],[RESULTADO EVALUACIÓN DEL DISEÑO DEL CONTROL]],DATOS!$AS$49:$AS$57,Tabla46[[#This Row],[RESULTADO EVALUACION DE LA EJECUCION]]))</f>
        <v>0</v>
      </c>
    </row>
    <row r="69" spans="1:31" s="488" customFormat="1" ht="38.25" hidden="1" x14ac:dyDescent="0.2">
      <c r="A69" s="516"/>
      <c r="B69" s="517"/>
      <c r="C69" s="517"/>
      <c r="D69" s="518"/>
      <c r="E69" s="519"/>
      <c r="F69" s="525"/>
      <c r="G69" s="526" t="str">
        <f>IFERROR(VLOOKUP(Tabla46[[#This Row],[ID RIESGO]],'1. IDENTIFICACION DEL RIESGO'!$AB$29:$AL$137,11,0),"")</f>
        <v/>
      </c>
      <c r="I69" s="523"/>
      <c r="J69" s="523" t="s">
        <v>1706</v>
      </c>
      <c r="K69" s="523"/>
      <c r="L69" s="536"/>
      <c r="M69" s="523" t="s">
        <v>1697</v>
      </c>
      <c r="N69" s="528"/>
      <c r="O69" s="528" t="s">
        <v>1764</v>
      </c>
      <c r="P69" s="528"/>
      <c r="Q69" s="528" t="s">
        <v>1769</v>
      </c>
      <c r="R69" s="523"/>
      <c r="S69" s="528" t="s">
        <v>1701</v>
      </c>
      <c r="T69" s="529" t="str">
        <f>IF(Tabla46[[#This Row],[ID RIESGO]]="","",IF(Tabla46[[#This Row],[RESPONSABLE DEL CONTROL (CARGO)]]="",0,15))</f>
        <v/>
      </c>
      <c r="U69" s="530" t="str">
        <f>IF(Tabla46[[#This Row],[ID RIESGO]]="","",IF(Tabla46[[#This Row],[SEGREGACIÓN Y AUTORIDAD DEL RESPONSABLE DEL CONTROL]]="Inadecuado",0,15))</f>
        <v/>
      </c>
      <c r="V69" s="530" t="str">
        <f>IF(Tabla46[[#This Row],[ID RIESGO]]="","",IF(Tabla46[[#This Row],[PERIODICIDAD]]="No Establecida",0,15))</f>
        <v/>
      </c>
      <c r="W69" s="530">
        <f>IF(Tabla46[[#This Row],[Tipo de Propósito]]="Prevenir",15,IF(Tabla46[[#This Row],[Tipo de Propósito]]="Detectar",10,0))</f>
        <v>15</v>
      </c>
      <c r="X69" s="530">
        <f>IF(Tabla46[[#This Row],[La descripción del como es:]]="Confiable",15,0)</f>
        <v>15</v>
      </c>
      <c r="Y69" s="530">
        <f>IF(Tabla46[[#This Row],[Las desviaciones se:]]="Se investigan y resuelven oportunamente",15,0)</f>
        <v>15</v>
      </c>
      <c r="Z69" s="531">
        <f>IF(Tabla46[[#This Row],[La evidencia es:]]="Completa",10,IF(Tabla46[[#This Row],[La evidencia es:]]="Incompleta",5,0))</f>
        <v>10</v>
      </c>
      <c r="AA69" s="532">
        <f>SUM(Tabla46[[#This Row],[CALF.RESPONSABLE]:[CALF.EVID]])</f>
        <v>55</v>
      </c>
      <c r="AB69" s="531" t="str">
        <f>IF(ISTEXT(Tabla46[[#This Row],[VALOR EVALUACION DISENO]]),"",IF(Tabla46[[#This Row],[VALOR EVALUACION DISENO]]&gt;96,DATOS!$AV$21,IF(Tabla46[[#This Row],[VALOR EVALUACION DISENO]]&gt;=86,DATOS!$AV$22,DATOS!$AV$23)))</f>
        <v>DÉBIL</v>
      </c>
      <c r="AC69" s="488" t="s">
        <v>1708</v>
      </c>
      <c r="AD69" s="531" t="str">
        <f>IFERROR(VLOOKUP(Tabla46[[#This Row],[% DE CUMPLIMIENTO DE LA EJECUCION DEL CONTROL]],DATOS!$AS$38:$AT$40,2,0),"")</f>
        <v>FUERTE</v>
      </c>
      <c r="AE69" s="531">
        <f>IF(Tabla46[[#This Row],[RESULTADO EVALUACIÓN DEL DISEÑO DEL CONTROL]]="","",SUMIFS(DATOS!$AT$49:$AT$57,DATOS!$AR$49:$AR$57,Tabla46[[#This Row],[RESULTADO EVALUACIÓN DEL DISEÑO DEL CONTROL]],DATOS!$AS$49:$AS$57,Tabla46[[#This Row],[RESULTADO EVALUACION DE LA EJECUCION]]))</f>
        <v>0</v>
      </c>
    </row>
    <row r="70" spans="1:31" s="488" customFormat="1" ht="38.25" hidden="1" x14ac:dyDescent="0.2">
      <c r="A70" s="516"/>
      <c r="B70" s="517"/>
      <c r="C70" s="517"/>
      <c r="D70" s="518"/>
      <c r="E70" s="519"/>
      <c r="F70" s="525"/>
      <c r="G70" s="526" t="str">
        <f>IFERROR(VLOOKUP(Tabla46[[#This Row],[ID RIESGO]],'1. IDENTIFICACION DEL RIESGO'!$AB$29:$AL$137,11,0),"")</f>
        <v/>
      </c>
      <c r="I70" s="523"/>
      <c r="J70" s="523" t="s">
        <v>1706</v>
      </c>
      <c r="K70" s="523"/>
      <c r="L70" s="536"/>
      <c r="M70" s="523" t="s">
        <v>1697</v>
      </c>
      <c r="N70" s="528"/>
      <c r="O70" s="528" t="s">
        <v>1764</v>
      </c>
      <c r="P70" s="528"/>
      <c r="Q70" s="528" t="s">
        <v>1769</v>
      </c>
      <c r="R70" s="523"/>
      <c r="S70" s="528" t="s">
        <v>1701</v>
      </c>
      <c r="T70" s="529" t="str">
        <f>IF(Tabla46[[#This Row],[ID RIESGO]]="","",IF(Tabla46[[#This Row],[RESPONSABLE DEL CONTROL (CARGO)]]="",0,15))</f>
        <v/>
      </c>
      <c r="U70" s="530" t="str">
        <f>IF(Tabla46[[#This Row],[ID RIESGO]]="","",IF(Tabla46[[#This Row],[SEGREGACIÓN Y AUTORIDAD DEL RESPONSABLE DEL CONTROL]]="Inadecuado",0,15))</f>
        <v/>
      </c>
      <c r="V70" s="530" t="str">
        <f>IF(Tabla46[[#This Row],[ID RIESGO]]="","",IF(Tabla46[[#This Row],[PERIODICIDAD]]="No Establecida",0,15))</f>
        <v/>
      </c>
      <c r="W70" s="530">
        <f>IF(Tabla46[[#This Row],[Tipo de Propósito]]="Prevenir",15,IF(Tabla46[[#This Row],[Tipo de Propósito]]="Detectar",10,0))</f>
        <v>15</v>
      </c>
      <c r="X70" s="530">
        <f>IF(Tabla46[[#This Row],[La descripción del como es:]]="Confiable",15,0)</f>
        <v>15</v>
      </c>
      <c r="Y70" s="530">
        <f>IF(Tabla46[[#This Row],[Las desviaciones se:]]="Se investigan y resuelven oportunamente",15,0)</f>
        <v>15</v>
      </c>
      <c r="Z70" s="531">
        <f>IF(Tabla46[[#This Row],[La evidencia es:]]="Completa",10,IF(Tabla46[[#This Row],[La evidencia es:]]="Incompleta",5,0))</f>
        <v>10</v>
      </c>
      <c r="AA70" s="532">
        <f>SUM(Tabla46[[#This Row],[CALF.RESPONSABLE]:[CALF.EVID]])</f>
        <v>55</v>
      </c>
      <c r="AB70" s="531" t="str">
        <f>IF(ISTEXT(Tabla46[[#This Row],[VALOR EVALUACION DISENO]]),"",IF(Tabla46[[#This Row],[VALOR EVALUACION DISENO]]&gt;96,DATOS!$AV$21,IF(Tabla46[[#This Row],[VALOR EVALUACION DISENO]]&gt;=86,DATOS!$AV$22,DATOS!$AV$23)))</f>
        <v>DÉBIL</v>
      </c>
      <c r="AC70" s="488" t="s">
        <v>1708</v>
      </c>
      <c r="AD70" s="531" t="str">
        <f>IFERROR(VLOOKUP(Tabla46[[#This Row],[% DE CUMPLIMIENTO DE LA EJECUCION DEL CONTROL]],DATOS!$AS$38:$AT$40,2,0),"")</f>
        <v>FUERTE</v>
      </c>
      <c r="AE70" s="531">
        <f>IF(Tabla46[[#This Row],[RESULTADO EVALUACIÓN DEL DISEÑO DEL CONTROL]]="","",SUMIFS(DATOS!$AT$49:$AT$57,DATOS!$AR$49:$AR$57,Tabla46[[#This Row],[RESULTADO EVALUACIÓN DEL DISEÑO DEL CONTROL]],DATOS!$AS$49:$AS$57,Tabla46[[#This Row],[RESULTADO EVALUACION DE LA EJECUCION]]))</f>
        <v>0</v>
      </c>
    </row>
    <row r="71" spans="1:31" s="488" customFormat="1" ht="38.25" hidden="1" x14ac:dyDescent="0.2">
      <c r="A71" s="516"/>
      <c r="B71" s="517"/>
      <c r="C71" s="517"/>
      <c r="D71" s="518"/>
      <c r="E71" s="519"/>
      <c r="F71" s="525"/>
      <c r="G71" s="526" t="str">
        <f>IFERROR(VLOOKUP(Tabla46[[#This Row],[ID RIESGO]],'1. IDENTIFICACION DEL RIESGO'!$AB$29:$AL$137,11,0),"")</f>
        <v/>
      </c>
      <c r="I71" s="523"/>
      <c r="J71" s="523" t="s">
        <v>1706</v>
      </c>
      <c r="K71" s="523"/>
      <c r="L71" s="536"/>
      <c r="M71" s="523" t="s">
        <v>1697</v>
      </c>
      <c r="N71" s="528"/>
      <c r="O71" s="528" t="s">
        <v>1764</v>
      </c>
      <c r="P71" s="528"/>
      <c r="Q71" s="528" t="s">
        <v>1769</v>
      </c>
      <c r="R71" s="523"/>
      <c r="S71" s="528" t="s">
        <v>1701</v>
      </c>
      <c r="T71" s="529" t="str">
        <f>IF(Tabla46[[#This Row],[ID RIESGO]]="","",IF(Tabla46[[#This Row],[RESPONSABLE DEL CONTROL (CARGO)]]="",0,15))</f>
        <v/>
      </c>
      <c r="U71" s="530" t="str">
        <f>IF(Tabla46[[#This Row],[ID RIESGO]]="","",IF(Tabla46[[#This Row],[SEGREGACIÓN Y AUTORIDAD DEL RESPONSABLE DEL CONTROL]]="Inadecuado",0,15))</f>
        <v/>
      </c>
      <c r="V71" s="530" t="str">
        <f>IF(Tabla46[[#This Row],[ID RIESGO]]="","",IF(Tabla46[[#This Row],[PERIODICIDAD]]="No Establecida",0,15))</f>
        <v/>
      </c>
      <c r="W71" s="530">
        <f>IF(Tabla46[[#This Row],[Tipo de Propósito]]="Prevenir",15,IF(Tabla46[[#This Row],[Tipo de Propósito]]="Detectar",10,0))</f>
        <v>15</v>
      </c>
      <c r="X71" s="530">
        <f>IF(Tabla46[[#This Row],[La descripción del como es:]]="Confiable",15,0)</f>
        <v>15</v>
      </c>
      <c r="Y71" s="530">
        <f>IF(Tabla46[[#This Row],[Las desviaciones se:]]="Se investigan y resuelven oportunamente",15,0)</f>
        <v>15</v>
      </c>
      <c r="Z71" s="531">
        <f>IF(Tabla46[[#This Row],[La evidencia es:]]="Completa",10,IF(Tabla46[[#This Row],[La evidencia es:]]="Incompleta",5,0))</f>
        <v>10</v>
      </c>
      <c r="AA71" s="532">
        <f>SUM(Tabla46[[#This Row],[CALF.RESPONSABLE]:[CALF.EVID]])</f>
        <v>55</v>
      </c>
      <c r="AB71" s="531" t="str">
        <f>IF(ISTEXT(Tabla46[[#This Row],[VALOR EVALUACION DISENO]]),"",IF(Tabla46[[#This Row],[VALOR EVALUACION DISENO]]&gt;96,DATOS!$AV$21,IF(Tabla46[[#This Row],[VALOR EVALUACION DISENO]]&gt;=86,DATOS!$AV$22,DATOS!$AV$23)))</f>
        <v>DÉBIL</v>
      </c>
      <c r="AC71" s="488" t="s">
        <v>1708</v>
      </c>
      <c r="AD71" s="531" t="str">
        <f>IFERROR(VLOOKUP(Tabla46[[#This Row],[% DE CUMPLIMIENTO DE LA EJECUCION DEL CONTROL]],DATOS!$AS$38:$AT$40,2,0),"")</f>
        <v>FUERTE</v>
      </c>
      <c r="AE71" s="531">
        <f>IF(Tabla46[[#This Row],[RESULTADO EVALUACIÓN DEL DISEÑO DEL CONTROL]]="","",SUMIFS(DATOS!$AT$49:$AT$57,DATOS!$AR$49:$AR$57,Tabla46[[#This Row],[RESULTADO EVALUACIÓN DEL DISEÑO DEL CONTROL]],DATOS!$AS$49:$AS$57,Tabla46[[#This Row],[RESULTADO EVALUACION DE LA EJECUCION]]))</f>
        <v>0</v>
      </c>
    </row>
    <row r="72" spans="1:31" s="488" customFormat="1" ht="38.25" hidden="1" x14ac:dyDescent="0.2">
      <c r="A72" s="516"/>
      <c r="B72" s="517"/>
      <c r="C72" s="517"/>
      <c r="D72" s="518"/>
      <c r="E72" s="519"/>
      <c r="F72" s="525"/>
      <c r="G72" s="526" t="str">
        <f>IFERROR(VLOOKUP(Tabla46[[#This Row],[ID RIESGO]],'1. IDENTIFICACION DEL RIESGO'!$AB$29:$AL$137,11,0),"")</f>
        <v/>
      </c>
      <c r="I72" s="523"/>
      <c r="J72" s="523" t="s">
        <v>1706</v>
      </c>
      <c r="K72" s="523"/>
      <c r="L72" s="536"/>
      <c r="M72" s="523" t="s">
        <v>1697</v>
      </c>
      <c r="N72" s="528"/>
      <c r="O72" s="528" t="s">
        <v>1764</v>
      </c>
      <c r="P72" s="528"/>
      <c r="Q72" s="528" t="s">
        <v>1769</v>
      </c>
      <c r="R72" s="523"/>
      <c r="S72" s="528" t="s">
        <v>1701</v>
      </c>
      <c r="T72" s="529" t="str">
        <f>IF(Tabla46[[#This Row],[ID RIESGO]]="","",IF(Tabla46[[#This Row],[RESPONSABLE DEL CONTROL (CARGO)]]="",0,15))</f>
        <v/>
      </c>
      <c r="U72" s="530" t="str">
        <f>IF(Tabla46[[#This Row],[ID RIESGO]]="","",IF(Tabla46[[#This Row],[SEGREGACIÓN Y AUTORIDAD DEL RESPONSABLE DEL CONTROL]]="Inadecuado",0,15))</f>
        <v/>
      </c>
      <c r="V72" s="530" t="str">
        <f>IF(Tabla46[[#This Row],[ID RIESGO]]="","",IF(Tabla46[[#This Row],[PERIODICIDAD]]="No Establecida",0,15))</f>
        <v/>
      </c>
      <c r="W72" s="530">
        <f>IF(Tabla46[[#This Row],[Tipo de Propósito]]="Prevenir",15,IF(Tabla46[[#This Row],[Tipo de Propósito]]="Detectar",10,0))</f>
        <v>15</v>
      </c>
      <c r="X72" s="530">
        <f>IF(Tabla46[[#This Row],[La descripción del como es:]]="Confiable",15,0)</f>
        <v>15</v>
      </c>
      <c r="Y72" s="530">
        <f>IF(Tabla46[[#This Row],[Las desviaciones se:]]="Se investigan y resuelven oportunamente",15,0)</f>
        <v>15</v>
      </c>
      <c r="Z72" s="531">
        <f>IF(Tabla46[[#This Row],[La evidencia es:]]="Completa",10,IF(Tabla46[[#This Row],[La evidencia es:]]="Incompleta",5,0))</f>
        <v>10</v>
      </c>
      <c r="AA72" s="532">
        <f>SUM(Tabla46[[#This Row],[CALF.RESPONSABLE]:[CALF.EVID]])</f>
        <v>55</v>
      </c>
      <c r="AB72" s="531" t="str">
        <f>IF(ISTEXT(Tabla46[[#This Row],[VALOR EVALUACION DISENO]]),"",IF(Tabla46[[#This Row],[VALOR EVALUACION DISENO]]&gt;96,DATOS!$AV$21,IF(Tabla46[[#This Row],[VALOR EVALUACION DISENO]]&gt;=86,DATOS!$AV$22,DATOS!$AV$23)))</f>
        <v>DÉBIL</v>
      </c>
      <c r="AC72" s="488" t="s">
        <v>1708</v>
      </c>
      <c r="AD72" s="531" t="str">
        <f>IFERROR(VLOOKUP(Tabla46[[#This Row],[% DE CUMPLIMIENTO DE LA EJECUCION DEL CONTROL]],DATOS!$AS$38:$AT$40,2,0),"")</f>
        <v>FUERTE</v>
      </c>
      <c r="AE72" s="531">
        <f>IF(Tabla46[[#This Row],[RESULTADO EVALUACIÓN DEL DISEÑO DEL CONTROL]]="","",SUMIFS(DATOS!$AT$49:$AT$57,DATOS!$AR$49:$AR$57,Tabla46[[#This Row],[RESULTADO EVALUACIÓN DEL DISEÑO DEL CONTROL]],DATOS!$AS$49:$AS$57,Tabla46[[#This Row],[RESULTADO EVALUACION DE LA EJECUCION]]))</f>
        <v>0</v>
      </c>
    </row>
    <row r="73" spans="1:31" s="488" customFormat="1" ht="38.25" hidden="1" x14ac:dyDescent="0.2">
      <c r="A73" s="516"/>
      <c r="B73" s="517"/>
      <c r="C73" s="517"/>
      <c r="D73" s="518"/>
      <c r="E73" s="519"/>
      <c r="F73" s="525"/>
      <c r="G73" s="526" t="str">
        <f>IFERROR(VLOOKUP(Tabla46[[#This Row],[ID RIESGO]],'1. IDENTIFICACION DEL RIESGO'!$AB$29:$AL$137,11,0),"")</f>
        <v/>
      </c>
      <c r="I73" s="523"/>
      <c r="J73" s="523" t="s">
        <v>1706</v>
      </c>
      <c r="K73" s="523"/>
      <c r="L73" s="536"/>
      <c r="M73" s="523" t="s">
        <v>1697</v>
      </c>
      <c r="N73" s="528"/>
      <c r="O73" s="528" t="s">
        <v>1764</v>
      </c>
      <c r="P73" s="528"/>
      <c r="Q73" s="528" t="s">
        <v>1769</v>
      </c>
      <c r="R73" s="523"/>
      <c r="S73" s="528" t="s">
        <v>1701</v>
      </c>
      <c r="T73" s="529" t="str">
        <f>IF(Tabla46[[#This Row],[ID RIESGO]]="","",IF(Tabla46[[#This Row],[RESPONSABLE DEL CONTROL (CARGO)]]="",0,15))</f>
        <v/>
      </c>
      <c r="U73" s="530" t="str">
        <f>IF(Tabla46[[#This Row],[ID RIESGO]]="","",IF(Tabla46[[#This Row],[SEGREGACIÓN Y AUTORIDAD DEL RESPONSABLE DEL CONTROL]]="Inadecuado",0,15))</f>
        <v/>
      </c>
      <c r="V73" s="530" t="str">
        <f>IF(Tabla46[[#This Row],[ID RIESGO]]="","",IF(Tabla46[[#This Row],[PERIODICIDAD]]="No Establecida",0,15))</f>
        <v/>
      </c>
      <c r="W73" s="530">
        <f>IF(Tabla46[[#This Row],[Tipo de Propósito]]="Prevenir",15,IF(Tabla46[[#This Row],[Tipo de Propósito]]="Detectar",10,0))</f>
        <v>15</v>
      </c>
      <c r="X73" s="530">
        <f>IF(Tabla46[[#This Row],[La descripción del como es:]]="Confiable",15,0)</f>
        <v>15</v>
      </c>
      <c r="Y73" s="530">
        <f>IF(Tabla46[[#This Row],[Las desviaciones se:]]="Se investigan y resuelven oportunamente",15,0)</f>
        <v>15</v>
      </c>
      <c r="Z73" s="531">
        <f>IF(Tabla46[[#This Row],[La evidencia es:]]="Completa",10,IF(Tabla46[[#This Row],[La evidencia es:]]="Incompleta",5,0))</f>
        <v>10</v>
      </c>
      <c r="AA73" s="532">
        <f>SUM(Tabla46[[#This Row],[CALF.RESPONSABLE]:[CALF.EVID]])</f>
        <v>55</v>
      </c>
      <c r="AB73" s="531" t="str">
        <f>IF(ISTEXT(Tabla46[[#This Row],[VALOR EVALUACION DISENO]]),"",IF(Tabla46[[#This Row],[VALOR EVALUACION DISENO]]&gt;96,DATOS!$AV$21,IF(Tabla46[[#This Row],[VALOR EVALUACION DISENO]]&gt;=86,DATOS!$AV$22,DATOS!$AV$23)))</f>
        <v>DÉBIL</v>
      </c>
      <c r="AC73" s="488" t="s">
        <v>1708</v>
      </c>
      <c r="AD73" s="531" t="str">
        <f>IFERROR(VLOOKUP(Tabla46[[#This Row],[% DE CUMPLIMIENTO DE LA EJECUCION DEL CONTROL]],DATOS!$AS$38:$AT$40,2,0),"")</f>
        <v>FUERTE</v>
      </c>
      <c r="AE73" s="531">
        <f>IF(Tabla46[[#This Row],[RESULTADO EVALUACIÓN DEL DISEÑO DEL CONTROL]]="","",SUMIFS(DATOS!$AT$49:$AT$57,DATOS!$AR$49:$AR$57,Tabla46[[#This Row],[RESULTADO EVALUACIÓN DEL DISEÑO DEL CONTROL]],DATOS!$AS$49:$AS$57,Tabla46[[#This Row],[RESULTADO EVALUACION DE LA EJECUCION]]))</f>
        <v>0</v>
      </c>
    </row>
    <row r="74" spans="1:31" s="488" customFormat="1" ht="38.25" hidden="1" x14ac:dyDescent="0.2">
      <c r="A74" s="516"/>
      <c r="B74" s="517"/>
      <c r="C74" s="517"/>
      <c r="D74" s="518"/>
      <c r="E74" s="519"/>
      <c r="F74" s="525"/>
      <c r="G74" s="526" t="str">
        <f>IFERROR(VLOOKUP(Tabla46[[#This Row],[ID RIESGO]],'1. IDENTIFICACION DEL RIESGO'!$AB$29:$AL$137,11,0),"")</f>
        <v/>
      </c>
      <c r="I74" s="523"/>
      <c r="J74" s="523" t="s">
        <v>1706</v>
      </c>
      <c r="K74" s="523"/>
      <c r="L74" s="536"/>
      <c r="M74" s="523" t="s">
        <v>1697</v>
      </c>
      <c r="N74" s="528"/>
      <c r="O74" s="528" t="s">
        <v>1764</v>
      </c>
      <c r="P74" s="528"/>
      <c r="Q74" s="528" t="s">
        <v>1769</v>
      </c>
      <c r="R74" s="523"/>
      <c r="S74" s="528" t="s">
        <v>1701</v>
      </c>
      <c r="T74" s="529" t="str">
        <f>IF(Tabla46[[#This Row],[ID RIESGO]]="","",IF(Tabla46[[#This Row],[RESPONSABLE DEL CONTROL (CARGO)]]="",0,15))</f>
        <v/>
      </c>
      <c r="U74" s="530" t="str">
        <f>IF(Tabla46[[#This Row],[ID RIESGO]]="","",IF(Tabla46[[#This Row],[SEGREGACIÓN Y AUTORIDAD DEL RESPONSABLE DEL CONTROL]]="Inadecuado",0,15))</f>
        <v/>
      </c>
      <c r="V74" s="530" t="str">
        <f>IF(Tabla46[[#This Row],[ID RIESGO]]="","",IF(Tabla46[[#This Row],[PERIODICIDAD]]="No Establecida",0,15))</f>
        <v/>
      </c>
      <c r="W74" s="530">
        <f>IF(Tabla46[[#This Row],[Tipo de Propósito]]="Prevenir",15,IF(Tabla46[[#This Row],[Tipo de Propósito]]="Detectar",10,0))</f>
        <v>15</v>
      </c>
      <c r="X74" s="530">
        <f>IF(Tabla46[[#This Row],[La descripción del como es:]]="Confiable",15,0)</f>
        <v>15</v>
      </c>
      <c r="Y74" s="530">
        <f>IF(Tabla46[[#This Row],[Las desviaciones se:]]="Se investigan y resuelven oportunamente",15,0)</f>
        <v>15</v>
      </c>
      <c r="Z74" s="531">
        <f>IF(Tabla46[[#This Row],[La evidencia es:]]="Completa",10,IF(Tabla46[[#This Row],[La evidencia es:]]="Incompleta",5,0))</f>
        <v>10</v>
      </c>
      <c r="AA74" s="532">
        <f>SUM(Tabla46[[#This Row],[CALF.RESPONSABLE]:[CALF.EVID]])</f>
        <v>55</v>
      </c>
      <c r="AB74" s="531" t="str">
        <f>IF(ISTEXT(Tabla46[[#This Row],[VALOR EVALUACION DISENO]]),"",IF(Tabla46[[#This Row],[VALOR EVALUACION DISENO]]&gt;96,DATOS!$AV$21,IF(Tabla46[[#This Row],[VALOR EVALUACION DISENO]]&gt;=86,DATOS!$AV$22,DATOS!$AV$23)))</f>
        <v>DÉBIL</v>
      </c>
      <c r="AC74" s="488" t="s">
        <v>1708</v>
      </c>
      <c r="AD74" s="531" t="str">
        <f>IFERROR(VLOOKUP(Tabla46[[#This Row],[% DE CUMPLIMIENTO DE LA EJECUCION DEL CONTROL]],DATOS!$AS$38:$AT$40,2,0),"")</f>
        <v>FUERTE</v>
      </c>
      <c r="AE74" s="531">
        <f>IF(Tabla46[[#This Row],[RESULTADO EVALUACIÓN DEL DISEÑO DEL CONTROL]]="","",SUMIFS(DATOS!$AT$49:$AT$57,DATOS!$AR$49:$AR$57,Tabla46[[#This Row],[RESULTADO EVALUACIÓN DEL DISEÑO DEL CONTROL]],DATOS!$AS$49:$AS$57,Tabla46[[#This Row],[RESULTADO EVALUACION DE LA EJECUCION]]))</f>
        <v>0</v>
      </c>
    </row>
    <row r="75" spans="1:31" s="488" customFormat="1" ht="38.25" hidden="1" x14ac:dyDescent="0.2">
      <c r="A75" s="516"/>
      <c r="B75" s="517"/>
      <c r="C75" s="517"/>
      <c r="D75" s="518"/>
      <c r="E75" s="519"/>
      <c r="F75" s="525"/>
      <c r="G75" s="526" t="str">
        <f>IFERROR(VLOOKUP(Tabla46[[#This Row],[ID RIESGO]],'1. IDENTIFICACION DEL RIESGO'!$AB$29:$AL$137,11,0),"")</f>
        <v/>
      </c>
      <c r="I75" s="523"/>
      <c r="J75" s="523" t="s">
        <v>1706</v>
      </c>
      <c r="K75" s="523"/>
      <c r="L75" s="536"/>
      <c r="M75" s="523" t="s">
        <v>1697</v>
      </c>
      <c r="N75" s="528"/>
      <c r="O75" s="528" t="s">
        <v>1764</v>
      </c>
      <c r="P75" s="528"/>
      <c r="Q75" s="528" t="s">
        <v>1769</v>
      </c>
      <c r="R75" s="523"/>
      <c r="S75" s="528" t="s">
        <v>1701</v>
      </c>
      <c r="T75" s="529" t="str">
        <f>IF(Tabla46[[#This Row],[ID RIESGO]]="","",IF(Tabla46[[#This Row],[RESPONSABLE DEL CONTROL (CARGO)]]="",0,15))</f>
        <v/>
      </c>
      <c r="U75" s="530" t="str">
        <f>IF(Tabla46[[#This Row],[ID RIESGO]]="","",IF(Tabla46[[#This Row],[SEGREGACIÓN Y AUTORIDAD DEL RESPONSABLE DEL CONTROL]]="Inadecuado",0,15))</f>
        <v/>
      </c>
      <c r="V75" s="530" t="str">
        <f>IF(Tabla46[[#This Row],[ID RIESGO]]="","",IF(Tabla46[[#This Row],[PERIODICIDAD]]="No Establecida",0,15))</f>
        <v/>
      </c>
      <c r="W75" s="530">
        <f>IF(Tabla46[[#This Row],[Tipo de Propósito]]="Prevenir",15,IF(Tabla46[[#This Row],[Tipo de Propósito]]="Detectar",10,0))</f>
        <v>15</v>
      </c>
      <c r="X75" s="530">
        <f>IF(Tabla46[[#This Row],[La descripción del como es:]]="Confiable",15,0)</f>
        <v>15</v>
      </c>
      <c r="Y75" s="530">
        <f>IF(Tabla46[[#This Row],[Las desviaciones se:]]="Se investigan y resuelven oportunamente",15,0)</f>
        <v>15</v>
      </c>
      <c r="Z75" s="531">
        <f>IF(Tabla46[[#This Row],[La evidencia es:]]="Completa",10,IF(Tabla46[[#This Row],[La evidencia es:]]="Incompleta",5,0))</f>
        <v>10</v>
      </c>
      <c r="AA75" s="532">
        <f>SUM(Tabla46[[#This Row],[CALF.RESPONSABLE]:[CALF.EVID]])</f>
        <v>55</v>
      </c>
      <c r="AB75" s="531" t="str">
        <f>IF(ISTEXT(Tabla46[[#This Row],[VALOR EVALUACION DISENO]]),"",IF(Tabla46[[#This Row],[VALOR EVALUACION DISENO]]&gt;96,DATOS!$AV$21,IF(Tabla46[[#This Row],[VALOR EVALUACION DISENO]]&gt;=86,DATOS!$AV$22,DATOS!$AV$23)))</f>
        <v>DÉBIL</v>
      </c>
      <c r="AC75" s="488" t="s">
        <v>1708</v>
      </c>
      <c r="AD75" s="531" t="str">
        <f>IFERROR(VLOOKUP(Tabla46[[#This Row],[% DE CUMPLIMIENTO DE LA EJECUCION DEL CONTROL]],DATOS!$AS$38:$AT$40,2,0),"")</f>
        <v>FUERTE</v>
      </c>
      <c r="AE75" s="531">
        <f>IF(Tabla46[[#This Row],[RESULTADO EVALUACIÓN DEL DISEÑO DEL CONTROL]]="","",SUMIFS(DATOS!$AT$49:$AT$57,DATOS!$AR$49:$AR$57,Tabla46[[#This Row],[RESULTADO EVALUACIÓN DEL DISEÑO DEL CONTROL]],DATOS!$AS$49:$AS$57,Tabla46[[#This Row],[RESULTADO EVALUACION DE LA EJECUCION]]))</f>
        <v>0</v>
      </c>
    </row>
    <row r="76" spans="1:31" s="488" customFormat="1" ht="38.25" hidden="1" x14ac:dyDescent="0.2">
      <c r="A76" s="516"/>
      <c r="B76" s="517"/>
      <c r="C76" s="517"/>
      <c r="D76" s="518"/>
      <c r="E76" s="519"/>
      <c r="F76" s="525"/>
      <c r="G76" s="526" t="str">
        <f>IFERROR(VLOOKUP(Tabla46[[#This Row],[ID RIESGO]],'1. IDENTIFICACION DEL RIESGO'!$AB$29:$AL$137,11,0),"")</f>
        <v/>
      </c>
      <c r="I76" s="523"/>
      <c r="J76" s="523" t="s">
        <v>1706</v>
      </c>
      <c r="K76" s="523"/>
      <c r="L76" s="536"/>
      <c r="M76" s="523" t="s">
        <v>1697</v>
      </c>
      <c r="N76" s="528"/>
      <c r="O76" s="528" t="s">
        <v>1764</v>
      </c>
      <c r="P76" s="528"/>
      <c r="Q76" s="528" t="s">
        <v>1769</v>
      </c>
      <c r="R76" s="523"/>
      <c r="S76" s="528" t="s">
        <v>1701</v>
      </c>
      <c r="T76" s="529" t="str">
        <f>IF(Tabla46[[#This Row],[ID RIESGO]]="","",IF(Tabla46[[#This Row],[RESPONSABLE DEL CONTROL (CARGO)]]="",0,15))</f>
        <v/>
      </c>
      <c r="U76" s="530" t="str">
        <f>IF(Tabla46[[#This Row],[ID RIESGO]]="","",IF(Tabla46[[#This Row],[SEGREGACIÓN Y AUTORIDAD DEL RESPONSABLE DEL CONTROL]]="Inadecuado",0,15))</f>
        <v/>
      </c>
      <c r="V76" s="530" t="str">
        <f>IF(Tabla46[[#This Row],[ID RIESGO]]="","",IF(Tabla46[[#This Row],[PERIODICIDAD]]="No Establecida",0,15))</f>
        <v/>
      </c>
      <c r="W76" s="530">
        <f>IF(Tabla46[[#This Row],[Tipo de Propósito]]="Prevenir",15,IF(Tabla46[[#This Row],[Tipo de Propósito]]="Detectar",10,0))</f>
        <v>15</v>
      </c>
      <c r="X76" s="530">
        <f>IF(Tabla46[[#This Row],[La descripción del como es:]]="Confiable",15,0)</f>
        <v>15</v>
      </c>
      <c r="Y76" s="530">
        <f>IF(Tabla46[[#This Row],[Las desviaciones se:]]="Se investigan y resuelven oportunamente",15,0)</f>
        <v>15</v>
      </c>
      <c r="Z76" s="531">
        <f>IF(Tabla46[[#This Row],[La evidencia es:]]="Completa",10,IF(Tabla46[[#This Row],[La evidencia es:]]="Incompleta",5,0))</f>
        <v>10</v>
      </c>
      <c r="AA76" s="532">
        <f>SUM(Tabla46[[#This Row],[CALF.RESPONSABLE]:[CALF.EVID]])</f>
        <v>55</v>
      </c>
      <c r="AB76" s="531" t="str">
        <f>IF(ISTEXT(Tabla46[[#This Row],[VALOR EVALUACION DISENO]]),"",IF(Tabla46[[#This Row],[VALOR EVALUACION DISENO]]&gt;96,DATOS!$AV$21,IF(Tabla46[[#This Row],[VALOR EVALUACION DISENO]]&gt;=86,DATOS!$AV$22,DATOS!$AV$23)))</f>
        <v>DÉBIL</v>
      </c>
      <c r="AC76" s="488" t="s">
        <v>1708</v>
      </c>
      <c r="AD76" s="531" t="str">
        <f>IFERROR(VLOOKUP(Tabla46[[#This Row],[% DE CUMPLIMIENTO DE LA EJECUCION DEL CONTROL]],DATOS!$AS$38:$AT$40,2,0),"")</f>
        <v>FUERTE</v>
      </c>
      <c r="AE76" s="531">
        <f>IF(Tabla46[[#This Row],[RESULTADO EVALUACIÓN DEL DISEÑO DEL CONTROL]]="","",SUMIFS(DATOS!$AT$49:$AT$57,DATOS!$AR$49:$AR$57,Tabla46[[#This Row],[RESULTADO EVALUACIÓN DEL DISEÑO DEL CONTROL]],DATOS!$AS$49:$AS$57,Tabla46[[#This Row],[RESULTADO EVALUACION DE LA EJECUCION]]))</f>
        <v>0</v>
      </c>
    </row>
    <row r="77" spans="1:31" s="488" customFormat="1" ht="38.25" hidden="1" x14ac:dyDescent="0.2">
      <c r="A77" s="516"/>
      <c r="B77" s="517"/>
      <c r="C77" s="517"/>
      <c r="D77" s="518"/>
      <c r="E77" s="519"/>
      <c r="F77" s="525"/>
      <c r="G77" s="526" t="str">
        <f>IFERROR(VLOOKUP(Tabla46[[#This Row],[ID RIESGO]],'1. IDENTIFICACION DEL RIESGO'!$AB$29:$AL$137,11,0),"")</f>
        <v/>
      </c>
      <c r="I77" s="523"/>
      <c r="J77" s="523" t="s">
        <v>1706</v>
      </c>
      <c r="K77" s="523"/>
      <c r="L77" s="536"/>
      <c r="M77" s="523" t="s">
        <v>1697</v>
      </c>
      <c r="N77" s="528"/>
      <c r="O77" s="528" t="s">
        <v>1764</v>
      </c>
      <c r="P77" s="528"/>
      <c r="Q77" s="528" t="s">
        <v>1769</v>
      </c>
      <c r="R77" s="523"/>
      <c r="S77" s="528" t="s">
        <v>1701</v>
      </c>
      <c r="T77" s="529" t="str">
        <f>IF(Tabla46[[#This Row],[ID RIESGO]]="","",IF(Tabla46[[#This Row],[RESPONSABLE DEL CONTROL (CARGO)]]="",0,15))</f>
        <v/>
      </c>
      <c r="U77" s="530" t="str">
        <f>IF(Tabla46[[#This Row],[ID RIESGO]]="","",IF(Tabla46[[#This Row],[SEGREGACIÓN Y AUTORIDAD DEL RESPONSABLE DEL CONTROL]]="Inadecuado",0,15))</f>
        <v/>
      </c>
      <c r="V77" s="530" t="str">
        <f>IF(Tabla46[[#This Row],[ID RIESGO]]="","",IF(Tabla46[[#This Row],[PERIODICIDAD]]="No Establecida",0,15))</f>
        <v/>
      </c>
      <c r="W77" s="530">
        <f>IF(Tabla46[[#This Row],[Tipo de Propósito]]="Prevenir",15,IF(Tabla46[[#This Row],[Tipo de Propósito]]="Detectar",10,0))</f>
        <v>15</v>
      </c>
      <c r="X77" s="530">
        <f>IF(Tabla46[[#This Row],[La descripción del como es:]]="Confiable",15,0)</f>
        <v>15</v>
      </c>
      <c r="Y77" s="530">
        <f>IF(Tabla46[[#This Row],[Las desviaciones se:]]="Se investigan y resuelven oportunamente",15,0)</f>
        <v>15</v>
      </c>
      <c r="Z77" s="531">
        <f>IF(Tabla46[[#This Row],[La evidencia es:]]="Completa",10,IF(Tabla46[[#This Row],[La evidencia es:]]="Incompleta",5,0))</f>
        <v>10</v>
      </c>
      <c r="AA77" s="532">
        <f>SUM(Tabla46[[#This Row],[CALF.RESPONSABLE]:[CALF.EVID]])</f>
        <v>55</v>
      </c>
      <c r="AB77" s="531" t="str">
        <f>IF(ISTEXT(Tabla46[[#This Row],[VALOR EVALUACION DISENO]]),"",IF(Tabla46[[#This Row],[VALOR EVALUACION DISENO]]&gt;96,DATOS!$AV$21,IF(Tabla46[[#This Row],[VALOR EVALUACION DISENO]]&gt;=86,DATOS!$AV$22,DATOS!$AV$23)))</f>
        <v>DÉBIL</v>
      </c>
      <c r="AC77" s="488" t="s">
        <v>1708</v>
      </c>
      <c r="AD77" s="531" t="str">
        <f>IFERROR(VLOOKUP(Tabla46[[#This Row],[% DE CUMPLIMIENTO DE LA EJECUCION DEL CONTROL]],DATOS!$AS$38:$AT$40,2,0),"")</f>
        <v>FUERTE</v>
      </c>
      <c r="AE77" s="531">
        <f>IF(Tabla46[[#This Row],[RESULTADO EVALUACIÓN DEL DISEÑO DEL CONTROL]]="","",SUMIFS(DATOS!$AT$49:$AT$57,DATOS!$AR$49:$AR$57,Tabla46[[#This Row],[RESULTADO EVALUACIÓN DEL DISEÑO DEL CONTROL]],DATOS!$AS$49:$AS$57,Tabla46[[#This Row],[RESULTADO EVALUACION DE LA EJECUCION]]))</f>
        <v>0</v>
      </c>
    </row>
    <row r="78" spans="1:31" s="488" customFormat="1" ht="38.25" hidden="1" x14ac:dyDescent="0.2">
      <c r="A78" s="516"/>
      <c r="B78" s="517"/>
      <c r="C78" s="517"/>
      <c r="D78" s="518"/>
      <c r="E78" s="519"/>
      <c r="F78" s="525"/>
      <c r="G78" s="526" t="str">
        <f>IFERROR(VLOOKUP(Tabla46[[#This Row],[ID RIESGO]],'1. IDENTIFICACION DEL RIESGO'!$AB$29:$AL$137,11,0),"")</f>
        <v/>
      </c>
      <c r="I78" s="523"/>
      <c r="J78" s="523" t="s">
        <v>1706</v>
      </c>
      <c r="K78" s="523"/>
      <c r="L78" s="536"/>
      <c r="M78" s="523" t="s">
        <v>1697</v>
      </c>
      <c r="N78" s="528"/>
      <c r="O78" s="528" t="s">
        <v>1764</v>
      </c>
      <c r="P78" s="528"/>
      <c r="Q78" s="528" t="s">
        <v>1769</v>
      </c>
      <c r="R78" s="523"/>
      <c r="S78" s="528" t="s">
        <v>1701</v>
      </c>
      <c r="T78" s="529" t="str">
        <f>IF(Tabla46[[#This Row],[ID RIESGO]]="","",IF(Tabla46[[#This Row],[RESPONSABLE DEL CONTROL (CARGO)]]="",0,15))</f>
        <v/>
      </c>
      <c r="U78" s="530" t="str">
        <f>IF(Tabla46[[#This Row],[ID RIESGO]]="","",IF(Tabla46[[#This Row],[SEGREGACIÓN Y AUTORIDAD DEL RESPONSABLE DEL CONTROL]]="Inadecuado",0,15))</f>
        <v/>
      </c>
      <c r="V78" s="530" t="str">
        <f>IF(Tabla46[[#This Row],[ID RIESGO]]="","",IF(Tabla46[[#This Row],[PERIODICIDAD]]="No Establecida",0,15))</f>
        <v/>
      </c>
      <c r="W78" s="530">
        <f>IF(Tabla46[[#This Row],[Tipo de Propósito]]="Prevenir",15,IF(Tabla46[[#This Row],[Tipo de Propósito]]="Detectar",10,0))</f>
        <v>15</v>
      </c>
      <c r="X78" s="530">
        <f>IF(Tabla46[[#This Row],[La descripción del como es:]]="Confiable",15,0)</f>
        <v>15</v>
      </c>
      <c r="Y78" s="530">
        <f>IF(Tabla46[[#This Row],[Las desviaciones se:]]="Se investigan y resuelven oportunamente",15,0)</f>
        <v>15</v>
      </c>
      <c r="Z78" s="531">
        <f>IF(Tabla46[[#This Row],[La evidencia es:]]="Completa",10,IF(Tabla46[[#This Row],[La evidencia es:]]="Incompleta",5,0))</f>
        <v>10</v>
      </c>
      <c r="AA78" s="532">
        <f>SUM(Tabla46[[#This Row],[CALF.RESPONSABLE]:[CALF.EVID]])</f>
        <v>55</v>
      </c>
      <c r="AB78" s="531" t="str">
        <f>IF(ISTEXT(Tabla46[[#This Row],[VALOR EVALUACION DISENO]]),"",IF(Tabla46[[#This Row],[VALOR EVALUACION DISENO]]&gt;96,DATOS!$AV$21,IF(Tabla46[[#This Row],[VALOR EVALUACION DISENO]]&gt;=86,DATOS!$AV$22,DATOS!$AV$23)))</f>
        <v>DÉBIL</v>
      </c>
      <c r="AC78" s="488" t="s">
        <v>1708</v>
      </c>
      <c r="AD78" s="531" t="str">
        <f>IFERROR(VLOOKUP(Tabla46[[#This Row],[% DE CUMPLIMIENTO DE LA EJECUCION DEL CONTROL]],DATOS!$AS$38:$AT$40,2,0),"")</f>
        <v>FUERTE</v>
      </c>
      <c r="AE78" s="531">
        <f>IF(Tabla46[[#This Row],[RESULTADO EVALUACIÓN DEL DISEÑO DEL CONTROL]]="","",SUMIFS(DATOS!$AT$49:$AT$57,DATOS!$AR$49:$AR$57,Tabla46[[#This Row],[RESULTADO EVALUACIÓN DEL DISEÑO DEL CONTROL]],DATOS!$AS$49:$AS$57,Tabla46[[#This Row],[RESULTADO EVALUACION DE LA EJECUCION]]))</f>
        <v>0</v>
      </c>
    </row>
    <row r="79" spans="1:31" s="488" customFormat="1" ht="38.25" hidden="1" x14ac:dyDescent="0.2">
      <c r="A79" s="516"/>
      <c r="B79" s="517"/>
      <c r="C79" s="517"/>
      <c r="D79" s="518"/>
      <c r="E79" s="519"/>
      <c r="F79" s="525"/>
      <c r="G79" s="526" t="str">
        <f>IFERROR(VLOOKUP(Tabla46[[#This Row],[ID RIESGO]],'1. IDENTIFICACION DEL RIESGO'!$AB$29:$AL$137,11,0),"")</f>
        <v/>
      </c>
      <c r="I79" s="523"/>
      <c r="J79" s="523" t="s">
        <v>1706</v>
      </c>
      <c r="K79" s="523"/>
      <c r="L79" s="536"/>
      <c r="M79" s="523" t="s">
        <v>1697</v>
      </c>
      <c r="N79" s="528"/>
      <c r="O79" s="528" t="s">
        <v>1764</v>
      </c>
      <c r="P79" s="528"/>
      <c r="Q79" s="528" t="s">
        <v>1769</v>
      </c>
      <c r="R79" s="523"/>
      <c r="S79" s="528" t="s">
        <v>1701</v>
      </c>
      <c r="T79" s="529" t="str">
        <f>IF(Tabla46[[#This Row],[ID RIESGO]]="","",IF(Tabla46[[#This Row],[RESPONSABLE DEL CONTROL (CARGO)]]="",0,15))</f>
        <v/>
      </c>
      <c r="U79" s="530" t="str">
        <f>IF(Tabla46[[#This Row],[ID RIESGO]]="","",IF(Tabla46[[#This Row],[SEGREGACIÓN Y AUTORIDAD DEL RESPONSABLE DEL CONTROL]]="Inadecuado",0,15))</f>
        <v/>
      </c>
      <c r="V79" s="530" t="str">
        <f>IF(Tabla46[[#This Row],[ID RIESGO]]="","",IF(Tabla46[[#This Row],[PERIODICIDAD]]="No Establecida",0,15))</f>
        <v/>
      </c>
      <c r="W79" s="530">
        <f>IF(Tabla46[[#This Row],[Tipo de Propósito]]="Prevenir",15,IF(Tabla46[[#This Row],[Tipo de Propósito]]="Detectar",10,0))</f>
        <v>15</v>
      </c>
      <c r="X79" s="530">
        <f>IF(Tabla46[[#This Row],[La descripción del como es:]]="Confiable",15,0)</f>
        <v>15</v>
      </c>
      <c r="Y79" s="530">
        <f>IF(Tabla46[[#This Row],[Las desviaciones se:]]="Se investigan y resuelven oportunamente",15,0)</f>
        <v>15</v>
      </c>
      <c r="Z79" s="531">
        <f>IF(Tabla46[[#This Row],[La evidencia es:]]="Completa",10,IF(Tabla46[[#This Row],[La evidencia es:]]="Incompleta",5,0))</f>
        <v>10</v>
      </c>
      <c r="AA79" s="532">
        <f>SUM(Tabla46[[#This Row],[CALF.RESPONSABLE]:[CALF.EVID]])</f>
        <v>55</v>
      </c>
      <c r="AB79" s="531" t="str">
        <f>IF(ISTEXT(Tabla46[[#This Row],[VALOR EVALUACION DISENO]]),"",IF(Tabla46[[#This Row],[VALOR EVALUACION DISENO]]&gt;96,DATOS!$AV$21,IF(Tabla46[[#This Row],[VALOR EVALUACION DISENO]]&gt;=86,DATOS!$AV$22,DATOS!$AV$23)))</f>
        <v>DÉBIL</v>
      </c>
      <c r="AC79" s="488" t="s">
        <v>1708</v>
      </c>
      <c r="AD79" s="531" t="str">
        <f>IFERROR(VLOOKUP(Tabla46[[#This Row],[% DE CUMPLIMIENTO DE LA EJECUCION DEL CONTROL]],DATOS!$AS$38:$AT$40,2,0),"")</f>
        <v>FUERTE</v>
      </c>
      <c r="AE79" s="531">
        <f>IF(Tabla46[[#This Row],[RESULTADO EVALUACIÓN DEL DISEÑO DEL CONTROL]]="","",SUMIFS(DATOS!$AT$49:$AT$57,DATOS!$AR$49:$AR$57,Tabla46[[#This Row],[RESULTADO EVALUACIÓN DEL DISEÑO DEL CONTROL]],DATOS!$AS$49:$AS$57,Tabla46[[#This Row],[RESULTADO EVALUACION DE LA EJECUCION]]))</f>
        <v>0</v>
      </c>
    </row>
    <row r="80" spans="1:31" s="488" customFormat="1" ht="38.25" hidden="1" x14ac:dyDescent="0.2">
      <c r="A80" s="516"/>
      <c r="B80" s="517"/>
      <c r="C80" s="517"/>
      <c r="D80" s="518"/>
      <c r="E80" s="519"/>
      <c r="F80" s="525"/>
      <c r="G80" s="526" t="str">
        <f>IFERROR(VLOOKUP(Tabla46[[#This Row],[ID RIESGO]],'1. IDENTIFICACION DEL RIESGO'!$AB$29:$AL$137,11,0),"")</f>
        <v/>
      </c>
      <c r="I80" s="523"/>
      <c r="J80" s="523" t="s">
        <v>1706</v>
      </c>
      <c r="K80" s="523"/>
      <c r="L80" s="536"/>
      <c r="M80" s="523" t="s">
        <v>1697</v>
      </c>
      <c r="N80" s="528"/>
      <c r="O80" s="528" t="s">
        <v>1764</v>
      </c>
      <c r="P80" s="528"/>
      <c r="Q80" s="528" t="s">
        <v>1769</v>
      </c>
      <c r="R80" s="523"/>
      <c r="S80" s="528" t="s">
        <v>1701</v>
      </c>
      <c r="T80" s="529" t="str">
        <f>IF(Tabla46[[#This Row],[ID RIESGO]]="","",IF(Tabla46[[#This Row],[RESPONSABLE DEL CONTROL (CARGO)]]="",0,15))</f>
        <v/>
      </c>
      <c r="U80" s="530" t="str">
        <f>IF(Tabla46[[#This Row],[ID RIESGO]]="","",IF(Tabla46[[#This Row],[SEGREGACIÓN Y AUTORIDAD DEL RESPONSABLE DEL CONTROL]]="Inadecuado",0,15))</f>
        <v/>
      </c>
      <c r="V80" s="530" t="str">
        <f>IF(Tabla46[[#This Row],[ID RIESGO]]="","",IF(Tabla46[[#This Row],[PERIODICIDAD]]="No Establecida",0,15))</f>
        <v/>
      </c>
      <c r="W80" s="530">
        <f>IF(Tabla46[[#This Row],[Tipo de Propósito]]="Prevenir",15,IF(Tabla46[[#This Row],[Tipo de Propósito]]="Detectar",10,0))</f>
        <v>15</v>
      </c>
      <c r="X80" s="530">
        <f>IF(Tabla46[[#This Row],[La descripción del como es:]]="Confiable",15,0)</f>
        <v>15</v>
      </c>
      <c r="Y80" s="530">
        <f>IF(Tabla46[[#This Row],[Las desviaciones se:]]="Se investigan y resuelven oportunamente",15,0)</f>
        <v>15</v>
      </c>
      <c r="Z80" s="531">
        <f>IF(Tabla46[[#This Row],[La evidencia es:]]="Completa",10,IF(Tabla46[[#This Row],[La evidencia es:]]="Incompleta",5,0))</f>
        <v>10</v>
      </c>
      <c r="AA80" s="532">
        <f>SUM(Tabla46[[#This Row],[CALF.RESPONSABLE]:[CALF.EVID]])</f>
        <v>55</v>
      </c>
      <c r="AB80" s="531" t="str">
        <f>IF(ISTEXT(Tabla46[[#This Row],[VALOR EVALUACION DISENO]]),"",IF(Tabla46[[#This Row],[VALOR EVALUACION DISENO]]&gt;96,DATOS!$AV$21,IF(Tabla46[[#This Row],[VALOR EVALUACION DISENO]]&gt;=86,DATOS!$AV$22,DATOS!$AV$23)))</f>
        <v>DÉBIL</v>
      </c>
      <c r="AC80" s="488" t="s">
        <v>1708</v>
      </c>
      <c r="AD80" s="531" t="str">
        <f>IFERROR(VLOOKUP(Tabla46[[#This Row],[% DE CUMPLIMIENTO DE LA EJECUCION DEL CONTROL]],DATOS!$AS$38:$AT$40,2,0),"")</f>
        <v>FUERTE</v>
      </c>
      <c r="AE80" s="531">
        <f>IF(Tabla46[[#This Row],[RESULTADO EVALUACIÓN DEL DISEÑO DEL CONTROL]]="","",SUMIFS(DATOS!$AT$49:$AT$57,DATOS!$AR$49:$AR$57,Tabla46[[#This Row],[RESULTADO EVALUACIÓN DEL DISEÑO DEL CONTROL]],DATOS!$AS$49:$AS$57,Tabla46[[#This Row],[RESULTADO EVALUACION DE LA EJECUCION]]))</f>
        <v>0</v>
      </c>
    </row>
    <row r="81" spans="1:31" s="488" customFormat="1" ht="38.25" hidden="1" x14ac:dyDescent="0.2">
      <c r="A81" s="516"/>
      <c r="B81" s="517"/>
      <c r="C81" s="517"/>
      <c r="D81" s="518"/>
      <c r="E81" s="519"/>
      <c r="F81" s="525"/>
      <c r="G81" s="526" t="str">
        <f>IFERROR(VLOOKUP(Tabla46[[#This Row],[ID RIESGO]],'1. IDENTIFICACION DEL RIESGO'!$AB$29:$AL$137,11,0),"")</f>
        <v/>
      </c>
      <c r="I81" s="523"/>
      <c r="J81" s="523" t="s">
        <v>1706</v>
      </c>
      <c r="K81" s="523"/>
      <c r="L81" s="536"/>
      <c r="M81" s="523" t="s">
        <v>1697</v>
      </c>
      <c r="N81" s="528"/>
      <c r="O81" s="528" t="s">
        <v>1764</v>
      </c>
      <c r="P81" s="528"/>
      <c r="Q81" s="528" t="s">
        <v>1769</v>
      </c>
      <c r="R81" s="523"/>
      <c r="S81" s="528" t="s">
        <v>1701</v>
      </c>
      <c r="T81" s="529" t="str">
        <f>IF(Tabla46[[#This Row],[ID RIESGO]]="","",IF(Tabla46[[#This Row],[RESPONSABLE DEL CONTROL (CARGO)]]="",0,15))</f>
        <v/>
      </c>
      <c r="U81" s="530" t="str">
        <f>IF(Tabla46[[#This Row],[ID RIESGO]]="","",IF(Tabla46[[#This Row],[SEGREGACIÓN Y AUTORIDAD DEL RESPONSABLE DEL CONTROL]]="Inadecuado",0,15))</f>
        <v/>
      </c>
      <c r="V81" s="530" t="str">
        <f>IF(Tabla46[[#This Row],[ID RIESGO]]="","",IF(Tabla46[[#This Row],[PERIODICIDAD]]="No Establecida",0,15))</f>
        <v/>
      </c>
      <c r="W81" s="530">
        <f>IF(Tabla46[[#This Row],[Tipo de Propósito]]="Prevenir",15,IF(Tabla46[[#This Row],[Tipo de Propósito]]="Detectar",10,0))</f>
        <v>15</v>
      </c>
      <c r="X81" s="530">
        <f>IF(Tabla46[[#This Row],[La descripción del como es:]]="Confiable",15,0)</f>
        <v>15</v>
      </c>
      <c r="Y81" s="530">
        <f>IF(Tabla46[[#This Row],[Las desviaciones se:]]="Se investigan y resuelven oportunamente",15,0)</f>
        <v>15</v>
      </c>
      <c r="Z81" s="531">
        <f>IF(Tabla46[[#This Row],[La evidencia es:]]="Completa",10,IF(Tabla46[[#This Row],[La evidencia es:]]="Incompleta",5,0))</f>
        <v>10</v>
      </c>
      <c r="AA81" s="532">
        <f>SUM(Tabla46[[#This Row],[CALF.RESPONSABLE]:[CALF.EVID]])</f>
        <v>55</v>
      </c>
      <c r="AB81" s="531" t="str">
        <f>IF(ISTEXT(Tabla46[[#This Row],[VALOR EVALUACION DISENO]]),"",IF(Tabla46[[#This Row],[VALOR EVALUACION DISENO]]&gt;96,DATOS!$AV$21,IF(Tabla46[[#This Row],[VALOR EVALUACION DISENO]]&gt;=86,DATOS!$AV$22,DATOS!$AV$23)))</f>
        <v>DÉBIL</v>
      </c>
      <c r="AC81" s="488" t="s">
        <v>1708</v>
      </c>
      <c r="AD81" s="531" t="str">
        <f>IFERROR(VLOOKUP(Tabla46[[#This Row],[% DE CUMPLIMIENTO DE LA EJECUCION DEL CONTROL]],DATOS!$AS$38:$AT$40,2,0),"")</f>
        <v>FUERTE</v>
      </c>
      <c r="AE81" s="531">
        <f>IF(Tabla46[[#This Row],[RESULTADO EVALUACIÓN DEL DISEÑO DEL CONTROL]]="","",SUMIFS(DATOS!$AT$49:$AT$57,DATOS!$AR$49:$AR$57,Tabla46[[#This Row],[RESULTADO EVALUACIÓN DEL DISEÑO DEL CONTROL]],DATOS!$AS$49:$AS$57,Tabla46[[#This Row],[RESULTADO EVALUACION DE LA EJECUCION]]))</f>
        <v>0</v>
      </c>
    </row>
    <row r="82" spans="1:31" s="488" customFormat="1" ht="38.25" hidden="1" x14ac:dyDescent="0.2">
      <c r="A82" s="516"/>
      <c r="B82" s="517"/>
      <c r="C82" s="517"/>
      <c r="D82" s="518"/>
      <c r="E82" s="519"/>
      <c r="F82" s="525"/>
      <c r="G82" s="526" t="str">
        <f>IFERROR(VLOOKUP(Tabla46[[#This Row],[ID RIESGO]],'1. IDENTIFICACION DEL RIESGO'!$AB$29:$AL$137,11,0),"")</f>
        <v/>
      </c>
      <c r="I82" s="523"/>
      <c r="J82" s="523" t="s">
        <v>1706</v>
      </c>
      <c r="K82" s="523"/>
      <c r="L82" s="536"/>
      <c r="M82" s="523" t="s">
        <v>1697</v>
      </c>
      <c r="N82" s="528"/>
      <c r="O82" s="528" t="s">
        <v>1764</v>
      </c>
      <c r="P82" s="528"/>
      <c r="Q82" s="528" t="s">
        <v>1769</v>
      </c>
      <c r="R82" s="523"/>
      <c r="S82" s="528" t="s">
        <v>1701</v>
      </c>
      <c r="T82" s="529" t="str">
        <f>IF(Tabla46[[#This Row],[ID RIESGO]]="","",IF(Tabla46[[#This Row],[RESPONSABLE DEL CONTROL (CARGO)]]="",0,15))</f>
        <v/>
      </c>
      <c r="U82" s="530" t="str">
        <f>IF(Tabla46[[#This Row],[ID RIESGO]]="","",IF(Tabla46[[#This Row],[SEGREGACIÓN Y AUTORIDAD DEL RESPONSABLE DEL CONTROL]]="Inadecuado",0,15))</f>
        <v/>
      </c>
      <c r="V82" s="530" t="str">
        <f>IF(Tabla46[[#This Row],[ID RIESGO]]="","",IF(Tabla46[[#This Row],[PERIODICIDAD]]="No Establecida",0,15))</f>
        <v/>
      </c>
      <c r="W82" s="530">
        <f>IF(Tabla46[[#This Row],[Tipo de Propósito]]="Prevenir",15,IF(Tabla46[[#This Row],[Tipo de Propósito]]="Detectar",10,0))</f>
        <v>15</v>
      </c>
      <c r="X82" s="530">
        <f>IF(Tabla46[[#This Row],[La descripción del como es:]]="Confiable",15,0)</f>
        <v>15</v>
      </c>
      <c r="Y82" s="530">
        <f>IF(Tabla46[[#This Row],[Las desviaciones se:]]="Se investigan y resuelven oportunamente",15,0)</f>
        <v>15</v>
      </c>
      <c r="Z82" s="531">
        <f>IF(Tabla46[[#This Row],[La evidencia es:]]="Completa",10,IF(Tabla46[[#This Row],[La evidencia es:]]="Incompleta",5,0))</f>
        <v>10</v>
      </c>
      <c r="AA82" s="532">
        <f>SUM(Tabla46[[#This Row],[CALF.RESPONSABLE]:[CALF.EVID]])</f>
        <v>55</v>
      </c>
      <c r="AB82" s="531" t="str">
        <f>IF(ISTEXT(Tabla46[[#This Row],[VALOR EVALUACION DISENO]]),"",IF(Tabla46[[#This Row],[VALOR EVALUACION DISENO]]&gt;96,DATOS!$AV$21,IF(Tabla46[[#This Row],[VALOR EVALUACION DISENO]]&gt;=86,DATOS!$AV$22,DATOS!$AV$23)))</f>
        <v>DÉBIL</v>
      </c>
      <c r="AC82" s="488" t="s">
        <v>1708</v>
      </c>
      <c r="AD82" s="531" t="str">
        <f>IFERROR(VLOOKUP(Tabla46[[#This Row],[% DE CUMPLIMIENTO DE LA EJECUCION DEL CONTROL]],DATOS!$AS$38:$AT$40,2,0),"")</f>
        <v>FUERTE</v>
      </c>
      <c r="AE82" s="531">
        <f>IF(Tabla46[[#This Row],[RESULTADO EVALUACIÓN DEL DISEÑO DEL CONTROL]]="","",SUMIFS(DATOS!$AT$49:$AT$57,DATOS!$AR$49:$AR$57,Tabla46[[#This Row],[RESULTADO EVALUACIÓN DEL DISEÑO DEL CONTROL]],DATOS!$AS$49:$AS$57,Tabla46[[#This Row],[RESULTADO EVALUACION DE LA EJECUCION]]))</f>
        <v>0</v>
      </c>
    </row>
    <row r="83" spans="1:31" s="488" customFormat="1" ht="38.25" hidden="1" x14ac:dyDescent="0.2">
      <c r="A83" s="516"/>
      <c r="B83" s="517"/>
      <c r="C83" s="517"/>
      <c r="D83" s="518"/>
      <c r="E83" s="519"/>
      <c r="F83" s="525"/>
      <c r="G83" s="526" t="str">
        <f>IFERROR(VLOOKUP(Tabla46[[#This Row],[ID RIESGO]],'1. IDENTIFICACION DEL RIESGO'!$AB$29:$AL$137,11,0),"")</f>
        <v/>
      </c>
      <c r="I83" s="523"/>
      <c r="J83" s="523" t="s">
        <v>1706</v>
      </c>
      <c r="K83" s="523"/>
      <c r="L83" s="536"/>
      <c r="M83" s="523" t="s">
        <v>1697</v>
      </c>
      <c r="N83" s="528"/>
      <c r="O83" s="528" t="s">
        <v>1764</v>
      </c>
      <c r="P83" s="528"/>
      <c r="Q83" s="528" t="s">
        <v>1769</v>
      </c>
      <c r="R83" s="523"/>
      <c r="S83" s="528" t="s">
        <v>1701</v>
      </c>
      <c r="T83" s="529" t="str">
        <f>IF(Tabla46[[#This Row],[ID RIESGO]]="","",IF(Tabla46[[#This Row],[RESPONSABLE DEL CONTROL (CARGO)]]="",0,15))</f>
        <v/>
      </c>
      <c r="U83" s="530" t="str">
        <f>IF(Tabla46[[#This Row],[ID RIESGO]]="","",IF(Tabla46[[#This Row],[SEGREGACIÓN Y AUTORIDAD DEL RESPONSABLE DEL CONTROL]]="Inadecuado",0,15))</f>
        <v/>
      </c>
      <c r="V83" s="530" t="str">
        <f>IF(Tabla46[[#This Row],[ID RIESGO]]="","",IF(Tabla46[[#This Row],[PERIODICIDAD]]="No Establecida",0,15))</f>
        <v/>
      </c>
      <c r="W83" s="530">
        <f>IF(Tabla46[[#This Row],[Tipo de Propósito]]="Prevenir",15,IF(Tabla46[[#This Row],[Tipo de Propósito]]="Detectar",10,0))</f>
        <v>15</v>
      </c>
      <c r="X83" s="530">
        <f>IF(Tabla46[[#This Row],[La descripción del como es:]]="Confiable",15,0)</f>
        <v>15</v>
      </c>
      <c r="Y83" s="530">
        <f>IF(Tabla46[[#This Row],[Las desviaciones se:]]="Se investigan y resuelven oportunamente",15,0)</f>
        <v>15</v>
      </c>
      <c r="Z83" s="531">
        <f>IF(Tabla46[[#This Row],[La evidencia es:]]="Completa",10,IF(Tabla46[[#This Row],[La evidencia es:]]="Incompleta",5,0))</f>
        <v>10</v>
      </c>
      <c r="AA83" s="532">
        <f>SUM(Tabla46[[#This Row],[CALF.RESPONSABLE]:[CALF.EVID]])</f>
        <v>55</v>
      </c>
      <c r="AB83" s="531" t="str">
        <f>IF(ISTEXT(Tabla46[[#This Row],[VALOR EVALUACION DISENO]]),"",IF(Tabla46[[#This Row],[VALOR EVALUACION DISENO]]&gt;96,DATOS!$AV$21,IF(Tabla46[[#This Row],[VALOR EVALUACION DISENO]]&gt;=86,DATOS!$AV$22,DATOS!$AV$23)))</f>
        <v>DÉBIL</v>
      </c>
      <c r="AC83" s="488" t="s">
        <v>1708</v>
      </c>
      <c r="AD83" s="531" t="str">
        <f>IFERROR(VLOOKUP(Tabla46[[#This Row],[% DE CUMPLIMIENTO DE LA EJECUCION DEL CONTROL]],DATOS!$AS$38:$AT$40,2,0),"")</f>
        <v>FUERTE</v>
      </c>
      <c r="AE83" s="531">
        <f>IF(Tabla46[[#This Row],[RESULTADO EVALUACIÓN DEL DISEÑO DEL CONTROL]]="","",SUMIFS(DATOS!$AT$49:$AT$57,DATOS!$AR$49:$AR$57,Tabla46[[#This Row],[RESULTADO EVALUACIÓN DEL DISEÑO DEL CONTROL]],DATOS!$AS$49:$AS$57,Tabla46[[#This Row],[RESULTADO EVALUACION DE LA EJECUCION]]))</f>
        <v>0</v>
      </c>
    </row>
    <row r="84" spans="1:31" s="488" customFormat="1" ht="38.25" hidden="1" x14ac:dyDescent="0.2">
      <c r="A84" s="516"/>
      <c r="B84" s="517"/>
      <c r="C84" s="517"/>
      <c r="D84" s="518"/>
      <c r="E84" s="519"/>
      <c r="F84" s="525"/>
      <c r="G84" s="526" t="str">
        <f>IFERROR(VLOOKUP(Tabla46[[#This Row],[ID RIESGO]],'1. IDENTIFICACION DEL RIESGO'!$AB$29:$AL$137,11,0),"")</f>
        <v/>
      </c>
      <c r="I84" s="523"/>
      <c r="J84" s="523" t="s">
        <v>1706</v>
      </c>
      <c r="K84" s="523"/>
      <c r="L84" s="536"/>
      <c r="M84" s="523" t="s">
        <v>1697</v>
      </c>
      <c r="N84" s="528"/>
      <c r="O84" s="528" t="s">
        <v>1764</v>
      </c>
      <c r="P84" s="528"/>
      <c r="Q84" s="528" t="s">
        <v>1769</v>
      </c>
      <c r="R84" s="523"/>
      <c r="S84" s="528" t="s">
        <v>1701</v>
      </c>
      <c r="T84" s="529" t="str">
        <f>IF(Tabla46[[#This Row],[ID RIESGO]]="","",IF(Tabla46[[#This Row],[RESPONSABLE DEL CONTROL (CARGO)]]="",0,15))</f>
        <v/>
      </c>
      <c r="U84" s="530" t="str">
        <f>IF(Tabla46[[#This Row],[ID RIESGO]]="","",IF(Tabla46[[#This Row],[SEGREGACIÓN Y AUTORIDAD DEL RESPONSABLE DEL CONTROL]]="Inadecuado",0,15))</f>
        <v/>
      </c>
      <c r="V84" s="530" t="str">
        <f>IF(Tabla46[[#This Row],[ID RIESGO]]="","",IF(Tabla46[[#This Row],[PERIODICIDAD]]="No Establecida",0,15))</f>
        <v/>
      </c>
      <c r="W84" s="530">
        <f>IF(Tabla46[[#This Row],[Tipo de Propósito]]="Prevenir",15,IF(Tabla46[[#This Row],[Tipo de Propósito]]="Detectar",10,0))</f>
        <v>15</v>
      </c>
      <c r="X84" s="530">
        <f>IF(Tabla46[[#This Row],[La descripción del como es:]]="Confiable",15,0)</f>
        <v>15</v>
      </c>
      <c r="Y84" s="530">
        <f>IF(Tabla46[[#This Row],[Las desviaciones se:]]="Se investigan y resuelven oportunamente",15,0)</f>
        <v>15</v>
      </c>
      <c r="Z84" s="531">
        <f>IF(Tabla46[[#This Row],[La evidencia es:]]="Completa",10,IF(Tabla46[[#This Row],[La evidencia es:]]="Incompleta",5,0))</f>
        <v>10</v>
      </c>
      <c r="AA84" s="532">
        <f>SUM(Tabla46[[#This Row],[CALF.RESPONSABLE]:[CALF.EVID]])</f>
        <v>55</v>
      </c>
      <c r="AB84" s="531" t="str">
        <f>IF(ISTEXT(Tabla46[[#This Row],[VALOR EVALUACION DISENO]]),"",IF(Tabla46[[#This Row],[VALOR EVALUACION DISENO]]&gt;96,DATOS!$AV$21,IF(Tabla46[[#This Row],[VALOR EVALUACION DISENO]]&gt;=86,DATOS!$AV$22,DATOS!$AV$23)))</f>
        <v>DÉBIL</v>
      </c>
      <c r="AC84" s="488" t="s">
        <v>1708</v>
      </c>
      <c r="AD84" s="531" t="str">
        <f>IFERROR(VLOOKUP(Tabla46[[#This Row],[% DE CUMPLIMIENTO DE LA EJECUCION DEL CONTROL]],DATOS!$AS$38:$AT$40,2,0),"")</f>
        <v>FUERTE</v>
      </c>
      <c r="AE84" s="531">
        <f>IF(Tabla46[[#This Row],[RESULTADO EVALUACIÓN DEL DISEÑO DEL CONTROL]]="","",SUMIFS(DATOS!$AT$49:$AT$57,DATOS!$AR$49:$AR$57,Tabla46[[#This Row],[RESULTADO EVALUACIÓN DEL DISEÑO DEL CONTROL]],DATOS!$AS$49:$AS$57,Tabla46[[#This Row],[RESULTADO EVALUACION DE LA EJECUCION]]))</f>
        <v>0</v>
      </c>
    </row>
    <row r="85" spans="1:31" s="488" customFormat="1" ht="38.25" hidden="1" x14ac:dyDescent="0.2">
      <c r="A85" s="516"/>
      <c r="B85" s="517"/>
      <c r="C85" s="517"/>
      <c r="D85" s="518"/>
      <c r="E85" s="519"/>
      <c r="F85" s="525"/>
      <c r="G85" s="526" t="str">
        <f>IFERROR(VLOOKUP(Tabla46[[#This Row],[ID RIESGO]],'1. IDENTIFICACION DEL RIESGO'!$AB$29:$AL$137,11,0),"")</f>
        <v/>
      </c>
      <c r="I85" s="523"/>
      <c r="J85" s="523" t="s">
        <v>1706</v>
      </c>
      <c r="K85" s="523"/>
      <c r="L85" s="536"/>
      <c r="M85" s="523" t="s">
        <v>1697</v>
      </c>
      <c r="N85" s="528"/>
      <c r="O85" s="528" t="s">
        <v>1764</v>
      </c>
      <c r="P85" s="528"/>
      <c r="Q85" s="528" t="s">
        <v>1769</v>
      </c>
      <c r="R85" s="523"/>
      <c r="S85" s="528" t="s">
        <v>1701</v>
      </c>
      <c r="T85" s="529" t="str">
        <f>IF(Tabla46[[#This Row],[ID RIESGO]]="","",IF(Tabla46[[#This Row],[RESPONSABLE DEL CONTROL (CARGO)]]="",0,15))</f>
        <v/>
      </c>
      <c r="U85" s="530" t="str">
        <f>IF(Tabla46[[#This Row],[ID RIESGO]]="","",IF(Tabla46[[#This Row],[SEGREGACIÓN Y AUTORIDAD DEL RESPONSABLE DEL CONTROL]]="Inadecuado",0,15))</f>
        <v/>
      </c>
      <c r="V85" s="530" t="str">
        <f>IF(Tabla46[[#This Row],[ID RIESGO]]="","",IF(Tabla46[[#This Row],[PERIODICIDAD]]="No Establecida",0,15))</f>
        <v/>
      </c>
      <c r="W85" s="530">
        <f>IF(Tabla46[[#This Row],[Tipo de Propósito]]="Prevenir",15,IF(Tabla46[[#This Row],[Tipo de Propósito]]="Detectar",10,0))</f>
        <v>15</v>
      </c>
      <c r="X85" s="530">
        <f>IF(Tabla46[[#This Row],[La descripción del como es:]]="Confiable",15,0)</f>
        <v>15</v>
      </c>
      <c r="Y85" s="530">
        <f>IF(Tabla46[[#This Row],[Las desviaciones se:]]="Se investigan y resuelven oportunamente",15,0)</f>
        <v>15</v>
      </c>
      <c r="Z85" s="531">
        <f>IF(Tabla46[[#This Row],[La evidencia es:]]="Completa",10,IF(Tabla46[[#This Row],[La evidencia es:]]="Incompleta",5,0))</f>
        <v>10</v>
      </c>
      <c r="AA85" s="532">
        <f>SUM(Tabla46[[#This Row],[CALF.RESPONSABLE]:[CALF.EVID]])</f>
        <v>55</v>
      </c>
      <c r="AB85" s="531" t="str">
        <f>IF(ISTEXT(Tabla46[[#This Row],[VALOR EVALUACION DISENO]]),"",IF(Tabla46[[#This Row],[VALOR EVALUACION DISENO]]&gt;96,DATOS!$AV$21,IF(Tabla46[[#This Row],[VALOR EVALUACION DISENO]]&gt;=86,DATOS!$AV$22,DATOS!$AV$23)))</f>
        <v>DÉBIL</v>
      </c>
      <c r="AC85" s="488" t="s">
        <v>1708</v>
      </c>
      <c r="AD85" s="531" t="str">
        <f>IFERROR(VLOOKUP(Tabla46[[#This Row],[% DE CUMPLIMIENTO DE LA EJECUCION DEL CONTROL]],DATOS!$AS$38:$AT$40,2,0),"")</f>
        <v>FUERTE</v>
      </c>
      <c r="AE85" s="531">
        <f>IF(Tabla46[[#This Row],[RESULTADO EVALUACIÓN DEL DISEÑO DEL CONTROL]]="","",SUMIFS(DATOS!$AT$49:$AT$57,DATOS!$AR$49:$AR$57,Tabla46[[#This Row],[RESULTADO EVALUACIÓN DEL DISEÑO DEL CONTROL]],DATOS!$AS$49:$AS$57,Tabla46[[#This Row],[RESULTADO EVALUACION DE LA EJECUCION]]))</f>
        <v>0</v>
      </c>
    </row>
    <row r="86" spans="1:31" s="488" customFormat="1" ht="38.25" hidden="1" x14ac:dyDescent="0.2">
      <c r="A86" s="516"/>
      <c r="B86" s="517"/>
      <c r="C86" s="517"/>
      <c r="D86" s="518"/>
      <c r="E86" s="519"/>
      <c r="F86" s="525"/>
      <c r="G86" s="526" t="str">
        <f>IFERROR(VLOOKUP(Tabla46[[#This Row],[ID RIESGO]],'1. IDENTIFICACION DEL RIESGO'!$AB$29:$AL$137,11,0),"")</f>
        <v/>
      </c>
      <c r="I86" s="523"/>
      <c r="J86" s="523" t="s">
        <v>1706</v>
      </c>
      <c r="K86" s="523"/>
      <c r="L86" s="536"/>
      <c r="M86" s="523" t="s">
        <v>1697</v>
      </c>
      <c r="N86" s="528"/>
      <c r="O86" s="528" t="s">
        <v>1764</v>
      </c>
      <c r="P86" s="528"/>
      <c r="Q86" s="528" t="s">
        <v>1769</v>
      </c>
      <c r="R86" s="523"/>
      <c r="S86" s="528" t="s">
        <v>1701</v>
      </c>
      <c r="T86" s="529" t="str">
        <f>IF(Tabla46[[#This Row],[ID RIESGO]]="","",IF(Tabla46[[#This Row],[RESPONSABLE DEL CONTROL (CARGO)]]="",0,15))</f>
        <v/>
      </c>
      <c r="U86" s="530" t="str">
        <f>IF(Tabla46[[#This Row],[ID RIESGO]]="","",IF(Tabla46[[#This Row],[SEGREGACIÓN Y AUTORIDAD DEL RESPONSABLE DEL CONTROL]]="Inadecuado",0,15))</f>
        <v/>
      </c>
      <c r="V86" s="530" t="str">
        <f>IF(Tabla46[[#This Row],[ID RIESGO]]="","",IF(Tabla46[[#This Row],[PERIODICIDAD]]="No Establecida",0,15))</f>
        <v/>
      </c>
      <c r="W86" s="530">
        <f>IF(Tabla46[[#This Row],[Tipo de Propósito]]="Prevenir",15,IF(Tabla46[[#This Row],[Tipo de Propósito]]="Detectar",10,0))</f>
        <v>15</v>
      </c>
      <c r="X86" s="530">
        <f>IF(Tabla46[[#This Row],[La descripción del como es:]]="Confiable",15,0)</f>
        <v>15</v>
      </c>
      <c r="Y86" s="530">
        <f>IF(Tabla46[[#This Row],[Las desviaciones se:]]="Se investigan y resuelven oportunamente",15,0)</f>
        <v>15</v>
      </c>
      <c r="Z86" s="531">
        <f>IF(Tabla46[[#This Row],[La evidencia es:]]="Completa",10,IF(Tabla46[[#This Row],[La evidencia es:]]="Incompleta",5,0))</f>
        <v>10</v>
      </c>
      <c r="AA86" s="532">
        <f>SUM(Tabla46[[#This Row],[CALF.RESPONSABLE]:[CALF.EVID]])</f>
        <v>55</v>
      </c>
      <c r="AB86" s="531" t="str">
        <f>IF(ISTEXT(Tabla46[[#This Row],[VALOR EVALUACION DISENO]]),"",IF(Tabla46[[#This Row],[VALOR EVALUACION DISENO]]&gt;96,DATOS!$AV$21,IF(Tabla46[[#This Row],[VALOR EVALUACION DISENO]]&gt;=86,DATOS!$AV$22,DATOS!$AV$23)))</f>
        <v>DÉBIL</v>
      </c>
      <c r="AC86" s="488" t="s">
        <v>1708</v>
      </c>
      <c r="AD86" s="531" t="str">
        <f>IFERROR(VLOOKUP(Tabla46[[#This Row],[% DE CUMPLIMIENTO DE LA EJECUCION DEL CONTROL]],DATOS!$AS$38:$AT$40,2,0),"")</f>
        <v>FUERTE</v>
      </c>
      <c r="AE86" s="531">
        <f>IF(Tabla46[[#This Row],[RESULTADO EVALUACIÓN DEL DISEÑO DEL CONTROL]]="","",SUMIFS(DATOS!$AT$49:$AT$57,DATOS!$AR$49:$AR$57,Tabla46[[#This Row],[RESULTADO EVALUACIÓN DEL DISEÑO DEL CONTROL]],DATOS!$AS$49:$AS$57,Tabla46[[#This Row],[RESULTADO EVALUACION DE LA EJECUCION]]))</f>
        <v>0</v>
      </c>
    </row>
    <row r="87" spans="1:31" s="488" customFormat="1" ht="38.25" hidden="1" x14ac:dyDescent="0.2">
      <c r="A87" s="516"/>
      <c r="B87" s="517"/>
      <c r="C87" s="517"/>
      <c r="D87" s="518"/>
      <c r="E87" s="519"/>
      <c r="F87" s="525"/>
      <c r="G87" s="526" t="str">
        <f>IFERROR(VLOOKUP(Tabla46[[#This Row],[ID RIESGO]],'1. IDENTIFICACION DEL RIESGO'!$AB$29:$AL$137,11,0),"")</f>
        <v/>
      </c>
      <c r="I87" s="523"/>
      <c r="J87" s="523" t="s">
        <v>1706</v>
      </c>
      <c r="K87" s="523"/>
      <c r="L87" s="536"/>
      <c r="M87" s="523" t="s">
        <v>1697</v>
      </c>
      <c r="N87" s="528"/>
      <c r="O87" s="528" t="s">
        <v>1764</v>
      </c>
      <c r="P87" s="528"/>
      <c r="Q87" s="528" t="s">
        <v>1769</v>
      </c>
      <c r="R87" s="523"/>
      <c r="S87" s="528" t="s">
        <v>1701</v>
      </c>
      <c r="T87" s="529" t="str">
        <f>IF(Tabla46[[#This Row],[ID RIESGO]]="","",IF(Tabla46[[#This Row],[RESPONSABLE DEL CONTROL (CARGO)]]="",0,15))</f>
        <v/>
      </c>
      <c r="U87" s="530" t="str">
        <f>IF(Tabla46[[#This Row],[ID RIESGO]]="","",IF(Tabla46[[#This Row],[SEGREGACIÓN Y AUTORIDAD DEL RESPONSABLE DEL CONTROL]]="Inadecuado",0,15))</f>
        <v/>
      </c>
      <c r="V87" s="530" t="str">
        <f>IF(Tabla46[[#This Row],[ID RIESGO]]="","",IF(Tabla46[[#This Row],[PERIODICIDAD]]="No Establecida",0,15))</f>
        <v/>
      </c>
      <c r="W87" s="530">
        <f>IF(Tabla46[[#This Row],[Tipo de Propósito]]="Prevenir",15,IF(Tabla46[[#This Row],[Tipo de Propósito]]="Detectar",10,0))</f>
        <v>15</v>
      </c>
      <c r="X87" s="530">
        <f>IF(Tabla46[[#This Row],[La descripción del como es:]]="Confiable",15,0)</f>
        <v>15</v>
      </c>
      <c r="Y87" s="530">
        <f>IF(Tabla46[[#This Row],[Las desviaciones se:]]="Se investigan y resuelven oportunamente",15,0)</f>
        <v>15</v>
      </c>
      <c r="Z87" s="531">
        <f>IF(Tabla46[[#This Row],[La evidencia es:]]="Completa",10,IF(Tabla46[[#This Row],[La evidencia es:]]="Incompleta",5,0))</f>
        <v>10</v>
      </c>
      <c r="AA87" s="532">
        <f>SUM(Tabla46[[#This Row],[CALF.RESPONSABLE]:[CALF.EVID]])</f>
        <v>55</v>
      </c>
      <c r="AB87" s="531" t="str">
        <f>IF(ISTEXT(Tabla46[[#This Row],[VALOR EVALUACION DISENO]]),"",IF(Tabla46[[#This Row],[VALOR EVALUACION DISENO]]&gt;96,DATOS!$AV$21,IF(Tabla46[[#This Row],[VALOR EVALUACION DISENO]]&gt;=86,DATOS!$AV$22,DATOS!$AV$23)))</f>
        <v>DÉBIL</v>
      </c>
      <c r="AC87" s="488" t="s">
        <v>1708</v>
      </c>
      <c r="AD87" s="531" t="str">
        <f>IFERROR(VLOOKUP(Tabla46[[#This Row],[% DE CUMPLIMIENTO DE LA EJECUCION DEL CONTROL]],DATOS!$AS$38:$AT$40,2,0),"")</f>
        <v>FUERTE</v>
      </c>
      <c r="AE87" s="531">
        <f>IF(Tabla46[[#This Row],[RESULTADO EVALUACIÓN DEL DISEÑO DEL CONTROL]]="","",SUMIFS(DATOS!$AT$49:$AT$57,DATOS!$AR$49:$AR$57,Tabla46[[#This Row],[RESULTADO EVALUACIÓN DEL DISEÑO DEL CONTROL]],DATOS!$AS$49:$AS$57,Tabla46[[#This Row],[RESULTADO EVALUACION DE LA EJECUCION]]))</f>
        <v>0</v>
      </c>
    </row>
    <row r="88" spans="1:31" s="488" customFormat="1" ht="38.25" hidden="1" x14ac:dyDescent="0.2">
      <c r="A88" s="516"/>
      <c r="B88" s="517"/>
      <c r="C88" s="517"/>
      <c r="D88" s="518"/>
      <c r="E88" s="519"/>
      <c r="F88" s="525"/>
      <c r="G88" s="526" t="str">
        <f>IFERROR(VLOOKUP(Tabla46[[#This Row],[ID RIESGO]],'1. IDENTIFICACION DEL RIESGO'!$AB$29:$AL$137,11,0),"")</f>
        <v/>
      </c>
      <c r="I88" s="523"/>
      <c r="J88" s="523" t="s">
        <v>1706</v>
      </c>
      <c r="K88" s="523"/>
      <c r="L88" s="536"/>
      <c r="M88" s="523" t="s">
        <v>1697</v>
      </c>
      <c r="N88" s="528"/>
      <c r="O88" s="528" t="s">
        <v>1764</v>
      </c>
      <c r="P88" s="528"/>
      <c r="Q88" s="528" t="s">
        <v>1769</v>
      </c>
      <c r="R88" s="523"/>
      <c r="S88" s="528" t="s">
        <v>1701</v>
      </c>
      <c r="T88" s="529" t="str">
        <f>IF(Tabla46[[#This Row],[ID RIESGO]]="","",IF(Tabla46[[#This Row],[RESPONSABLE DEL CONTROL (CARGO)]]="",0,15))</f>
        <v/>
      </c>
      <c r="U88" s="530" t="str">
        <f>IF(Tabla46[[#This Row],[ID RIESGO]]="","",IF(Tabla46[[#This Row],[SEGREGACIÓN Y AUTORIDAD DEL RESPONSABLE DEL CONTROL]]="Inadecuado",0,15))</f>
        <v/>
      </c>
      <c r="V88" s="530" t="str">
        <f>IF(Tabla46[[#This Row],[ID RIESGO]]="","",IF(Tabla46[[#This Row],[PERIODICIDAD]]="No Establecida",0,15))</f>
        <v/>
      </c>
      <c r="W88" s="530">
        <f>IF(Tabla46[[#This Row],[Tipo de Propósito]]="Prevenir",15,IF(Tabla46[[#This Row],[Tipo de Propósito]]="Detectar",10,0))</f>
        <v>15</v>
      </c>
      <c r="X88" s="530">
        <f>IF(Tabla46[[#This Row],[La descripción del como es:]]="Confiable",15,0)</f>
        <v>15</v>
      </c>
      <c r="Y88" s="530">
        <f>IF(Tabla46[[#This Row],[Las desviaciones se:]]="Se investigan y resuelven oportunamente",15,0)</f>
        <v>15</v>
      </c>
      <c r="Z88" s="531">
        <f>IF(Tabla46[[#This Row],[La evidencia es:]]="Completa",10,IF(Tabla46[[#This Row],[La evidencia es:]]="Incompleta",5,0))</f>
        <v>10</v>
      </c>
      <c r="AA88" s="532">
        <f>SUM(Tabla46[[#This Row],[CALF.RESPONSABLE]:[CALF.EVID]])</f>
        <v>55</v>
      </c>
      <c r="AB88" s="531" t="str">
        <f>IF(ISTEXT(Tabla46[[#This Row],[VALOR EVALUACION DISENO]]),"",IF(Tabla46[[#This Row],[VALOR EVALUACION DISENO]]&gt;96,DATOS!$AV$21,IF(Tabla46[[#This Row],[VALOR EVALUACION DISENO]]&gt;=86,DATOS!$AV$22,DATOS!$AV$23)))</f>
        <v>DÉBIL</v>
      </c>
      <c r="AC88" s="488" t="s">
        <v>1708</v>
      </c>
      <c r="AD88" s="531" t="str">
        <f>IFERROR(VLOOKUP(Tabla46[[#This Row],[% DE CUMPLIMIENTO DE LA EJECUCION DEL CONTROL]],DATOS!$AS$38:$AT$40,2,0),"")</f>
        <v>FUERTE</v>
      </c>
      <c r="AE88" s="531">
        <f>IF(Tabla46[[#This Row],[RESULTADO EVALUACIÓN DEL DISEÑO DEL CONTROL]]="","",SUMIFS(DATOS!$AT$49:$AT$57,DATOS!$AR$49:$AR$57,Tabla46[[#This Row],[RESULTADO EVALUACIÓN DEL DISEÑO DEL CONTROL]],DATOS!$AS$49:$AS$57,Tabla46[[#This Row],[RESULTADO EVALUACION DE LA EJECUCION]]))</f>
        <v>0</v>
      </c>
    </row>
    <row r="89" spans="1:31" s="488" customFormat="1" ht="38.25" hidden="1" x14ac:dyDescent="0.2">
      <c r="A89" s="516"/>
      <c r="B89" s="517"/>
      <c r="C89" s="517"/>
      <c r="D89" s="518"/>
      <c r="E89" s="519"/>
      <c r="F89" s="525"/>
      <c r="G89" s="526" t="str">
        <f>IFERROR(VLOOKUP(Tabla46[[#This Row],[ID RIESGO]],'1. IDENTIFICACION DEL RIESGO'!$AB$29:$AL$137,11,0),"")</f>
        <v/>
      </c>
      <c r="I89" s="523"/>
      <c r="J89" s="523" t="s">
        <v>1706</v>
      </c>
      <c r="K89" s="523"/>
      <c r="L89" s="536"/>
      <c r="M89" s="523" t="s">
        <v>1697</v>
      </c>
      <c r="N89" s="528"/>
      <c r="O89" s="528" t="s">
        <v>1764</v>
      </c>
      <c r="P89" s="528"/>
      <c r="Q89" s="528" t="s">
        <v>1769</v>
      </c>
      <c r="R89" s="523"/>
      <c r="S89" s="528" t="s">
        <v>1701</v>
      </c>
      <c r="T89" s="529" t="str">
        <f>IF(Tabla46[[#This Row],[ID RIESGO]]="","",IF(Tabla46[[#This Row],[RESPONSABLE DEL CONTROL (CARGO)]]="",0,15))</f>
        <v/>
      </c>
      <c r="U89" s="530" t="str">
        <f>IF(Tabla46[[#This Row],[ID RIESGO]]="","",IF(Tabla46[[#This Row],[SEGREGACIÓN Y AUTORIDAD DEL RESPONSABLE DEL CONTROL]]="Inadecuado",0,15))</f>
        <v/>
      </c>
      <c r="V89" s="530" t="str">
        <f>IF(Tabla46[[#This Row],[ID RIESGO]]="","",IF(Tabla46[[#This Row],[PERIODICIDAD]]="No Establecida",0,15))</f>
        <v/>
      </c>
      <c r="W89" s="530">
        <f>IF(Tabla46[[#This Row],[Tipo de Propósito]]="Prevenir",15,IF(Tabla46[[#This Row],[Tipo de Propósito]]="Detectar",10,0))</f>
        <v>15</v>
      </c>
      <c r="X89" s="530">
        <f>IF(Tabla46[[#This Row],[La descripción del como es:]]="Confiable",15,0)</f>
        <v>15</v>
      </c>
      <c r="Y89" s="530">
        <f>IF(Tabla46[[#This Row],[Las desviaciones se:]]="Se investigan y resuelven oportunamente",15,0)</f>
        <v>15</v>
      </c>
      <c r="Z89" s="531">
        <f>IF(Tabla46[[#This Row],[La evidencia es:]]="Completa",10,IF(Tabla46[[#This Row],[La evidencia es:]]="Incompleta",5,0))</f>
        <v>10</v>
      </c>
      <c r="AA89" s="532">
        <f>SUM(Tabla46[[#This Row],[CALF.RESPONSABLE]:[CALF.EVID]])</f>
        <v>55</v>
      </c>
      <c r="AB89" s="531" t="str">
        <f>IF(ISTEXT(Tabla46[[#This Row],[VALOR EVALUACION DISENO]]),"",IF(Tabla46[[#This Row],[VALOR EVALUACION DISENO]]&gt;96,DATOS!$AV$21,IF(Tabla46[[#This Row],[VALOR EVALUACION DISENO]]&gt;=86,DATOS!$AV$22,DATOS!$AV$23)))</f>
        <v>DÉBIL</v>
      </c>
      <c r="AC89" s="488" t="s">
        <v>1708</v>
      </c>
      <c r="AD89" s="531" t="str">
        <f>IFERROR(VLOOKUP(Tabla46[[#This Row],[% DE CUMPLIMIENTO DE LA EJECUCION DEL CONTROL]],DATOS!$AS$38:$AT$40,2,0),"")</f>
        <v>FUERTE</v>
      </c>
      <c r="AE89" s="531">
        <f>IF(Tabla46[[#This Row],[RESULTADO EVALUACIÓN DEL DISEÑO DEL CONTROL]]="","",SUMIFS(DATOS!$AT$49:$AT$57,DATOS!$AR$49:$AR$57,Tabla46[[#This Row],[RESULTADO EVALUACIÓN DEL DISEÑO DEL CONTROL]],DATOS!$AS$49:$AS$57,Tabla46[[#This Row],[RESULTADO EVALUACION DE LA EJECUCION]]))</f>
        <v>0</v>
      </c>
    </row>
    <row r="90" spans="1:31" s="488" customFormat="1" ht="38.25" hidden="1" x14ac:dyDescent="0.2">
      <c r="A90" s="516"/>
      <c r="B90" s="517"/>
      <c r="C90" s="517"/>
      <c r="D90" s="518"/>
      <c r="E90" s="519"/>
      <c r="F90" s="525"/>
      <c r="G90" s="526" t="str">
        <f>IFERROR(VLOOKUP(Tabla46[[#This Row],[ID RIESGO]],'1. IDENTIFICACION DEL RIESGO'!$AB$29:$AL$137,11,0),"")</f>
        <v/>
      </c>
      <c r="I90" s="523"/>
      <c r="J90" s="523" t="s">
        <v>1706</v>
      </c>
      <c r="K90" s="523"/>
      <c r="L90" s="536"/>
      <c r="M90" s="523" t="s">
        <v>1697</v>
      </c>
      <c r="N90" s="528"/>
      <c r="O90" s="528" t="s">
        <v>1764</v>
      </c>
      <c r="P90" s="528"/>
      <c r="Q90" s="528" t="s">
        <v>1769</v>
      </c>
      <c r="R90" s="523"/>
      <c r="S90" s="528" t="s">
        <v>1701</v>
      </c>
      <c r="T90" s="529" t="str">
        <f>IF(Tabla46[[#This Row],[ID RIESGO]]="","",IF(Tabla46[[#This Row],[RESPONSABLE DEL CONTROL (CARGO)]]="",0,15))</f>
        <v/>
      </c>
      <c r="U90" s="530" t="str">
        <f>IF(Tabla46[[#This Row],[ID RIESGO]]="","",IF(Tabla46[[#This Row],[SEGREGACIÓN Y AUTORIDAD DEL RESPONSABLE DEL CONTROL]]="Inadecuado",0,15))</f>
        <v/>
      </c>
      <c r="V90" s="530" t="str">
        <f>IF(Tabla46[[#This Row],[ID RIESGO]]="","",IF(Tabla46[[#This Row],[PERIODICIDAD]]="No Establecida",0,15))</f>
        <v/>
      </c>
      <c r="W90" s="530">
        <f>IF(Tabla46[[#This Row],[Tipo de Propósito]]="Prevenir",15,IF(Tabla46[[#This Row],[Tipo de Propósito]]="Detectar",10,0))</f>
        <v>15</v>
      </c>
      <c r="X90" s="530">
        <f>IF(Tabla46[[#This Row],[La descripción del como es:]]="Confiable",15,0)</f>
        <v>15</v>
      </c>
      <c r="Y90" s="530">
        <f>IF(Tabla46[[#This Row],[Las desviaciones se:]]="Se investigan y resuelven oportunamente",15,0)</f>
        <v>15</v>
      </c>
      <c r="Z90" s="531">
        <f>IF(Tabla46[[#This Row],[La evidencia es:]]="Completa",10,IF(Tabla46[[#This Row],[La evidencia es:]]="Incompleta",5,0))</f>
        <v>10</v>
      </c>
      <c r="AA90" s="532">
        <f>SUM(Tabla46[[#This Row],[CALF.RESPONSABLE]:[CALF.EVID]])</f>
        <v>55</v>
      </c>
      <c r="AB90" s="531" t="str">
        <f>IF(ISTEXT(Tabla46[[#This Row],[VALOR EVALUACION DISENO]]),"",IF(Tabla46[[#This Row],[VALOR EVALUACION DISENO]]&gt;96,DATOS!$AV$21,IF(Tabla46[[#This Row],[VALOR EVALUACION DISENO]]&gt;=86,DATOS!$AV$22,DATOS!$AV$23)))</f>
        <v>DÉBIL</v>
      </c>
      <c r="AC90" s="488" t="s">
        <v>1708</v>
      </c>
      <c r="AD90" s="531" t="str">
        <f>IFERROR(VLOOKUP(Tabla46[[#This Row],[% DE CUMPLIMIENTO DE LA EJECUCION DEL CONTROL]],DATOS!$AS$38:$AT$40,2,0),"")</f>
        <v>FUERTE</v>
      </c>
      <c r="AE90" s="531">
        <f>IF(Tabla46[[#This Row],[RESULTADO EVALUACIÓN DEL DISEÑO DEL CONTROL]]="","",SUMIFS(DATOS!$AT$49:$AT$57,DATOS!$AR$49:$AR$57,Tabla46[[#This Row],[RESULTADO EVALUACIÓN DEL DISEÑO DEL CONTROL]],DATOS!$AS$49:$AS$57,Tabla46[[#This Row],[RESULTADO EVALUACION DE LA EJECUCION]]))</f>
        <v>0</v>
      </c>
    </row>
    <row r="91" spans="1:31" s="488" customFormat="1" ht="38.25" hidden="1" x14ac:dyDescent="0.2">
      <c r="A91" s="516"/>
      <c r="B91" s="517"/>
      <c r="C91" s="517"/>
      <c r="D91" s="518"/>
      <c r="E91" s="519"/>
      <c r="F91" s="525"/>
      <c r="G91" s="526" t="str">
        <f>IFERROR(VLOOKUP(Tabla46[[#This Row],[ID RIESGO]],'1. IDENTIFICACION DEL RIESGO'!$AB$29:$AL$137,11,0),"")</f>
        <v/>
      </c>
      <c r="I91" s="523"/>
      <c r="J91" s="523" t="s">
        <v>1706</v>
      </c>
      <c r="K91" s="523"/>
      <c r="L91" s="536"/>
      <c r="M91" s="523" t="s">
        <v>1697</v>
      </c>
      <c r="N91" s="528"/>
      <c r="O91" s="528" t="s">
        <v>1764</v>
      </c>
      <c r="P91" s="528"/>
      <c r="Q91" s="528" t="s">
        <v>1769</v>
      </c>
      <c r="R91" s="523"/>
      <c r="S91" s="528" t="s">
        <v>1701</v>
      </c>
      <c r="T91" s="529" t="str">
        <f>IF(Tabla46[[#This Row],[ID RIESGO]]="","",IF(Tabla46[[#This Row],[RESPONSABLE DEL CONTROL (CARGO)]]="",0,15))</f>
        <v/>
      </c>
      <c r="U91" s="530" t="str">
        <f>IF(Tabla46[[#This Row],[ID RIESGO]]="","",IF(Tabla46[[#This Row],[SEGREGACIÓN Y AUTORIDAD DEL RESPONSABLE DEL CONTROL]]="Inadecuado",0,15))</f>
        <v/>
      </c>
      <c r="V91" s="530" t="str">
        <f>IF(Tabla46[[#This Row],[ID RIESGO]]="","",IF(Tabla46[[#This Row],[PERIODICIDAD]]="No Establecida",0,15))</f>
        <v/>
      </c>
      <c r="W91" s="530">
        <f>IF(Tabla46[[#This Row],[Tipo de Propósito]]="Prevenir",15,IF(Tabla46[[#This Row],[Tipo de Propósito]]="Detectar",10,0))</f>
        <v>15</v>
      </c>
      <c r="X91" s="530">
        <f>IF(Tabla46[[#This Row],[La descripción del como es:]]="Confiable",15,0)</f>
        <v>15</v>
      </c>
      <c r="Y91" s="530">
        <f>IF(Tabla46[[#This Row],[Las desviaciones se:]]="Se investigan y resuelven oportunamente",15,0)</f>
        <v>15</v>
      </c>
      <c r="Z91" s="531">
        <f>IF(Tabla46[[#This Row],[La evidencia es:]]="Completa",10,IF(Tabla46[[#This Row],[La evidencia es:]]="Incompleta",5,0))</f>
        <v>10</v>
      </c>
      <c r="AA91" s="532">
        <f>SUM(Tabla46[[#This Row],[CALF.RESPONSABLE]:[CALF.EVID]])</f>
        <v>55</v>
      </c>
      <c r="AB91" s="531" t="str">
        <f>IF(ISTEXT(Tabla46[[#This Row],[VALOR EVALUACION DISENO]]),"",IF(Tabla46[[#This Row],[VALOR EVALUACION DISENO]]&gt;96,DATOS!$AV$21,IF(Tabla46[[#This Row],[VALOR EVALUACION DISENO]]&gt;=86,DATOS!$AV$22,DATOS!$AV$23)))</f>
        <v>DÉBIL</v>
      </c>
      <c r="AC91" s="488" t="s">
        <v>1708</v>
      </c>
      <c r="AD91" s="531" t="str">
        <f>IFERROR(VLOOKUP(Tabla46[[#This Row],[% DE CUMPLIMIENTO DE LA EJECUCION DEL CONTROL]],DATOS!$AS$38:$AT$40,2,0),"")</f>
        <v>FUERTE</v>
      </c>
      <c r="AE91" s="531">
        <f>IF(Tabla46[[#This Row],[RESULTADO EVALUACIÓN DEL DISEÑO DEL CONTROL]]="","",SUMIFS(DATOS!$AT$49:$AT$57,DATOS!$AR$49:$AR$57,Tabla46[[#This Row],[RESULTADO EVALUACIÓN DEL DISEÑO DEL CONTROL]],DATOS!$AS$49:$AS$57,Tabla46[[#This Row],[RESULTADO EVALUACION DE LA EJECUCION]]))</f>
        <v>0</v>
      </c>
    </row>
    <row r="92" spans="1:31" s="488" customFormat="1" ht="38.25" hidden="1" x14ac:dyDescent="0.2">
      <c r="A92" s="516"/>
      <c r="B92" s="517"/>
      <c r="C92" s="517"/>
      <c r="D92" s="518"/>
      <c r="E92" s="519"/>
      <c r="F92" s="525"/>
      <c r="G92" s="526" t="str">
        <f>IFERROR(VLOOKUP(Tabla46[[#This Row],[ID RIESGO]],'1. IDENTIFICACION DEL RIESGO'!$AB$29:$AL$137,11,0),"")</f>
        <v/>
      </c>
      <c r="I92" s="523"/>
      <c r="J92" s="523" t="s">
        <v>1706</v>
      </c>
      <c r="K92" s="523"/>
      <c r="L92" s="536"/>
      <c r="M92" s="523" t="s">
        <v>1697</v>
      </c>
      <c r="N92" s="528"/>
      <c r="O92" s="528" t="s">
        <v>1764</v>
      </c>
      <c r="P92" s="528"/>
      <c r="Q92" s="528" t="s">
        <v>1769</v>
      </c>
      <c r="R92" s="523"/>
      <c r="S92" s="528" t="s">
        <v>1701</v>
      </c>
      <c r="T92" s="529" t="str">
        <f>IF(Tabla46[[#This Row],[ID RIESGO]]="","",IF(Tabla46[[#This Row],[RESPONSABLE DEL CONTROL (CARGO)]]="",0,15))</f>
        <v/>
      </c>
      <c r="U92" s="530" t="str">
        <f>IF(Tabla46[[#This Row],[ID RIESGO]]="","",IF(Tabla46[[#This Row],[SEGREGACIÓN Y AUTORIDAD DEL RESPONSABLE DEL CONTROL]]="Inadecuado",0,15))</f>
        <v/>
      </c>
      <c r="V92" s="530" t="str">
        <f>IF(Tabla46[[#This Row],[ID RIESGO]]="","",IF(Tabla46[[#This Row],[PERIODICIDAD]]="No Establecida",0,15))</f>
        <v/>
      </c>
      <c r="W92" s="530">
        <f>IF(Tabla46[[#This Row],[Tipo de Propósito]]="Prevenir",15,IF(Tabla46[[#This Row],[Tipo de Propósito]]="Detectar",10,0))</f>
        <v>15</v>
      </c>
      <c r="X92" s="530">
        <f>IF(Tabla46[[#This Row],[La descripción del como es:]]="Confiable",15,0)</f>
        <v>15</v>
      </c>
      <c r="Y92" s="530">
        <f>IF(Tabla46[[#This Row],[Las desviaciones se:]]="Se investigan y resuelven oportunamente",15,0)</f>
        <v>15</v>
      </c>
      <c r="Z92" s="531">
        <f>IF(Tabla46[[#This Row],[La evidencia es:]]="Completa",10,IF(Tabla46[[#This Row],[La evidencia es:]]="Incompleta",5,0))</f>
        <v>10</v>
      </c>
      <c r="AA92" s="532">
        <f>SUM(Tabla46[[#This Row],[CALF.RESPONSABLE]:[CALF.EVID]])</f>
        <v>55</v>
      </c>
      <c r="AB92" s="531" t="str">
        <f>IF(ISTEXT(Tabla46[[#This Row],[VALOR EVALUACION DISENO]]),"",IF(Tabla46[[#This Row],[VALOR EVALUACION DISENO]]&gt;96,DATOS!$AV$21,IF(Tabla46[[#This Row],[VALOR EVALUACION DISENO]]&gt;=86,DATOS!$AV$22,DATOS!$AV$23)))</f>
        <v>DÉBIL</v>
      </c>
      <c r="AC92" s="488" t="s">
        <v>1708</v>
      </c>
      <c r="AD92" s="531" t="str">
        <f>IFERROR(VLOOKUP(Tabla46[[#This Row],[% DE CUMPLIMIENTO DE LA EJECUCION DEL CONTROL]],DATOS!$AS$38:$AT$40,2,0),"")</f>
        <v>FUERTE</v>
      </c>
      <c r="AE92" s="531">
        <f>IF(Tabla46[[#This Row],[RESULTADO EVALUACIÓN DEL DISEÑO DEL CONTROL]]="","",SUMIFS(DATOS!$AT$49:$AT$57,DATOS!$AR$49:$AR$57,Tabla46[[#This Row],[RESULTADO EVALUACIÓN DEL DISEÑO DEL CONTROL]],DATOS!$AS$49:$AS$57,Tabla46[[#This Row],[RESULTADO EVALUACION DE LA EJECUCION]]))</f>
        <v>0</v>
      </c>
    </row>
    <row r="93" spans="1:31" s="488" customFormat="1" ht="38.25" hidden="1" x14ac:dyDescent="0.2">
      <c r="A93" s="516"/>
      <c r="B93" s="517"/>
      <c r="C93" s="517"/>
      <c r="D93" s="518"/>
      <c r="E93" s="519"/>
      <c r="F93" s="525"/>
      <c r="G93" s="526" t="str">
        <f>IFERROR(VLOOKUP(Tabla46[[#This Row],[ID RIESGO]],'1. IDENTIFICACION DEL RIESGO'!$AB$29:$AL$137,11,0),"")</f>
        <v/>
      </c>
      <c r="I93" s="523"/>
      <c r="J93" s="523" t="s">
        <v>1706</v>
      </c>
      <c r="K93" s="523"/>
      <c r="L93" s="536"/>
      <c r="M93" s="523" t="s">
        <v>1697</v>
      </c>
      <c r="N93" s="528"/>
      <c r="O93" s="528" t="s">
        <v>1764</v>
      </c>
      <c r="P93" s="528"/>
      <c r="Q93" s="528" t="s">
        <v>1769</v>
      </c>
      <c r="R93" s="523"/>
      <c r="S93" s="528" t="s">
        <v>1701</v>
      </c>
      <c r="T93" s="529" t="str">
        <f>IF(Tabla46[[#This Row],[ID RIESGO]]="","",IF(Tabla46[[#This Row],[RESPONSABLE DEL CONTROL (CARGO)]]="",0,15))</f>
        <v/>
      </c>
      <c r="U93" s="530" t="str">
        <f>IF(Tabla46[[#This Row],[ID RIESGO]]="","",IF(Tabla46[[#This Row],[SEGREGACIÓN Y AUTORIDAD DEL RESPONSABLE DEL CONTROL]]="Inadecuado",0,15))</f>
        <v/>
      </c>
      <c r="V93" s="530" t="str">
        <f>IF(Tabla46[[#This Row],[ID RIESGO]]="","",IF(Tabla46[[#This Row],[PERIODICIDAD]]="No Establecida",0,15))</f>
        <v/>
      </c>
      <c r="W93" s="530">
        <f>IF(Tabla46[[#This Row],[Tipo de Propósito]]="Prevenir",15,IF(Tabla46[[#This Row],[Tipo de Propósito]]="Detectar",10,0))</f>
        <v>15</v>
      </c>
      <c r="X93" s="530">
        <f>IF(Tabla46[[#This Row],[La descripción del como es:]]="Confiable",15,0)</f>
        <v>15</v>
      </c>
      <c r="Y93" s="530">
        <f>IF(Tabla46[[#This Row],[Las desviaciones se:]]="Se investigan y resuelven oportunamente",15,0)</f>
        <v>15</v>
      </c>
      <c r="Z93" s="531">
        <f>IF(Tabla46[[#This Row],[La evidencia es:]]="Completa",10,IF(Tabla46[[#This Row],[La evidencia es:]]="Incompleta",5,0))</f>
        <v>10</v>
      </c>
      <c r="AA93" s="532">
        <f>SUM(Tabla46[[#This Row],[CALF.RESPONSABLE]:[CALF.EVID]])</f>
        <v>55</v>
      </c>
      <c r="AB93" s="531" t="str">
        <f>IF(ISTEXT(Tabla46[[#This Row],[VALOR EVALUACION DISENO]]),"",IF(Tabla46[[#This Row],[VALOR EVALUACION DISENO]]&gt;96,DATOS!$AV$21,IF(Tabla46[[#This Row],[VALOR EVALUACION DISENO]]&gt;=86,DATOS!$AV$22,DATOS!$AV$23)))</f>
        <v>DÉBIL</v>
      </c>
      <c r="AC93" s="488" t="s">
        <v>1708</v>
      </c>
      <c r="AD93" s="531" t="str">
        <f>IFERROR(VLOOKUP(Tabla46[[#This Row],[% DE CUMPLIMIENTO DE LA EJECUCION DEL CONTROL]],DATOS!$AS$38:$AT$40,2,0),"")</f>
        <v>FUERTE</v>
      </c>
      <c r="AE93" s="531">
        <f>IF(Tabla46[[#This Row],[RESULTADO EVALUACIÓN DEL DISEÑO DEL CONTROL]]="","",SUMIFS(DATOS!$AT$49:$AT$57,DATOS!$AR$49:$AR$57,Tabla46[[#This Row],[RESULTADO EVALUACIÓN DEL DISEÑO DEL CONTROL]],DATOS!$AS$49:$AS$57,Tabla46[[#This Row],[RESULTADO EVALUACION DE LA EJECUCION]]))</f>
        <v>0</v>
      </c>
    </row>
    <row r="94" spans="1:31" s="488" customFormat="1" ht="38.25" hidden="1" x14ac:dyDescent="0.2">
      <c r="A94" s="516"/>
      <c r="B94" s="517"/>
      <c r="C94" s="517"/>
      <c r="D94" s="518"/>
      <c r="E94" s="519"/>
      <c r="F94" s="525"/>
      <c r="G94" s="526" t="str">
        <f>IFERROR(VLOOKUP(Tabla46[[#This Row],[ID RIESGO]],'1. IDENTIFICACION DEL RIESGO'!$AB$29:$AL$137,11,0),"")</f>
        <v/>
      </c>
      <c r="I94" s="523"/>
      <c r="J94" s="523" t="s">
        <v>1706</v>
      </c>
      <c r="K94" s="523"/>
      <c r="L94" s="536"/>
      <c r="M94" s="523" t="s">
        <v>1697</v>
      </c>
      <c r="N94" s="528"/>
      <c r="O94" s="528" t="s">
        <v>1764</v>
      </c>
      <c r="P94" s="528"/>
      <c r="Q94" s="528" t="s">
        <v>1769</v>
      </c>
      <c r="R94" s="523"/>
      <c r="S94" s="528" t="s">
        <v>1701</v>
      </c>
      <c r="T94" s="529" t="str">
        <f>IF(Tabla46[[#This Row],[ID RIESGO]]="","",IF(Tabla46[[#This Row],[RESPONSABLE DEL CONTROL (CARGO)]]="",0,15))</f>
        <v/>
      </c>
      <c r="U94" s="530" t="str">
        <f>IF(Tabla46[[#This Row],[ID RIESGO]]="","",IF(Tabla46[[#This Row],[SEGREGACIÓN Y AUTORIDAD DEL RESPONSABLE DEL CONTROL]]="Inadecuado",0,15))</f>
        <v/>
      </c>
      <c r="V94" s="530" t="str">
        <f>IF(Tabla46[[#This Row],[ID RIESGO]]="","",IF(Tabla46[[#This Row],[PERIODICIDAD]]="No Establecida",0,15))</f>
        <v/>
      </c>
      <c r="W94" s="530">
        <f>IF(Tabla46[[#This Row],[Tipo de Propósito]]="Prevenir",15,IF(Tabla46[[#This Row],[Tipo de Propósito]]="Detectar",10,0))</f>
        <v>15</v>
      </c>
      <c r="X94" s="530">
        <f>IF(Tabla46[[#This Row],[La descripción del como es:]]="Confiable",15,0)</f>
        <v>15</v>
      </c>
      <c r="Y94" s="530">
        <f>IF(Tabla46[[#This Row],[Las desviaciones se:]]="Se investigan y resuelven oportunamente",15,0)</f>
        <v>15</v>
      </c>
      <c r="Z94" s="531">
        <f>IF(Tabla46[[#This Row],[La evidencia es:]]="Completa",10,IF(Tabla46[[#This Row],[La evidencia es:]]="Incompleta",5,0))</f>
        <v>10</v>
      </c>
      <c r="AA94" s="532">
        <f>SUM(Tabla46[[#This Row],[CALF.RESPONSABLE]:[CALF.EVID]])</f>
        <v>55</v>
      </c>
      <c r="AB94" s="531" t="str">
        <f>IF(ISTEXT(Tabla46[[#This Row],[VALOR EVALUACION DISENO]]),"",IF(Tabla46[[#This Row],[VALOR EVALUACION DISENO]]&gt;96,DATOS!$AV$21,IF(Tabla46[[#This Row],[VALOR EVALUACION DISENO]]&gt;=86,DATOS!$AV$22,DATOS!$AV$23)))</f>
        <v>DÉBIL</v>
      </c>
      <c r="AC94" s="488" t="s">
        <v>1708</v>
      </c>
      <c r="AD94" s="531" t="str">
        <f>IFERROR(VLOOKUP(Tabla46[[#This Row],[% DE CUMPLIMIENTO DE LA EJECUCION DEL CONTROL]],DATOS!$AS$38:$AT$40,2,0),"")</f>
        <v>FUERTE</v>
      </c>
      <c r="AE94" s="531">
        <f>IF(Tabla46[[#This Row],[RESULTADO EVALUACIÓN DEL DISEÑO DEL CONTROL]]="","",SUMIFS(DATOS!$AT$49:$AT$57,DATOS!$AR$49:$AR$57,Tabla46[[#This Row],[RESULTADO EVALUACIÓN DEL DISEÑO DEL CONTROL]],DATOS!$AS$49:$AS$57,Tabla46[[#This Row],[RESULTADO EVALUACION DE LA EJECUCION]]))</f>
        <v>0</v>
      </c>
    </row>
    <row r="95" spans="1:31" s="488" customFormat="1" ht="38.25" hidden="1" x14ac:dyDescent="0.2">
      <c r="A95" s="516"/>
      <c r="B95" s="517"/>
      <c r="C95" s="517"/>
      <c r="D95" s="518"/>
      <c r="E95" s="519"/>
      <c r="F95" s="525"/>
      <c r="G95" s="526" t="str">
        <f>IFERROR(VLOOKUP(Tabla46[[#This Row],[ID RIESGO]],'1. IDENTIFICACION DEL RIESGO'!$AB$29:$AL$137,11,0),"")</f>
        <v/>
      </c>
      <c r="I95" s="523"/>
      <c r="J95" s="523" t="s">
        <v>1706</v>
      </c>
      <c r="K95" s="523"/>
      <c r="L95" s="536"/>
      <c r="M95" s="523" t="s">
        <v>1697</v>
      </c>
      <c r="N95" s="528"/>
      <c r="O95" s="528" t="s">
        <v>1764</v>
      </c>
      <c r="P95" s="528"/>
      <c r="Q95" s="528" t="s">
        <v>1769</v>
      </c>
      <c r="R95" s="523"/>
      <c r="S95" s="528" t="s">
        <v>1701</v>
      </c>
      <c r="T95" s="529" t="str">
        <f>IF(Tabla46[[#This Row],[ID RIESGO]]="","",IF(Tabla46[[#This Row],[RESPONSABLE DEL CONTROL (CARGO)]]="",0,15))</f>
        <v/>
      </c>
      <c r="U95" s="530" t="str">
        <f>IF(Tabla46[[#This Row],[ID RIESGO]]="","",IF(Tabla46[[#This Row],[SEGREGACIÓN Y AUTORIDAD DEL RESPONSABLE DEL CONTROL]]="Inadecuado",0,15))</f>
        <v/>
      </c>
      <c r="V95" s="530" t="str">
        <f>IF(Tabla46[[#This Row],[ID RIESGO]]="","",IF(Tabla46[[#This Row],[PERIODICIDAD]]="No Establecida",0,15))</f>
        <v/>
      </c>
      <c r="W95" s="530">
        <f>IF(Tabla46[[#This Row],[Tipo de Propósito]]="Prevenir",15,IF(Tabla46[[#This Row],[Tipo de Propósito]]="Detectar",10,0))</f>
        <v>15</v>
      </c>
      <c r="X95" s="530">
        <f>IF(Tabla46[[#This Row],[La descripción del como es:]]="Confiable",15,0)</f>
        <v>15</v>
      </c>
      <c r="Y95" s="530">
        <f>IF(Tabla46[[#This Row],[Las desviaciones se:]]="Se investigan y resuelven oportunamente",15,0)</f>
        <v>15</v>
      </c>
      <c r="Z95" s="531">
        <f>IF(Tabla46[[#This Row],[La evidencia es:]]="Completa",10,IF(Tabla46[[#This Row],[La evidencia es:]]="Incompleta",5,0))</f>
        <v>10</v>
      </c>
      <c r="AA95" s="532">
        <f>SUM(Tabla46[[#This Row],[CALF.RESPONSABLE]:[CALF.EVID]])</f>
        <v>55</v>
      </c>
      <c r="AB95" s="531" t="str">
        <f>IF(ISTEXT(Tabla46[[#This Row],[VALOR EVALUACION DISENO]]),"",IF(Tabla46[[#This Row],[VALOR EVALUACION DISENO]]&gt;96,DATOS!$AV$21,IF(Tabla46[[#This Row],[VALOR EVALUACION DISENO]]&gt;=86,DATOS!$AV$22,DATOS!$AV$23)))</f>
        <v>DÉBIL</v>
      </c>
      <c r="AC95" s="488" t="s">
        <v>1708</v>
      </c>
      <c r="AD95" s="531" t="str">
        <f>IFERROR(VLOOKUP(Tabla46[[#This Row],[% DE CUMPLIMIENTO DE LA EJECUCION DEL CONTROL]],DATOS!$AS$38:$AT$40,2,0),"")</f>
        <v>FUERTE</v>
      </c>
      <c r="AE95" s="531">
        <f>IF(Tabla46[[#This Row],[RESULTADO EVALUACIÓN DEL DISEÑO DEL CONTROL]]="","",SUMIFS(DATOS!$AT$49:$AT$57,DATOS!$AR$49:$AR$57,Tabla46[[#This Row],[RESULTADO EVALUACIÓN DEL DISEÑO DEL CONTROL]],DATOS!$AS$49:$AS$57,Tabla46[[#This Row],[RESULTADO EVALUACION DE LA EJECUCION]]))</f>
        <v>0</v>
      </c>
    </row>
    <row r="96" spans="1:31" s="488" customFormat="1" ht="38.25" hidden="1" x14ac:dyDescent="0.2">
      <c r="A96" s="516"/>
      <c r="B96" s="517"/>
      <c r="C96" s="517"/>
      <c r="D96" s="518"/>
      <c r="E96" s="519"/>
      <c r="F96" s="525"/>
      <c r="G96" s="526" t="str">
        <f>IFERROR(VLOOKUP(Tabla46[[#This Row],[ID RIESGO]],'1. IDENTIFICACION DEL RIESGO'!$AB$29:$AL$137,11,0),"")</f>
        <v/>
      </c>
      <c r="I96" s="523"/>
      <c r="J96" s="523" t="s">
        <v>1706</v>
      </c>
      <c r="K96" s="523"/>
      <c r="L96" s="536"/>
      <c r="M96" s="523" t="s">
        <v>1697</v>
      </c>
      <c r="N96" s="528"/>
      <c r="O96" s="528" t="s">
        <v>1764</v>
      </c>
      <c r="P96" s="528"/>
      <c r="Q96" s="528" t="s">
        <v>1769</v>
      </c>
      <c r="R96" s="523"/>
      <c r="S96" s="528" t="s">
        <v>1701</v>
      </c>
      <c r="T96" s="529" t="str">
        <f>IF(Tabla46[[#This Row],[ID RIESGO]]="","",IF(Tabla46[[#This Row],[RESPONSABLE DEL CONTROL (CARGO)]]="",0,15))</f>
        <v/>
      </c>
      <c r="U96" s="530" t="str">
        <f>IF(Tabla46[[#This Row],[ID RIESGO]]="","",IF(Tabla46[[#This Row],[SEGREGACIÓN Y AUTORIDAD DEL RESPONSABLE DEL CONTROL]]="Inadecuado",0,15))</f>
        <v/>
      </c>
      <c r="V96" s="530" t="str">
        <f>IF(Tabla46[[#This Row],[ID RIESGO]]="","",IF(Tabla46[[#This Row],[PERIODICIDAD]]="No Establecida",0,15))</f>
        <v/>
      </c>
      <c r="W96" s="530">
        <f>IF(Tabla46[[#This Row],[Tipo de Propósito]]="Prevenir",15,IF(Tabla46[[#This Row],[Tipo de Propósito]]="Detectar",10,0))</f>
        <v>15</v>
      </c>
      <c r="X96" s="530">
        <f>IF(Tabla46[[#This Row],[La descripción del como es:]]="Confiable",15,0)</f>
        <v>15</v>
      </c>
      <c r="Y96" s="530">
        <f>IF(Tabla46[[#This Row],[Las desviaciones se:]]="Se investigan y resuelven oportunamente",15,0)</f>
        <v>15</v>
      </c>
      <c r="Z96" s="531">
        <f>IF(Tabla46[[#This Row],[La evidencia es:]]="Completa",10,IF(Tabla46[[#This Row],[La evidencia es:]]="Incompleta",5,0))</f>
        <v>10</v>
      </c>
      <c r="AA96" s="532">
        <f>SUM(Tabla46[[#This Row],[CALF.RESPONSABLE]:[CALF.EVID]])</f>
        <v>55</v>
      </c>
      <c r="AB96" s="531" t="str">
        <f>IF(ISTEXT(Tabla46[[#This Row],[VALOR EVALUACION DISENO]]),"",IF(Tabla46[[#This Row],[VALOR EVALUACION DISENO]]&gt;96,DATOS!$AV$21,IF(Tabla46[[#This Row],[VALOR EVALUACION DISENO]]&gt;=86,DATOS!$AV$22,DATOS!$AV$23)))</f>
        <v>DÉBIL</v>
      </c>
      <c r="AC96" s="488" t="s">
        <v>1708</v>
      </c>
      <c r="AD96" s="531" t="str">
        <f>IFERROR(VLOOKUP(Tabla46[[#This Row],[% DE CUMPLIMIENTO DE LA EJECUCION DEL CONTROL]],DATOS!$AS$38:$AT$40,2,0),"")</f>
        <v>FUERTE</v>
      </c>
      <c r="AE96" s="531">
        <f>IF(Tabla46[[#This Row],[RESULTADO EVALUACIÓN DEL DISEÑO DEL CONTROL]]="","",SUMIFS(DATOS!$AT$49:$AT$57,DATOS!$AR$49:$AR$57,Tabla46[[#This Row],[RESULTADO EVALUACIÓN DEL DISEÑO DEL CONTROL]],DATOS!$AS$49:$AS$57,Tabla46[[#This Row],[RESULTADO EVALUACION DE LA EJECUCION]]))</f>
        <v>0</v>
      </c>
    </row>
    <row r="97" spans="1:31" s="488" customFormat="1" ht="38.25" hidden="1" x14ac:dyDescent="0.2">
      <c r="A97" s="516"/>
      <c r="B97" s="517"/>
      <c r="C97" s="517"/>
      <c r="D97" s="518"/>
      <c r="E97" s="519"/>
      <c r="F97" s="525"/>
      <c r="G97" s="526" t="str">
        <f>IFERROR(VLOOKUP(Tabla46[[#This Row],[ID RIESGO]],'1. IDENTIFICACION DEL RIESGO'!$AB$29:$AL$137,11,0),"")</f>
        <v/>
      </c>
      <c r="I97" s="523"/>
      <c r="J97" s="523" t="s">
        <v>1706</v>
      </c>
      <c r="K97" s="523"/>
      <c r="L97" s="536"/>
      <c r="M97" s="523" t="s">
        <v>1697</v>
      </c>
      <c r="N97" s="528"/>
      <c r="O97" s="528" t="s">
        <v>1764</v>
      </c>
      <c r="P97" s="528"/>
      <c r="Q97" s="528" t="s">
        <v>1769</v>
      </c>
      <c r="R97" s="523"/>
      <c r="S97" s="528" t="s">
        <v>1701</v>
      </c>
      <c r="T97" s="529" t="str">
        <f>IF(Tabla46[[#This Row],[ID RIESGO]]="","",IF(Tabla46[[#This Row],[RESPONSABLE DEL CONTROL (CARGO)]]="",0,15))</f>
        <v/>
      </c>
      <c r="U97" s="530" t="str">
        <f>IF(Tabla46[[#This Row],[ID RIESGO]]="","",IF(Tabla46[[#This Row],[SEGREGACIÓN Y AUTORIDAD DEL RESPONSABLE DEL CONTROL]]="Inadecuado",0,15))</f>
        <v/>
      </c>
      <c r="V97" s="530" t="str">
        <f>IF(Tabla46[[#This Row],[ID RIESGO]]="","",IF(Tabla46[[#This Row],[PERIODICIDAD]]="No Establecida",0,15))</f>
        <v/>
      </c>
      <c r="W97" s="530">
        <f>IF(Tabla46[[#This Row],[Tipo de Propósito]]="Prevenir",15,IF(Tabla46[[#This Row],[Tipo de Propósito]]="Detectar",10,0))</f>
        <v>15</v>
      </c>
      <c r="X97" s="530">
        <f>IF(Tabla46[[#This Row],[La descripción del como es:]]="Confiable",15,0)</f>
        <v>15</v>
      </c>
      <c r="Y97" s="530">
        <f>IF(Tabla46[[#This Row],[Las desviaciones se:]]="Se investigan y resuelven oportunamente",15,0)</f>
        <v>15</v>
      </c>
      <c r="Z97" s="531">
        <f>IF(Tabla46[[#This Row],[La evidencia es:]]="Completa",10,IF(Tabla46[[#This Row],[La evidencia es:]]="Incompleta",5,0))</f>
        <v>10</v>
      </c>
      <c r="AA97" s="532">
        <f>SUM(Tabla46[[#This Row],[CALF.RESPONSABLE]:[CALF.EVID]])</f>
        <v>55</v>
      </c>
      <c r="AB97" s="531" t="str">
        <f>IF(ISTEXT(Tabla46[[#This Row],[VALOR EVALUACION DISENO]]),"",IF(Tabla46[[#This Row],[VALOR EVALUACION DISENO]]&gt;96,DATOS!$AV$21,IF(Tabla46[[#This Row],[VALOR EVALUACION DISENO]]&gt;=86,DATOS!$AV$22,DATOS!$AV$23)))</f>
        <v>DÉBIL</v>
      </c>
      <c r="AC97" s="488" t="s">
        <v>1708</v>
      </c>
      <c r="AD97" s="531" t="str">
        <f>IFERROR(VLOOKUP(Tabla46[[#This Row],[% DE CUMPLIMIENTO DE LA EJECUCION DEL CONTROL]],DATOS!$AS$38:$AT$40,2,0),"")</f>
        <v>FUERTE</v>
      </c>
      <c r="AE97" s="531">
        <f>IF(Tabla46[[#This Row],[RESULTADO EVALUACIÓN DEL DISEÑO DEL CONTROL]]="","",SUMIFS(DATOS!$AT$49:$AT$57,DATOS!$AR$49:$AR$57,Tabla46[[#This Row],[RESULTADO EVALUACIÓN DEL DISEÑO DEL CONTROL]],DATOS!$AS$49:$AS$57,Tabla46[[#This Row],[RESULTADO EVALUACION DE LA EJECUCION]]))</f>
        <v>0</v>
      </c>
    </row>
    <row r="98" spans="1:31" s="488" customFormat="1" ht="38.25" hidden="1" x14ac:dyDescent="0.2">
      <c r="A98" s="516"/>
      <c r="B98" s="517"/>
      <c r="C98" s="517"/>
      <c r="D98" s="518"/>
      <c r="E98" s="519"/>
      <c r="F98" s="525"/>
      <c r="G98" s="526" t="str">
        <f>IFERROR(VLOOKUP(Tabla46[[#This Row],[ID RIESGO]],'1. IDENTIFICACION DEL RIESGO'!$AB$29:$AL$137,11,0),"")</f>
        <v/>
      </c>
      <c r="I98" s="523"/>
      <c r="J98" s="523" t="s">
        <v>1706</v>
      </c>
      <c r="K98" s="523"/>
      <c r="L98" s="536"/>
      <c r="M98" s="523" t="s">
        <v>1697</v>
      </c>
      <c r="N98" s="528"/>
      <c r="O98" s="528" t="s">
        <v>1764</v>
      </c>
      <c r="P98" s="528"/>
      <c r="Q98" s="528" t="s">
        <v>1769</v>
      </c>
      <c r="R98" s="523"/>
      <c r="S98" s="528" t="s">
        <v>1701</v>
      </c>
      <c r="T98" s="529" t="str">
        <f>IF(Tabla46[[#This Row],[ID RIESGO]]="","",IF(Tabla46[[#This Row],[RESPONSABLE DEL CONTROL (CARGO)]]="",0,15))</f>
        <v/>
      </c>
      <c r="U98" s="530" t="str">
        <f>IF(Tabla46[[#This Row],[ID RIESGO]]="","",IF(Tabla46[[#This Row],[SEGREGACIÓN Y AUTORIDAD DEL RESPONSABLE DEL CONTROL]]="Inadecuado",0,15))</f>
        <v/>
      </c>
      <c r="V98" s="530" t="str">
        <f>IF(Tabla46[[#This Row],[ID RIESGO]]="","",IF(Tabla46[[#This Row],[PERIODICIDAD]]="No Establecida",0,15))</f>
        <v/>
      </c>
      <c r="W98" s="530">
        <f>IF(Tabla46[[#This Row],[Tipo de Propósito]]="Prevenir",15,IF(Tabla46[[#This Row],[Tipo de Propósito]]="Detectar",10,0))</f>
        <v>15</v>
      </c>
      <c r="X98" s="530">
        <f>IF(Tabla46[[#This Row],[La descripción del como es:]]="Confiable",15,0)</f>
        <v>15</v>
      </c>
      <c r="Y98" s="530">
        <f>IF(Tabla46[[#This Row],[Las desviaciones se:]]="Se investigan y resuelven oportunamente",15,0)</f>
        <v>15</v>
      </c>
      <c r="Z98" s="531">
        <f>IF(Tabla46[[#This Row],[La evidencia es:]]="Completa",10,IF(Tabla46[[#This Row],[La evidencia es:]]="Incompleta",5,0))</f>
        <v>10</v>
      </c>
      <c r="AA98" s="532">
        <f>SUM(Tabla46[[#This Row],[CALF.RESPONSABLE]:[CALF.EVID]])</f>
        <v>55</v>
      </c>
      <c r="AB98" s="531" t="str">
        <f>IF(ISTEXT(Tabla46[[#This Row],[VALOR EVALUACION DISENO]]),"",IF(Tabla46[[#This Row],[VALOR EVALUACION DISENO]]&gt;96,DATOS!$AV$21,IF(Tabla46[[#This Row],[VALOR EVALUACION DISENO]]&gt;=86,DATOS!$AV$22,DATOS!$AV$23)))</f>
        <v>DÉBIL</v>
      </c>
      <c r="AC98" s="488" t="s">
        <v>1708</v>
      </c>
      <c r="AD98" s="531" t="str">
        <f>IFERROR(VLOOKUP(Tabla46[[#This Row],[% DE CUMPLIMIENTO DE LA EJECUCION DEL CONTROL]],DATOS!$AS$38:$AT$40,2,0),"")</f>
        <v>FUERTE</v>
      </c>
      <c r="AE98" s="531">
        <f>IF(Tabla46[[#This Row],[RESULTADO EVALUACIÓN DEL DISEÑO DEL CONTROL]]="","",SUMIFS(DATOS!$AT$49:$AT$57,DATOS!$AR$49:$AR$57,Tabla46[[#This Row],[RESULTADO EVALUACIÓN DEL DISEÑO DEL CONTROL]],DATOS!$AS$49:$AS$57,Tabla46[[#This Row],[RESULTADO EVALUACION DE LA EJECUCION]]))</f>
        <v>0</v>
      </c>
    </row>
    <row r="99" spans="1:31" s="488" customFormat="1" ht="38.25" hidden="1" x14ac:dyDescent="0.2">
      <c r="A99" s="516"/>
      <c r="B99" s="517"/>
      <c r="C99" s="517"/>
      <c r="D99" s="518"/>
      <c r="E99" s="519"/>
      <c r="F99" s="525"/>
      <c r="G99" s="526" t="str">
        <f>IFERROR(VLOOKUP(Tabla46[[#This Row],[ID RIESGO]],'1. IDENTIFICACION DEL RIESGO'!$AB$29:$AL$137,11,0),"")</f>
        <v/>
      </c>
      <c r="I99" s="523"/>
      <c r="J99" s="523" t="s">
        <v>1706</v>
      </c>
      <c r="K99" s="523"/>
      <c r="L99" s="536"/>
      <c r="M99" s="523" t="s">
        <v>1697</v>
      </c>
      <c r="N99" s="528"/>
      <c r="O99" s="528" t="s">
        <v>1764</v>
      </c>
      <c r="P99" s="528"/>
      <c r="Q99" s="528" t="s">
        <v>1769</v>
      </c>
      <c r="R99" s="523"/>
      <c r="S99" s="528" t="s">
        <v>1701</v>
      </c>
      <c r="T99" s="529" t="str">
        <f>IF(Tabla46[[#This Row],[ID RIESGO]]="","",IF(Tabla46[[#This Row],[RESPONSABLE DEL CONTROL (CARGO)]]="",0,15))</f>
        <v/>
      </c>
      <c r="U99" s="530" t="str">
        <f>IF(Tabla46[[#This Row],[ID RIESGO]]="","",IF(Tabla46[[#This Row],[SEGREGACIÓN Y AUTORIDAD DEL RESPONSABLE DEL CONTROL]]="Inadecuado",0,15))</f>
        <v/>
      </c>
      <c r="V99" s="530" t="str">
        <f>IF(Tabla46[[#This Row],[ID RIESGO]]="","",IF(Tabla46[[#This Row],[PERIODICIDAD]]="No Establecida",0,15))</f>
        <v/>
      </c>
      <c r="W99" s="530">
        <f>IF(Tabla46[[#This Row],[Tipo de Propósito]]="Prevenir",15,IF(Tabla46[[#This Row],[Tipo de Propósito]]="Detectar",10,0))</f>
        <v>15</v>
      </c>
      <c r="X99" s="530">
        <f>IF(Tabla46[[#This Row],[La descripción del como es:]]="Confiable",15,0)</f>
        <v>15</v>
      </c>
      <c r="Y99" s="530">
        <f>IF(Tabla46[[#This Row],[Las desviaciones se:]]="Se investigan y resuelven oportunamente",15,0)</f>
        <v>15</v>
      </c>
      <c r="Z99" s="531">
        <f>IF(Tabla46[[#This Row],[La evidencia es:]]="Completa",10,IF(Tabla46[[#This Row],[La evidencia es:]]="Incompleta",5,0))</f>
        <v>10</v>
      </c>
      <c r="AA99" s="532">
        <f>SUM(Tabla46[[#This Row],[CALF.RESPONSABLE]:[CALF.EVID]])</f>
        <v>55</v>
      </c>
      <c r="AB99" s="531" t="str">
        <f>IF(ISTEXT(Tabla46[[#This Row],[VALOR EVALUACION DISENO]]),"",IF(Tabla46[[#This Row],[VALOR EVALUACION DISENO]]&gt;96,DATOS!$AV$21,IF(Tabla46[[#This Row],[VALOR EVALUACION DISENO]]&gt;=86,DATOS!$AV$22,DATOS!$AV$23)))</f>
        <v>DÉBIL</v>
      </c>
      <c r="AC99" s="488" t="s">
        <v>1708</v>
      </c>
      <c r="AD99" s="531" t="str">
        <f>IFERROR(VLOOKUP(Tabla46[[#This Row],[% DE CUMPLIMIENTO DE LA EJECUCION DEL CONTROL]],DATOS!$AS$38:$AT$40,2,0),"")</f>
        <v>FUERTE</v>
      </c>
      <c r="AE99" s="531">
        <f>IF(Tabla46[[#This Row],[RESULTADO EVALUACIÓN DEL DISEÑO DEL CONTROL]]="","",SUMIFS(DATOS!$AT$49:$AT$57,DATOS!$AR$49:$AR$57,Tabla46[[#This Row],[RESULTADO EVALUACIÓN DEL DISEÑO DEL CONTROL]],DATOS!$AS$49:$AS$57,Tabla46[[#This Row],[RESULTADO EVALUACION DE LA EJECUCION]]))</f>
        <v>0</v>
      </c>
    </row>
    <row r="100" spans="1:31" s="488" customFormat="1" ht="38.25" hidden="1" x14ac:dyDescent="0.2">
      <c r="A100" s="516"/>
      <c r="B100" s="517"/>
      <c r="C100" s="517"/>
      <c r="D100" s="518"/>
      <c r="E100" s="519"/>
      <c r="F100" s="525"/>
      <c r="G100" s="526" t="str">
        <f>IFERROR(VLOOKUP(Tabla46[[#This Row],[ID RIESGO]],'1. IDENTIFICACION DEL RIESGO'!$AB$29:$AL$137,11,0),"")</f>
        <v/>
      </c>
      <c r="I100" s="523"/>
      <c r="J100" s="523" t="s">
        <v>1706</v>
      </c>
      <c r="K100" s="523"/>
      <c r="L100" s="536"/>
      <c r="M100" s="523" t="s">
        <v>1697</v>
      </c>
      <c r="N100" s="528"/>
      <c r="O100" s="528" t="s">
        <v>1764</v>
      </c>
      <c r="P100" s="528"/>
      <c r="Q100" s="528" t="s">
        <v>1769</v>
      </c>
      <c r="R100" s="523"/>
      <c r="S100" s="528" t="s">
        <v>1701</v>
      </c>
      <c r="T100" s="529" t="str">
        <f>IF(Tabla46[[#This Row],[ID RIESGO]]="","",IF(Tabla46[[#This Row],[RESPONSABLE DEL CONTROL (CARGO)]]="",0,15))</f>
        <v/>
      </c>
      <c r="U100" s="530" t="str">
        <f>IF(Tabla46[[#This Row],[ID RIESGO]]="","",IF(Tabla46[[#This Row],[SEGREGACIÓN Y AUTORIDAD DEL RESPONSABLE DEL CONTROL]]="Inadecuado",0,15))</f>
        <v/>
      </c>
      <c r="V100" s="530" t="str">
        <f>IF(Tabla46[[#This Row],[ID RIESGO]]="","",IF(Tabla46[[#This Row],[PERIODICIDAD]]="No Establecida",0,15))</f>
        <v/>
      </c>
      <c r="W100" s="530">
        <f>IF(Tabla46[[#This Row],[Tipo de Propósito]]="Prevenir",15,IF(Tabla46[[#This Row],[Tipo de Propósito]]="Detectar",10,0))</f>
        <v>15</v>
      </c>
      <c r="X100" s="530">
        <f>IF(Tabla46[[#This Row],[La descripción del como es:]]="Confiable",15,0)</f>
        <v>15</v>
      </c>
      <c r="Y100" s="530">
        <f>IF(Tabla46[[#This Row],[Las desviaciones se:]]="Se investigan y resuelven oportunamente",15,0)</f>
        <v>15</v>
      </c>
      <c r="Z100" s="531">
        <f>IF(Tabla46[[#This Row],[La evidencia es:]]="Completa",10,IF(Tabla46[[#This Row],[La evidencia es:]]="Incompleta",5,0))</f>
        <v>10</v>
      </c>
      <c r="AA100" s="532">
        <f>SUM(Tabla46[[#This Row],[CALF.RESPONSABLE]:[CALF.EVID]])</f>
        <v>55</v>
      </c>
      <c r="AB100" s="531" t="str">
        <f>IF(ISTEXT(Tabla46[[#This Row],[VALOR EVALUACION DISENO]]),"",IF(Tabla46[[#This Row],[VALOR EVALUACION DISENO]]&gt;96,DATOS!$AV$21,IF(Tabla46[[#This Row],[VALOR EVALUACION DISENO]]&gt;=86,DATOS!$AV$22,DATOS!$AV$23)))</f>
        <v>DÉBIL</v>
      </c>
      <c r="AC100" s="488" t="s">
        <v>1708</v>
      </c>
      <c r="AD100" s="531" t="str">
        <f>IFERROR(VLOOKUP(Tabla46[[#This Row],[% DE CUMPLIMIENTO DE LA EJECUCION DEL CONTROL]],DATOS!$AS$38:$AT$40,2,0),"")</f>
        <v>FUERTE</v>
      </c>
      <c r="AE100" s="531">
        <f>IF(Tabla46[[#This Row],[RESULTADO EVALUACIÓN DEL DISEÑO DEL CONTROL]]="","",SUMIFS(DATOS!$AT$49:$AT$57,DATOS!$AR$49:$AR$57,Tabla46[[#This Row],[RESULTADO EVALUACIÓN DEL DISEÑO DEL CONTROL]],DATOS!$AS$49:$AS$57,Tabla46[[#This Row],[RESULTADO EVALUACION DE LA EJECUCION]]))</f>
        <v>0</v>
      </c>
    </row>
    <row r="101" spans="1:31" s="488" customFormat="1" ht="38.25" hidden="1" x14ac:dyDescent="0.2">
      <c r="A101" s="516"/>
      <c r="B101" s="517"/>
      <c r="C101" s="517"/>
      <c r="D101" s="518"/>
      <c r="E101" s="519"/>
      <c r="F101" s="525"/>
      <c r="G101" s="526" t="str">
        <f>IFERROR(VLOOKUP(Tabla46[[#This Row],[ID RIESGO]],'1. IDENTIFICACION DEL RIESGO'!$AB$29:$AL$137,11,0),"")</f>
        <v/>
      </c>
      <c r="I101" s="523"/>
      <c r="J101" s="523" t="s">
        <v>1706</v>
      </c>
      <c r="K101" s="523"/>
      <c r="L101" s="536"/>
      <c r="M101" s="523" t="s">
        <v>1697</v>
      </c>
      <c r="N101" s="528"/>
      <c r="O101" s="528" t="s">
        <v>1764</v>
      </c>
      <c r="P101" s="528"/>
      <c r="Q101" s="528" t="s">
        <v>1769</v>
      </c>
      <c r="R101" s="523"/>
      <c r="S101" s="528" t="s">
        <v>1701</v>
      </c>
      <c r="T101" s="529" t="str">
        <f>IF(Tabla46[[#This Row],[ID RIESGO]]="","",IF(Tabla46[[#This Row],[RESPONSABLE DEL CONTROL (CARGO)]]="",0,15))</f>
        <v/>
      </c>
      <c r="U101" s="530" t="str">
        <f>IF(Tabla46[[#This Row],[ID RIESGO]]="","",IF(Tabla46[[#This Row],[SEGREGACIÓN Y AUTORIDAD DEL RESPONSABLE DEL CONTROL]]="Inadecuado",0,15))</f>
        <v/>
      </c>
      <c r="V101" s="530" t="str">
        <f>IF(Tabla46[[#This Row],[ID RIESGO]]="","",IF(Tabla46[[#This Row],[PERIODICIDAD]]="No Establecida",0,15))</f>
        <v/>
      </c>
      <c r="W101" s="530">
        <f>IF(Tabla46[[#This Row],[Tipo de Propósito]]="Prevenir",15,IF(Tabla46[[#This Row],[Tipo de Propósito]]="Detectar",10,0))</f>
        <v>15</v>
      </c>
      <c r="X101" s="530">
        <f>IF(Tabla46[[#This Row],[La descripción del como es:]]="Confiable",15,0)</f>
        <v>15</v>
      </c>
      <c r="Y101" s="530">
        <f>IF(Tabla46[[#This Row],[Las desviaciones se:]]="Se investigan y resuelven oportunamente",15,0)</f>
        <v>15</v>
      </c>
      <c r="Z101" s="531">
        <f>IF(Tabla46[[#This Row],[La evidencia es:]]="Completa",10,IF(Tabla46[[#This Row],[La evidencia es:]]="Incompleta",5,0))</f>
        <v>10</v>
      </c>
      <c r="AA101" s="532">
        <f>SUM(Tabla46[[#This Row],[CALF.RESPONSABLE]:[CALF.EVID]])</f>
        <v>55</v>
      </c>
      <c r="AB101" s="531" t="str">
        <f>IF(ISTEXT(Tabla46[[#This Row],[VALOR EVALUACION DISENO]]),"",IF(Tabla46[[#This Row],[VALOR EVALUACION DISENO]]&gt;96,DATOS!$AV$21,IF(Tabla46[[#This Row],[VALOR EVALUACION DISENO]]&gt;=86,DATOS!$AV$22,DATOS!$AV$23)))</f>
        <v>DÉBIL</v>
      </c>
      <c r="AC101" s="488" t="s">
        <v>1708</v>
      </c>
      <c r="AD101" s="531" t="str">
        <f>IFERROR(VLOOKUP(Tabla46[[#This Row],[% DE CUMPLIMIENTO DE LA EJECUCION DEL CONTROL]],DATOS!$AS$38:$AT$40,2,0),"")</f>
        <v>FUERTE</v>
      </c>
      <c r="AE101" s="531">
        <f>IF(Tabla46[[#This Row],[RESULTADO EVALUACIÓN DEL DISEÑO DEL CONTROL]]="","",SUMIFS(DATOS!$AT$49:$AT$57,DATOS!$AR$49:$AR$57,Tabla46[[#This Row],[RESULTADO EVALUACIÓN DEL DISEÑO DEL CONTROL]],DATOS!$AS$49:$AS$57,Tabla46[[#This Row],[RESULTADO EVALUACION DE LA EJECUCION]]))</f>
        <v>0</v>
      </c>
    </row>
    <row r="102" spans="1:31" s="488" customFormat="1" ht="38.25" hidden="1" x14ac:dyDescent="0.2">
      <c r="A102" s="516"/>
      <c r="B102" s="517"/>
      <c r="C102" s="517"/>
      <c r="D102" s="518"/>
      <c r="E102" s="519"/>
      <c r="F102" s="525"/>
      <c r="G102" s="526" t="str">
        <f>IFERROR(VLOOKUP(Tabla46[[#This Row],[ID RIESGO]],'1. IDENTIFICACION DEL RIESGO'!$AB$29:$AL$137,11,0),"")</f>
        <v/>
      </c>
      <c r="I102" s="523"/>
      <c r="J102" s="523" t="s">
        <v>1706</v>
      </c>
      <c r="K102" s="523"/>
      <c r="L102" s="536"/>
      <c r="M102" s="523" t="s">
        <v>1697</v>
      </c>
      <c r="N102" s="528"/>
      <c r="O102" s="528" t="s">
        <v>1764</v>
      </c>
      <c r="P102" s="528"/>
      <c r="Q102" s="528" t="s">
        <v>1769</v>
      </c>
      <c r="R102" s="523"/>
      <c r="S102" s="528" t="s">
        <v>1701</v>
      </c>
      <c r="T102" s="529" t="str">
        <f>IF(Tabla46[[#This Row],[ID RIESGO]]="","",IF(Tabla46[[#This Row],[RESPONSABLE DEL CONTROL (CARGO)]]="",0,15))</f>
        <v/>
      </c>
      <c r="U102" s="530" t="str">
        <f>IF(Tabla46[[#This Row],[ID RIESGO]]="","",IF(Tabla46[[#This Row],[SEGREGACIÓN Y AUTORIDAD DEL RESPONSABLE DEL CONTROL]]="Inadecuado",0,15))</f>
        <v/>
      </c>
      <c r="V102" s="530" t="str">
        <f>IF(Tabla46[[#This Row],[ID RIESGO]]="","",IF(Tabla46[[#This Row],[PERIODICIDAD]]="No Establecida",0,15))</f>
        <v/>
      </c>
      <c r="W102" s="530">
        <f>IF(Tabla46[[#This Row],[Tipo de Propósito]]="Prevenir",15,IF(Tabla46[[#This Row],[Tipo de Propósito]]="Detectar",10,0))</f>
        <v>15</v>
      </c>
      <c r="X102" s="530">
        <f>IF(Tabla46[[#This Row],[La descripción del como es:]]="Confiable",15,0)</f>
        <v>15</v>
      </c>
      <c r="Y102" s="530">
        <f>IF(Tabla46[[#This Row],[Las desviaciones se:]]="Se investigan y resuelven oportunamente",15,0)</f>
        <v>15</v>
      </c>
      <c r="Z102" s="531">
        <f>IF(Tabla46[[#This Row],[La evidencia es:]]="Completa",10,IF(Tabla46[[#This Row],[La evidencia es:]]="Incompleta",5,0))</f>
        <v>10</v>
      </c>
      <c r="AA102" s="532">
        <f>SUM(Tabla46[[#This Row],[CALF.RESPONSABLE]:[CALF.EVID]])</f>
        <v>55</v>
      </c>
      <c r="AB102" s="531" t="str">
        <f>IF(ISTEXT(Tabla46[[#This Row],[VALOR EVALUACION DISENO]]),"",IF(Tabla46[[#This Row],[VALOR EVALUACION DISENO]]&gt;96,DATOS!$AV$21,IF(Tabla46[[#This Row],[VALOR EVALUACION DISENO]]&gt;=86,DATOS!$AV$22,DATOS!$AV$23)))</f>
        <v>DÉBIL</v>
      </c>
      <c r="AC102" s="488" t="s">
        <v>1708</v>
      </c>
      <c r="AD102" s="531" t="str">
        <f>IFERROR(VLOOKUP(Tabla46[[#This Row],[% DE CUMPLIMIENTO DE LA EJECUCION DEL CONTROL]],DATOS!$AS$38:$AT$40,2,0),"")</f>
        <v>FUERTE</v>
      </c>
      <c r="AE102" s="531">
        <f>IF(Tabla46[[#This Row],[RESULTADO EVALUACIÓN DEL DISEÑO DEL CONTROL]]="","",SUMIFS(DATOS!$AT$49:$AT$57,DATOS!$AR$49:$AR$57,Tabla46[[#This Row],[RESULTADO EVALUACIÓN DEL DISEÑO DEL CONTROL]],DATOS!$AS$49:$AS$57,Tabla46[[#This Row],[RESULTADO EVALUACION DE LA EJECUCION]]))</f>
        <v>0</v>
      </c>
    </row>
    <row r="103" spans="1:31" s="488" customFormat="1" ht="38.25" hidden="1" x14ac:dyDescent="0.2">
      <c r="A103" s="516"/>
      <c r="B103" s="517"/>
      <c r="C103" s="517"/>
      <c r="D103" s="518"/>
      <c r="E103" s="519"/>
      <c r="F103" s="525"/>
      <c r="G103" s="526" t="str">
        <f>IFERROR(VLOOKUP(Tabla46[[#This Row],[ID RIESGO]],'1. IDENTIFICACION DEL RIESGO'!$AB$29:$AL$137,11,0),"")</f>
        <v/>
      </c>
      <c r="I103" s="523"/>
      <c r="J103" s="523" t="s">
        <v>1706</v>
      </c>
      <c r="K103" s="523"/>
      <c r="L103" s="536"/>
      <c r="M103" s="523" t="s">
        <v>1697</v>
      </c>
      <c r="N103" s="528"/>
      <c r="O103" s="528" t="s">
        <v>1764</v>
      </c>
      <c r="P103" s="528"/>
      <c r="Q103" s="528" t="s">
        <v>1769</v>
      </c>
      <c r="R103" s="523"/>
      <c r="S103" s="528" t="s">
        <v>1701</v>
      </c>
      <c r="T103" s="529" t="str">
        <f>IF(Tabla46[[#This Row],[ID RIESGO]]="","",IF(Tabla46[[#This Row],[RESPONSABLE DEL CONTROL (CARGO)]]="",0,15))</f>
        <v/>
      </c>
      <c r="U103" s="530" t="str">
        <f>IF(Tabla46[[#This Row],[ID RIESGO]]="","",IF(Tabla46[[#This Row],[SEGREGACIÓN Y AUTORIDAD DEL RESPONSABLE DEL CONTROL]]="Inadecuado",0,15))</f>
        <v/>
      </c>
      <c r="V103" s="530" t="str">
        <f>IF(Tabla46[[#This Row],[ID RIESGO]]="","",IF(Tabla46[[#This Row],[PERIODICIDAD]]="No Establecida",0,15))</f>
        <v/>
      </c>
      <c r="W103" s="530">
        <f>IF(Tabla46[[#This Row],[Tipo de Propósito]]="Prevenir",15,IF(Tabla46[[#This Row],[Tipo de Propósito]]="Detectar",10,0))</f>
        <v>15</v>
      </c>
      <c r="X103" s="530">
        <f>IF(Tabla46[[#This Row],[La descripción del como es:]]="Confiable",15,0)</f>
        <v>15</v>
      </c>
      <c r="Y103" s="530">
        <f>IF(Tabla46[[#This Row],[Las desviaciones se:]]="Se investigan y resuelven oportunamente",15,0)</f>
        <v>15</v>
      </c>
      <c r="Z103" s="531">
        <f>IF(Tabla46[[#This Row],[La evidencia es:]]="Completa",10,IF(Tabla46[[#This Row],[La evidencia es:]]="Incompleta",5,0))</f>
        <v>10</v>
      </c>
      <c r="AA103" s="532">
        <f>SUM(Tabla46[[#This Row],[CALF.RESPONSABLE]:[CALF.EVID]])</f>
        <v>55</v>
      </c>
      <c r="AB103" s="531" t="str">
        <f>IF(ISTEXT(Tabla46[[#This Row],[VALOR EVALUACION DISENO]]),"",IF(Tabla46[[#This Row],[VALOR EVALUACION DISENO]]&gt;96,DATOS!$AV$21,IF(Tabla46[[#This Row],[VALOR EVALUACION DISENO]]&gt;=86,DATOS!$AV$22,DATOS!$AV$23)))</f>
        <v>DÉBIL</v>
      </c>
      <c r="AC103" s="488" t="s">
        <v>1708</v>
      </c>
      <c r="AD103" s="531" t="str">
        <f>IFERROR(VLOOKUP(Tabla46[[#This Row],[% DE CUMPLIMIENTO DE LA EJECUCION DEL CONTROL]],DATOS!$AS$38:$AT$40,2,0),"")</f>
        <v>FUERTE</v>
      </c>
      <c r="AE103" s="531">
        <f>IF(Tabla46[[#This Row],[RESULTADO EVALUACIÓN DEL DISEÑO DEL CONTROL]]="","",SUMIFS(DATOS!$AT$49:$AT$57,DATOS!$AR$49:$AR$57,Tabla46[[#This Row],[RESULTADO EVALUACIÓN DEL DISEÑO DEL CONTROL]],DATOS!$AS$49:$AS$57,Tabla46[[#This Row],[RESULTADO EVALUACION DE LA EJECUCION]]))</f>
        <v>0</v>
      </c>
    </row>
    <row r="104" spans="1:31" s="488" customFormat="1" ht="38.25" hidden="1" x14ac:dyDescent="0.2">
      <c r="A104" s="516"/>
      <c r="B104" s="517"/>
      <c r="C104" s="517"/>
      <c r="D104" s="518"/>
      <c r="E104" s="519"/>
      <c r="F104" s="525"/>
      <c r="G104" s="526" t="str">
        <f>IFERROR(VLOOKUP(Tabla46[[#This Row],[ID RIESGO]],'1. IDENTIFICACION DEL RIESGO'!$AB$29:$AL$137,11,0),"")</f>
        <v/>
      </c>
      <c r="I104" s="523"/>
      <c r="J104" s="523" t="s">
        <v>1706</v>
      </c>
      <c r="K104" s="523"/>
      <c r="L104" s="536"/>
      <c r="M104" s="523" t="s">
        <v>1697</v>
      </c>
      <c r="N104" s="528"/>
      <c r="O104" s="528" t="s">
        <v>1764</v>
      </c>
      <c r="P104" s="528"/>
      <c r="Q104" s="528" t="s">
        <v>1769</v>
      </c>
      <c r="R104" s="523"/>
      <c r="S104" s="528" t="s">
        <v>1701</v>
      </c>
      <c r="T104" s="529" t="str">
        <f>IF(Tabla46[[#This Row],[ID RIESGO]]="","",IF(Tabla46[[#This Row],[RESPONSABLE DEL CONTROL (CARGO)]]="",0,15))</f>
        <v/>
      </c>
      <c r="U104" s="530" t="str">
        <f>IF(Tabla46[[#This Row],[ID RIESGO]]="","",IF(Tabla46[[#This Row],[SEGREGACIÓN Y AUTORIDAD DEL RESPONSABLE DEL CONTROL]]="Inadecuado",0,15))</f>
        <v/>
      </c>
      <c r="V104" s="530" t="str">
        <f>IF(Tabla46[[#This Row],[ID RIESGO]]="","",IF(Tabla46[[#This Row],[PERIODICIDAD]]="No Establecida",0,15))</f>
        <v/>
      </c>
      <c r="W104" s="530">
        <f>IF(Tabla46[[#This Row],[Tipo de Propósito]]="Prevenir",15,IF(Tabla46[[#This Row],[Tipo de Propósito]]="Detectar",10,0))</f>
        <v>15</v>
      </c>
      <c r="X104" s="530">
        <f>IF(Tabla46[[#This Row],[La descripción del como es:]]="Confiable",15,0)</f>
        <v>15</v>
      </c>
      <c r="Y104" s="530">
        <f>IF(Tabla46[[#This Row],[Las desviaciones se:]]="Se investigan y resuelven oportunamente",15,0)</f>
        <v>15</v>
      </c>
      <c r="Z104" s="531">
        <f>IF(Tabla46[[#This Row],[La evidencia es:]]="Completa",10,IF(Tabla46[[#This Row],[La evidencia es:]]="Incompleta",5,0))</f>
        <v>10</v>
      </c>
      <c r="AA104" s="532">
        <f>SUM(Tabla46[[#This Row],[CALF.RESPONSABLE]:[CALF.EVID]])</f>
        <v>55</v>
      </c>
      <c r="AB104" s="531" t="str">
        <f>IF(ISTEXT(Tabla46[[#This Row],[VALOR EVALUACION DISENO]]),"",IF(Tabla46[[#This Row],[VALOR EVALUACION DISENO]]&gt;96,DATOS!$AV$21,IF(Tabla46[[#This Row],[VALOR EVALUACION DISENO]]&gt;=86,DATOS!$AV$22,DATOS!$AV$23)))</f>
        <v>DÉBIL</v>
      </c>
      <c r="AC104" s="488" t="s">
        <v>1708</v>
      </c>
      <c r="AD104" s="531" t="str">
        <f>IFERROR(VLOOKUP(Tabla46[[#This Row],[% DE CUMPLIMIENTO DE LA EJECUCION DEL CONTROL]],DATOS!$AS$38:$AT$40,2,0),"")</f>
        <v>FUERTE</v>
      </c>
      <c r="AE104" s="531">
        <f>IF(Tabla46[[#This Row],[RESULTADO EVALUACIÓN DEL DISEÑO DEL CONTROL]]="","",SUMIFS(DATOS!$AT$49:$AT$57,DATOS!$AR$49:$AR$57,Tabla46[[#This Row],[RESULTADO EVALUACIÓN DEL DISEÑO DEL CONTROL]],DATOS!$AS$49:$AS$57,Tabla46[[#This Row],[RESULTADO EVALUACION DE LA EJECUCION]]))</f>
        <v>0</v>
      </c>
    </row>
    <row r="105" spans="1:31" s="488" customFormat="1" ht="38.25" hidden="1" x14ac:dyDescent="0.2">
      <c r="A105" s="516"/>
      <c r="B105" s="517"/>
      <c r="C105" s="517"/>
      <c r="D105" s="518"/>
      <c r="E105" s="519"/>
      <c r="F105" s="525"/>
      <c r="G105" s="526" t="str">
        <f>IFERROR(VLOOKUP(Tabla46[[#This Row],[ID RIESGO]],'1. IDENTIFICACION DEL RIESGO'!$AB$29:$AL$137,11,0),"")</f>
        <v/>
      </c>
      <c r="I105" s="523"/>
      <c r="J105" s="523" t="s">
        <v>1706</v>
      </c>
      <c r="K105" s="523"/>
      <c r="L105" s="536"/>
      <c r="M105" s="523" t="s">
        <v>1697</v>
      </c>
      <c r="N105" s="528"/>
      <c r="O105" s="528" t="s">
        <v>1764</v>
      </c>
      <c r="P105" s="528"/>
      <c r="Q105" s="528" t="s">
        <v>1769</v>
      </c>
      <c r="R105" s="523"/>
      <c r="S105" s="528" t="s">
        <v>1701</v>
      </c>
      <c r="T105" s="529" t="str">
        <f>IF(Tabla46[[#This Row],[ID RIESGO]]="","",IF(Tabla46[[#This Row],[RESPONSABLE DEL CONTROL (CARGO)]]="",0,15))</f>
        <v/>
      </c>
      <c r="U105" s="530" t="str">
        <f>IF(Tabla46[[#This Row],[ID RIESGO]]="","",IF(Tabla46[[#This Row],[SEGREGACIÓN Y AUTORIDAD DEL RESPONSABLE DEL CONTROL]]="Inadecuado",0,15))</f>
        <v/>
      </c>
      <c r="V105" s="530" t="str">
        <f>IF(Tabla46[[#This Row],[ID RIESGO]]="","",IF(Tabla46[[#This Row],[PERIODICIDAD]]="No Establecida",0,15))</f>
        <v/>
      </c>
      <c r="W105" s="530">
        <f>IF(Tabla46[[#This Row],[Tipo de Propósito]]="Prevenir",15,IF(Tabla46[[#This Row],[Tipo de Propósito]]="Detectar",10,0))</f>
        <v>15</v>
      </c>
      <c r="X105" s="530">
        <f>IF(Tabla46[[#This Row],[La descripción del como es:]]="Confiable",15,0)</f>
        <v>15</v>
      </c>
      <c r="Y105" s="530">
        <f>IF(Tabla46[[#This Row],[Las desviaciones se:]]="Se investigan y resuelven oportunamente",15,0)</f>
        <v>15</v>
      </c>
      <c r="Z105" s="531">
        <f>IF(Tabla46[[#This Row],[La evidencia es:]]="Completa",10,IF(Tabla46[[#This Row],[La evidencia es:]]="Incompleta",5,0))</f>
        <v>10</v>
      </c>
      <c r="AA105" s="532">
        <f>SUM(Tabla46[[#This Row],[CALF.RESPONSABLE]:[CALF.EVID]])</f>
        <v>55</v>
      </c>
      <c r="AB105" s="531" t="str">
        <f>IF(ISTEXT(Tabla46[[#This Row],[VALOR EVALUACION DISENO]]),"",IF(Tabla46[[#This Row],[VALOR EVALUACION DISENO]]&gt;96,DATOS!$AV$21,IF(Tabla46[[#This Row],[VALOR EVALUACION DISENO]]&gt;=86,DATOS!$AV$22,DATOS!$AV$23)))</f>
        <v>DÉBIL</v>
      </c>
      <c r="AC105" s="488" t="s">
        <v>1708</v>
      </c>
      <c r="AD105" s="531" t="str">
        <f>IFERROR(VLOOKUP(Tabla46[[#This Row],[% DE CUMPLIMIENTO DE LA EJECUCION DEL CONTROL]],DATOS!$AS$38:$AT$40,2,0),"")</f>
        <v>FUERTE</v>
      </c>
      <c r="AE105" s="531">
        <f>IF(Tabla46[[#This Row],[RESULTADO EVALUACIÓN DEL DISEÑO DEL CONTROL]]="","",SUMIFS(DATOS!$AT$49:$AT$57,DATOS!$AR$49:$AR$57,Tabla46[[#This Row],[RESULTADO EVALUACIÓN DEL DISEÑO DEL CONTROL]],DATOS!$AS$49:$AS$57,Tabla46[[#This Row],[RESULTADO EVALUACION DE LA EJECUCION]]))</f>
        <v>0</v>
      </c>
    </row>
    <row r="106" spans="1:31" s="488" customFormat="1" ht="38.25" hidden="1" x14ac:dyDescent="0.2">
      <c r="A106" s="516"/>
      <c r="B106" s="517"/>
      <c r="C106" s="517"/>
      <c r="D106" s="518"/>
      <c r="E106" s="519"/>
      <c r="F106" s="525"/>
      <c r="G106" s="526" t="str">
        <f>IFERROR(VLOOKUP(Tabla46[[#This Row],[ID RIESGO]],'1. IDENTIFICACION DEL RIESGO'!$AB$29:$AL$137,11,0),"")</f>
        <v/>
      </c>
      <c r="I106" s="523"/>
      <c r="J106" s="523" t="s">
        <v>1706</v>
      </c>
      <c r="K106" s="523"/>
      <c r="L106" s="536"/>
      <c r="M106" s="523" t="s">
        <v>1697</v>
      </c>
      <c r="N106" s="528"/>
      <c r="O106" s="528" t="s">
        <v>1764</v>
      </c>
      <c r="P106" s="528"/>
      <c r="Q106" s="528" t="s">
        <v>1769</v>
      </c>
      <c r="R106" s="523"/>
      <c r="S106" s="528" t="s">
        <v>1701</v>
      </c>
      <c r="T106" s="529" t="str">
        <f>IF(Tabla46[[#This Row],[ID RIESGO]]="","",IF(Tabla46[[#This Row],[RESPONSABLE DEL CONTROL (CARGO)]]="",0,15))</f>
        <v/>
      </c>
      <c r="U106" s="530" t="str">
        <f>IF(Tabla46[[#This Row],[ID RIESGO]]="","",IF(Tabla46[[#This Row],[SEGREGACIÓN Y AUTORIDAD DEL RESPONSABLE DEL CONTROL]]="Inadecuado",0,15))</f>
        <v/>
      </c>
      <c r="V106" s="530" t="str">
        <f>IF(Tabla46[[#This Row],[ID RIESGO]]="","",IF(Tabla46[[#This Row],[PERIODICIDAD]]="No Establecida",0,15))</f>
        <v/>
      </c>
      <c r="W106" s="530">
        <f>IF(Tabla46[[#This Row],[Tipo de Propósito]]="Prevenir",15,IF(Tabla46[[#This Row],[Tipo de Propósito]]="Detectar",10,0))</f>
        <v>15</v>
      </c>
      <c r="X106" s="530">
        <f>IF(Tabla46[[#This Row],[La descripción del como es:]]="Confiable",15,0)</f>
        <v>15</v>
      </c>
      <c r="Y106" s="530">
        <f>IF(Tabla46[[#This Row],[Las desviaciones se:]]="Se investigan y resuelven oportunamente",15,0)</f>
        <v>15</v>
      </c>
      <c r="Z106" s="531">
        <f>IF(Tabla46[[#This Row],[La evidencia es:]]="Completa",10,IF(Tabla46[[#This Row],[La evidencia es:]]="Incompleta",5,0))</f>
        <v>10</v>
      </c>
      <c r="AA106" s="532">
        <f>SUM(Tabla46[[#This Row],[CALF.RESPONSABLE]:[CALF.EVID]])</f>
        <v>55</v>
      </c>
      <c r="AB106" s="531" t="str">
        <f>IF(ISTEXT(Tabla46[[#This Row],[VALOR EVALUACION DISENO]]),"",IF(Tabla46[[#This Row],[VALOR EVALUACION DISENO]]&gt;96,DATOS!$AV$21,IF(Tabla46[[#This Row],[VALOR EVALUACION DISENO]]&gt;=86,DATOS!$AV$22,DATOS!$AV$23)))</f>
        <v>DÉBIL</v>
      </c>
      <c r="AC106" s="488" t="s">
        <v>1708</v>
      </c>
      <c r="AD106" s="531" t="str">
        <f>IFERROR(VLOOKUP(Tabla46[[#This Row],[% DE CUMPLIMIENTO DE LA EJECUCION DEL CONTROL]],DATOS!$AS$38:$AT$40,2,0),"")</f>
        <v>FUERTE</v>
      </c>
      <c r="AE106" s="531">
        <f>IF(Tabla46[[#This Row],[RESULTADO EVALUACIÓN DEL DISEÑO DEL CONTROL]]="","",SUMIFS(DATOS!$AT$49:$AT$57,DATOS!$AR$49:$AR$57,Tabla46[[#This Row],[RESULTADO EVALUACIÓN DEL DISEÑO DEL CONTROL]],DATOS!$AS$49:$AS$57,Tabla46[[#This Row],[RESULTADO EVALUACION DE LA EJECUCION]]))</f>
        <v>0</v>
      </c>
    </row>
    <row r="107" spans="1:31" s="488" customFormat="1" ht="38.25" hidden="1" x14ac:dyDescent="0.2">
      <c r="A107" s="516"/>
      <c r="B107" s="517"/>
      <c r="C107" s="517"/>
      <c r="D107" s="518"/>
      <c r="E107" s="519"/>
      <c r="F107" s="525"/>
      <c r="G107" s="526" t="str">
        <f>IFERROR(VLOOKUP(Tabla46[[#This Row],[ID RIESGO]],'1. IDENTIFICACION DEL RIESGO'!$AB$29:$AL$137,11,0),"")</f>
        <v/>
      </c>
      <c r="I107" s="523"/>
      <c r="J107" s="523" t="s">
        <v>1706</v>
      </c>
      <c r="K107" s="523"/>
      <c r="L107" s="536"/>
      <c r="M107" s="523" t="s">
        <v>1697</v>
      </c>
      <c r="N107" s="528"/>
      <c r="O107" s="528" t="s">
        <v>1764</v>
      </c>
      <c r="P107" s="528"/>
      <c r="Q107" s="528" t="s">
        <v>1769</v>
      </c>
      <c r="R107" s="523"/>
      <c r="S107" s="528" t="s">
        <v>1701</v>
      </c>
      <c r="T107" s="529" t="str">
        <f>IF(Tabla46[[#This Row],[ID RIESGO]]="","",IF(Tabla46[[#This Row],[RESPONSABLE DEL CONTROL (CARGO)]]="",0,15))</f>
        <v/>
      </c>
      <c r="U107" s="530" t="str">
        <f>IF(Tabla46[[#This Row],[ID RIESGO]]="","",IF(Tabla46[[#This Row],[SEGREGACIÓN Y AUTORIDAD DEL RESPONSABLE DEL CONTROL]]="Inadecuado",0,15))</f>
        <v/>
      </c>
      <c r="V107" s="530" t="str">
        <f>IF(Tabla46[[#This Row],[ID RIESGO]]="","",IF(Tabla46[[#This Row],[PERIODICIDAD]]="No Establecida",0,15))</f>
        <v/>
      </c>
      <c r="W107" s="530">
        <f>IF(Tabla46[[#This Row],[Tipo de Propósito]]="Prevenir",15,IF(Tabla46[[#This Row],[Tipo de Propósito]]="Detectar",10,0))</f>
        <v>15</v>
      </c>
      <c r="X107" s="530">
        <f>IF(Tabla46[[#This Row],[La descripción del como es:]]="Confiable",15,0)</f>
        <v>15</v>
      </c>
      <c r="Y107" s="530">
        <f>IF(Tabla46[[#This Row],[Las desviaciones se:]]="Se investigan y resuelven oportunamente",15,0)</f>
        <v>15</v>
      </c>
      <c r="Z107" s="531">
        <f>IF(Tabla46[[#This Row],[La evidencia es:]]="Completa",10,IF(Tabla46[[#This Row],[La evidencia es:]]="Incompleta",5,0))</f>
        <v>10</v>
      </c>
      <c r="AA107" s="532">
        <f>SUM(Tabla46[[#This Row],[CALF.RESPONSABLE]:[CALF.EVID]])</f>
        <v>55</v>
      </c>
      <c r="AB107" s="531" t="str">
        <f>IF(ISTEXT(Tabla46[[#This Row],[VALOR EVALUACION DISENO]]),"",IF(Tabla46[[#This Row],[VALOR EVALUACION DISENO]]&gt;96,DATOS!$AV$21,IF(Tabla46[[#This Row],[VALOR EVALUACION DISENO]]&gt;=86,DATOS!$AV$22,DATOS!$AV$23)))</f>
        <v>DÉBIL</v>
      </c>
      <c r="AC107" s="488" t="s">
        <v>1708</v>
      </c>
      <c r="AD107" s="531" t="str">
        <f>IFERROR(VLOOKUP(Tabla46[[#This Row],[% DE CUMPLIMIENTO DE LA EJECUCION DEL CONTROL]],DATOS!$AS$38:$AT$40,2,0),"")</f>
        <v>FUERTE</v>
      </c>
      <c r="AE107" s="531">
        <f>IF(Tabla46[[#This Row],[RESULTADO EVALUACIÓN DEL DISEÑO DEL CONTROL]]="","",SUMIFS(DATOS!$AT$49:$AT$57,DATOS!$AR$49:$AR$57,Tabla46[[#This Row],[RESULTADO EVALUACIÓN DEL DISEÑO DEL CONTROL]],DATOS!$AS$49:$AS$57,Tabla46[[#This Row],[RESULTADO EVALUACION DE LA EJECUCION]]))</f>
        <v>0</v>
      </c>
    </row>
    <row r="108" spans="1:31" s="488" customFormat="1" ht="38.25" hidden="1" x14ac:dyDescent="0.2">
      <c r="A108" s="516"/>
      <c r="B108" s="517"/>
      <c r="C108" s="517"/>
      <c r="D108" s="518"/>
      <c r="E108" s="519"/>
      <c r="F108" s="525"/>
      <c r="G108" s="526" t="str">
        <f>IFERROR(VLOOKUP(Tabla46[[#This Row],[ID RIESGO]],'1. IDENTIFICACION DEL RIESGO'!$AB$29:$AL$137,11,0),"")</f>
        <v/>
      </c>
      <c r="I108" s="523"/>
      <c r="J108" s="523" t="s">
        <v>1706</v>
      </c>
      <c r="K108" s="523"/>
      <c r="L108" s="536"/>
      <c r="M108" s="523" t="s">
        <v>1697</v>
      </c>
      <c r="N108" s="528"/>
      <c r="O108" s="528" t="s">
        <v>1764</v>
      </c>
      <c r="P108" s="528"/>
      <c r="Q108" s="528" t="s">
        <v>1769</v>
      </c>
      <c r="R108" s="523"/>
      <c r="S108" s="528" t="s">
        <v>1701</v>
      </c>
      <c r="T108" s="529" t="str">
        <f>IF(Tabla46[[#This Row],[ID RIESGO]]="","",IF(Tabla46[[#This Row],[RESPONSABLE DEL CONTROL (CARGO)]]="",0,15))</f>
        <v/>
      </c>
      <c r="U108" s="530" t="str">
        <f>IF(Tabla46[[#This Row],[ID RIESGO]]="","",IF(Tabla46[[#This Row],[SEGREGACIÓN Y AUTORIDAD DEL RESPONSABLE DEL CONTROL]]="Inadecuado",0,15))</f>
        <v/>
      </c>
      <c r="V108" s="530" t="str">
        <f>IF(Tabla46[[#This Row],[ID RIESGO]]="","",IF(Tabla46[[#This Row],[PERIODICIDAD]]="No Establecida",0,15))</f>
        <v/>
      </c>
      <c r="W108" s="530">
        <f>IF(Tabla46[[#This Row],[Tipo de Propósito]]="Prevenir",15,IF(Tabla46[[#This Row],[Tipo de Propósito]]="Detectar",10,0))</f>
        <v>15</v>
      </c>
      <c r="X108" s="530">
        <f>IF(Tabla46[[#This Row],[La descripción del como es:]]="Confiable",15,0)</f>
        <v>15</v>
      </c>
      <c r="Y108" s="530">
        <f>IF(Tabla46[[#This Row],[Las desviaciones se:]]="Se investigan y resuelven oportunamente",15,0)</f>
        <v>15</v>
      </c>
      <c r="Z108" s="531">
        <f>IF(Tabla46[[#This Row],[La evidencia es:]]="Completa",10,IF(Tabla46[[#This Row],[La evidencia es:]]="Incompleta",5,0))</f>
        <v>10</v>
      </c>
      <c r="AA108" s="532">
        <f>SUM(Tabla46[[#This Row],[CALF.RESPONSABLE]:[CALF.EVID]])</f>
        <v>55</v>
      </c>
      <c r="AB108" s="531" t="str">
        <f>IF(ISTEXT(Tabla46[[#This Row],[VALOR EVALUACION DISENO]]),"",IF(Tabla46[[#This Row],[VALOR EVALUACION DISENO]]&gt;96,DATOS!$AV$21,IF(Tabla46[[#This Row],[VALOR EVALUACION DISENO]]&gt;=86,DATOS!$AV$22,DATOS!$AV$23)))</f>
        <v>DÉBIL</v>
      </c>
      <c r="AC108" s="488" t="s">
        <v>1708</v>
      </c>
      <c r="AD108" s="531" t="str">
        <f>IFERROR(VLOOKUP(Tabla46[[#This Row],[% DE CUMPLIMIENTO DE LA EJECUCION DEL CONTROL]],DATOS!$AS$38:$AT$40,2,0),"")</f>
        <v>FUERTE</v>
      </c>
      <c r="AE108" s="531">
        <f>IF(Tabla46[[#This Row],[RESULTADO EVALUACIÓN DEL DISEÑO DEL CONTROL]]="","",SUMIFS(DATOS!$AT$49:$AT$57,DATOS!$AR$49:$AR$57,Tabla46[[#This Row],[RESULTADO EVALUACIÓN DEL DISEÑO DEL CONTROL]],DATOS!$AS$49:$AS$57,Tabla46[[#This Row],[RESULTADO EVALUACION DE LA EJECUCION]]))</f>
        <v>0</v>
      </c>
    </row>
    <row r="109" spans="1:31" s="488" customFormat="1" ht="38.25" hidden="1" x14ac:dyDescent="0.2">
      <c r="A109" s="516"/>
      <c r="B109" s="517"/>
      <c r="C109" s="517"/>
      <c r="D109" s="518"/>
      <c r="E109" s="519"/>
      <c r="F109" s="525"/>
      <c r="G109" s="526" t="str">
        <f>IFERROR(VLOOKUP(Tabla46[[#This Row],[ID RIESGO]],'1. IDENTIFICACION DEL RIESGO'!$AB$29:$AL$137,11,0),"")</f>
        <v/>
      </c>
      <c r="I109" s="523"/>
      <c r="J109" s="523" t="s">
        <v>1706</v>
      </c>
      <c r="K109" s="523"/>
      <c r="L109" s="536"/>
      <c r="M109" s="523" t="s">
        <v>1697</v>
      </c>
      <c r="N109" s="528"/>
      <c r="O109" s="528" t="s">
        <v>1764</v>
      </c>
      <c r="P109" s="528"/>
      <c r="Q109" s="528" t="s">
        <v>1769</v>
      </c>
      <c r="R109" s="523"/>
      <c r="S109" s="528" t="s">
        <v>1701</v>
      </c>
      <c r="T109" s="529" t="str">
        <f>IF(Tabla46[[#This Row],[ID RIESGO]]="","",IF(Tabla46[[#This Row],[RESPONSABLE DEL CONTROL (CARGO)]]="",0,15))</f>
        <v/>
      </c>
      <c r="U109" s="530" t="str">
        <f>IF(Tabla46[[#This Row],[ID RIESGO]]="","",IF(Tabla46[[#This Row],[SEGREGACIÓN Y AUTORIDAD DEL RESPONSABLE DEL CONTROL]]="Inadecuado",0,15))</f>
        <v/>
      </c>
      <c r="V109" s="530" t="str">
        <f>IF(Tabla46[[#This Row],[ID RIESGO]]="","",IF(Tabla46[[#This Row],[PERIODICIDAD]]="No Establecida",0,15))</f>
        <v/>
      </c>
      <c r="W109" s="530">
        <f>IF(Tabla46[[#This Row],[Tipo de Propósito]]="Prevenir",15,IF(Tabla46[[#This Row],[Tipo de Propósito]]="Detectar",10,0))</f>
        <v>15</v>
      </c>
      <c r="X109" s="530">
        <f>IF(Tabla46[[#This Row],[La descripción del como es:]]="Confiable",15,0)</f>
        <v>15</v>
      </c>
      <c r="Y109" s="530">
        <f>IF(Tabla46[[#This Row],[Las desviaciones se:]]="Se investigan y resuelven oportunamente",15,0)</f>
        <v>15</v>
      </c>
      <c r="Z109" s="531">
        <f>IF(Tabla46[[#This Row],[La evidencia es:]]="Completa",10,IF(Tabla46[[#This Row],[La evidencia es:]]="Incompleta",5,0))</f>
        <v>10</v>
      </c>
      <c r="AA109" s="532">
        <f>SUM(Tabla46[[#This Row],[CALF.RESPONSABLE]:[CALF.EVID]])</f>
        <v>55</v>
      </c>
      <c r="AB109" s="531" t="str">
        <f>IF(ISTEXT(Tabla46[[#This Row],[VALOR EVALUACION DISENO]]),"",IF(Tabla46[[#This Row],[VALOR EVALUACION DISENO]]&gt;96,DATOS!$AV$21,IF(Tabla46[[#This Row],[VALOR EVALUACION DISENO]]&gt;=86,DATOS!$AV$22,DATOS!$AV$23)))</f>
        <v>DÉBIL</v>
      </c>
      <c r="AC109" s="488" t="s">
        <v>1708</v>
      </c>
      <c r="AD109" s="531" t="str">
        <f>IFERROR(VLOOKUP(Tabla46[[#This Row],[% DE CUMPLIMIENTO DE LA EJECUCION DEL CONTROL]],DATOS!$AS$38:$AT$40,2,0),"")</f>
        <v>FUERTE</v>
      </c>
      <c r="AE109" s="531">
        <f>IF(Tabla46[[#This Row],[RESULTADO EVALUACIÓN DEL DISEÑO DEL CONTROL]]="","",SUMIFS(DATOS!$AT$49:$AT$57,DATOS!$AR$49:$AR$57,Tabla46[[#This Row],[RESULTADO EVALUACIÓN DEL DISEÑO DEL CONTROL]],DATOS!$AS$49:$AS$57,Tabla46[[#This Row],[RESULTADO EVALUACION DE LA EJECUCION]]))</f>
        <v>0</v>
      </c>
    </row>
    <row r="110" spans="1:31" s="488" customFormat="1" ht="38.25" hidden="1" x14ac:dyDescent="0.2">
      <c r="A110" s="516"/>
      <c r="B110" s="517"/>
      <c r="C110" s="517"/>
      <c r="D110" s="518"/>
      <c r="E110" s="519"/>
      <c r="F110" s="525"/>
      <c r="G110" s="526" t="str">
        <f>IFERROR(VLOOKUP(Tabla46[[#This Row],[ID RIESGO]],'1. IDENTIFICACION DEL RIESGO'!$AB$29:$AL$137,11,0),"")</f>
        <v/>
      </c>
      <c r="I110" s="523"/>
      <c r="J110" s="523" t="s">
        <v>1706</v>
      </c>
      <c r="K110" s="523"/>
      <c r="L110" s="536"/>
      <c r="M110" s="523" t="s">
        <v>1697</v>
      </c>
      <c r="N110" s="528"/>
      <c r="O110" s="528" t="s">
        <v>1764</v>
      </c>
      <c r="P110" s="528"/>
      <c r="Q110" s="528" t="s">
        <v>1769</v>
      </c>
      <c r="R110" s="523"/>
      <c r="S110" s="528" t="s">
        <v>1701</v>
      </c>
      <c r="T110" s="529" t="str">
        <f>IF(Tabla46[[#This Row],[ID RIESGO]]="","",IF(Tabla46[[#This Row],[RESPONSABLE DEL CONTROL (CARGO)]]="",0,15))</f>
        <v/>
      </c>
      <c r="U110" s="530" t="str">
        <f>IF(Tabla46[[#This Row],[ID RIESGO]]="","",IF(Tabla46[[#This Row],[SEGREGACIÓN Y AUTORIDAD DEL RESPONSABLE DEL CONTROL]]="Inadecuado",0,15))</f>
        <v/>
      </c>
      <c r="V110" s="530" t="str">
        <f>IF(Tabla46[[#This Row],[ID RIESGO]]="","",IF(Tabla46[[#This Row],[PERIODICIDAD]]="No Establecida",0,15))</f>
        <v/>
      </c>
      <c r="W110" s="530">
        <f>IF(Tabla46[[#This Row],[Tipo de Propósito]]="Prevenir",15,IF(Tabla46[[#This Row],[Tipo de Propósito]]="Detectar",10,0))</f>
        <v>15</v>
      </c>
      <c r="X110" s="530">
        <f>IF(Tabla46[[#This Row],[La descripción del como es:]]="Confiable",15,0)</f>
        <v>15</v>
      </c>
      <c r="Y110" s="530">
        <f>IF(Tabla46[[#This Row],[Las desviaciones se:]]="Se investigan y resuelven oportunamente",15,0)</f>
        <v>15</v>
      </c>
      <c r="Z110" s="531">
        <f>IF(Tabla46[[#This Row],[La evidencia es:]]="Completa",10,IF(Tabla46[[#This Row],[La evidencia es:]]="Incompleta",5,0))</f>
        <v>10</v>
      </c>
      <c r="AA110" s="532">
        <f>SUM(Tabla46[[#This Row],[CALF.RESPONSABLE]:[CALF.EVID]])</f>
        <v>55</v>
      </c>
      <c r="AB110" s="531" t="str">
        <f>IF(ISTEXT(Tabla46[[#This Row],[VALOR EVALUACION DISENO]]),"",IF(Tabla46[[#This Row],[VALOR EVALUACION DISENO]]&gt;96,DATOS!$AV$21,IF(Tabla46[[#This Row],[VALOR EVALUACION DISENO]]&gt;=86,DATOS!$AV$22,DATOS!$AV$23)))</f>
        <v>DÉBIL</v>
      </c>
      <c r="AC110" s="488" t="s">
        <v>1708</v>
      </c>
      <c r="AD110" s="531" t="str">
        <f>IFERROR(VLOOKUP(Tabla46[[#This Row],[% DE CUMPLIMIENTO DE LA EJECUCION DEL CONTROL]],DATOS!$AS$38:$AT$40,2,0),"")</f>
        <v>FUERTE</v>
      </c>
      <c r="AE110" s="531">
        <f>IF(Tabla46[[#This Row],[RESULTADO EVALUACIÓN DEL DISEÑO DEL CONTROL]]="","",SUMIFS(DATOS!$AT$49:$AT$57,DATOS!$AR$49:$AR$57,Tabla46[[#This Row],[RESULTADO EVALUACIÓN DEL DISEÑO DEL CONTROL]],DATOS!$AS$49:$AS$57,Tabla46[[#This Row],[RESULTADO EVALUACION DE LA EJECUCION]]))</f>
        <v>0</v>
      </c>
    </row>
    <row r="111" spans="1:31" s="488" customFormat="1" ht="38.25" hidden="1" x14ac:dyDescent="0.2">
      <c r="A111" s="516"/>
      <c r="B111" s="517"/>
      <c r="C111" s="517"/>
      <c r="D111" s="518"/>
      <c r="E111" s="519"/>
      <c r="F111" s="525"/>
      <c r="G111" s="526" t="str">
        <f>IFERROR(VLOOKUP(Tabla46[[#This Row],[ID RIESGO]],'1. IDENTIFICACION DEL RIESGO'!$AB$29:$AL$137,11,0),"")</f>
        <v/>
      </c>
      <c r="I111" s="523"/>
      <c r="J111" s="523" t="s">
        <v>1706</v>
      </c>
      <c r="K111" s="523"/>
      <c r="L111" s="536"/>
      <c r="M111" s="523" t="s">
        <v>1697</v>
      </c>
      <c r="N111" s="528"/>
      <c r="O111" s="528" t="s">
        <v>1764</v>
      </c>
      <c r="P111" s="528"/>
      <c r="Q111" s="528" t="s">
        <v>1769</v>
      </c>
      <c r="R111" s="523"/>
      <c r="S111" s="528" t="s">
        <v>1701</v>
      </c>
      <c r="T111" s="529" t="str">
        <f>IF(Tabla46[[#This Row],[ID RIESGO]]="","",IF(Tabla46[[#This Row],[RESPONSABLE DEL CONTROL (CARGO)]]="",0,15))</f>
        <v/>
      </c>
      <c r="U111" s="530" t="str">
        <f>IF(Tabla46[[#This Row],[ID RIESGO]]="","",IF(Tabla46[[#This Row],[SEGREGACIÓN Y AUTORIDAD DEL RESPONSABLE DEL CONTROL]]="Inadecuado",0,15))</f>
        <v/>
      </c>
      <c r="V111" s="530" t="str">
        <f>IF(Tabla46[[#This Row],[ID RIESGO]]="","",IF(Tabla46[[#This Row],[PERIODICIDAD]]="No Establecida",0,15))</f>
        <v/>
      </c>
      <c r="W111" s="530">
        <f>IF(Tabla46[[#This Row],[Tipo de Propósito]]="Prevenir",15,IF(Tabla46[[#This Row],[Tipo de Propósito]]="Detectar",10,0))</f>
        <v>15</v>
      </c>
      <c r="X111" s="530">
        <f>IF(Tabla46[[#This Row],[La descripción del como es:]]="Confiable",15,0)</f>
        <v>15</v>
      </c>
      <c r="Y111" s="530">
        <f>IF(Tabla46[[#This Row],[Las desviaciones se:]]="Se investigan y resuelven oportunamente",15,0)</f>
        <v>15</v>
      </c>
      <c r="Z111" s="531">
        <f>IF(Tabla46[[#This Row],[La evidencia es:]]="Completa",10,IF(Tabla46[[#This Row],[La evidencia es:]]="Incompleta",5,0))</f>
        <v>10</v>
      </c>
      <c r="AA111" s="532">
        <f>SUM(Tabla46[[#This Row],[CALF.RESPONSABLE]:[CALF.EVID]])</f>
        <v>55</v>
      </c>
      <c r="AB111" s="531" t="str">
        <f>IF(ISTEXT(Tabla46[[#This Row],[VALOR EVALUACION DISENO]]),"",IF(Tabla46[[#This Row],[VALOR EVALUACION DISENO]]&gt;96,DATOS!$AV$21,IF(Tabla46[[#This Row],[VALOR EVALUACION DISENO]]&gt;=86,DATOS!$AV$22,DATOS!$AV$23)))</f>
        <v>DÉBIL</v>
      </c>
      <c r="AC111" s="488" t="s">
        <v>1708</v>
      </c>
      <c r="AD111" s="531" t="str">
        <f>IFERROR(VLOOKUP(Tabla46[[#This Row],[% DE CUMPLIMIENTO DE LA EJECUCION DEL CONTROL]],DATOS!$AS$38:$AT$40,2,0),"")</f>
        <v>FUERTE</v>
      </c>
      <c r="AE111" s="531">
        <f>IF(Tabla46[[#This Row],[RESULTADO EVALUACIÓN DEL DISEÑO DEL CONTROL]]="","",SUMIFS(DATOS!$AT$49:$AT$57,DATOS!$AR$49:$AR$57,Tabla46[[#This Row],[RESULTADO EVALUACIÓN DEL DISEÑO DEL CONTROL]],DATOS!$AS$49:$AS$57,Tabla46[[#This Row],[RESULTADO EVALUACION DE LA EJECUCION]]))</f>
        <v>0</v>
      </c>
    </row>
    <row r="112" spans="1:31" s="488" customFormat="1" ht="38.25" hidden="1" x14ac:dyDescent="0.2">
      <c r="A112" s="516"/>
      <c r="B112" s="517"/>
      <c r="C112" s="517"/>
      <c r="D112" s="518"/>
      <c r="E112" s="519"/>
      <c r="F112" s="525"/>
      <c r="G112" s="526" t="str">
        <f>IFERROR(VLOOKUP(Tabla46[[#This Row],[ID RIESGO]],'1. IDENTIFICACION DEL RIESGO'!$AB$29:$AL$137,11,0),"")</f>
        <v/>
      </c>
      <c r="I112" s="523"/>
      <c r="J112" s="523" t="s">
        <v>1706</v>
      </c>
      <c r="K112" s="523"/>
      <c r="L112" s="536"/>
      <c r="M112" s="523" t="s">
        <v>1697</v>
      </c>
      <c r="N112" s="528"/>
      <c r="O112" s="528" t="s">
        <v>1764</v>
      </c>
      <c r="P112" s="528"/>
      <c r="Q112" s="528" t="s">
        <v>1769</v>
      </c>
      <c r="R112" s="523"/>
      <c r="S112" s="528" t="s">
        <v>1701</v>
      </c>
      <c r="T112" s="529" t="str">
        <f>IF(Tabla46[[#This Row],[ID RIESGO]]="","",IF(Tabla46[[#This Row],[RESPONSABLE DEL CONTROL (CARGO)]]="",0,15))</f>
        <v/>
      </c>
      <c r="U112" s="530" t="str">
        <f>IF(Tabla46[[#This Row],[ID RIESGO]]="","",IF(Tabla46[[#This Row],[SEGREGACIÓN Y AUTORIDAD DEL RESPONSABLE DEL CONTROL]]="Inadecuado",0,15))</f>
        <v/>
      </c>
      <c r="V112" s="530" t="str">
        <f>IF(Tabla46[[#This Row],[ID RIESGO]]="","",IF(Tabla46[[#This Row],[PERIODICIDAD]]="No Establecida",0,15))</f>
        <v/>
      </c>
      <c r="W112" s="530">
        <f>IF(Tabla46[[#This Row],[Tipo de Propósito]]="Prevenir",15,IF(Tabla46[[#This Row],[Tipo de Propósito]]="Detectar",10,0))</f>
        <v>15</v>
      </c>
      <c r="X112" s="530">
        <f>IF(Tabla46[[#This Row],[La descripción del como es:]]="Confiable",15,0)</f>
        <v>15</v>
      </c>
      <c r="Y112" s="530">
        <f>IF(Tabla46[[#This Row],[Las desviaciones se:]]="Se investigan y resuelven oportunamente",15,0)</f>
        <v>15</v>
      </c>
      <c r="Z112" s="531">
        <f>IF(Tabla46[[#This Row],[La evidencia es:]]="Completa",10,IF(Tabla46[[#This Row],[La evidencia es:]]="Incompleta",5,0))</f>
        <v>10</v>
      </c>
      <c r="AA112" s="532">
        <f>SUM(Tabla46[[#This Row],[CALF.RESPONSABLE]:[CALF.EVID]])</f>
        <v>55</v>
      </c>
      <c r="AB112" s="531" t="str">
        <f>IF(ISTEXT(Tabla46[[#This Row],[VALOR EVALUACION DISENO]]),"",IF(Tabla46[[#This Row],[VALOR EVALUACION DISENO]]&gt;96,DATOS!$AV$21,IF(Tabla46[[#This Row],[VALOR EVALUACION DISENO]]&gt;=86,DATOS!$AV$22,DATOS!$AV$23)))</f>
        <v>DÉBIL</v>
      </c>
      <c r="AC112" s="488" t="s">
        <v>1708</v>
      </c>
      <c r="AD112" s="531" t="str">
        <f>IFERROR(VLOOKUP(Tabla46[[#This Row],[% DE CUMPLIMIENTO DE LA EJECUCION DEL CONTROL]],DATOS!$AS$38:$AT$40,2,0),"")</f>
        <v>FUERTE</v>
      </c>
      <c r="AE112" s="531">
        <f>IF(Tabla46[[#This Row],[RESULTADO EVALUACIÓN DEL DISEÑO DEL CONTROL]]="","",SUMIFS(DATOS!$AT$49:$AT$57,DATOS!$AR$49:$AR$57,Tabla46[[#This Row],[RESULTADO EVALUACIÓN DEL DISEÑO DEL CONTROL]],DATOS!$AS$49:$AS$57,Tabla46[[#This Row],[RESULTADO EVALUACION DE LA EJECUCION]]))</f>
        <v>0</v>
      </c>
    </row>
    <row r="113" spans="1:31" s="488" customFormat="1" ht="38.25" hidden="1" x14ac:dyDescent="0.2">
      <c r="A113" s="516"/>
      <c r="B113" s="517"/>
      <c r="C113" s="517"/>
      <c r="D113" s="518"/>
      <c r="E113" s="519"/>
      <c r="F113" s="525"/>
      <c r="G113" s="526" t="str">
        <f>IFERROR(VLOOKUP(Tabla46[[#This Row],[ID RIESGO]],'1. IDENTIFICACION DEL RIESGO'!$AB$29:$AL$137,11,0),"")</f>
        <v/>
      </c>
      <c r="I113" s="523"/>
      <c r="J113" s="523" t="s">
        <v>1706</v>
      </c>
      <c r="K113" s="523"/>
      <c r="L113" s="536"/>
      <c r="M113" s="523" t="s">
        <v>1697</v>
      </c>
      <c r="N113" s="528"/>
      <c r="O113" s="528" t="s">
        <v>1764</v>
      </c>
      <c r="P113" s="528"/>
      <c r="Q113" s="528" t="s">
        <v>1769</v>
      </c>
      <c r="R113" s="523"/>
      <c r="S113" s="528" t="s">
        <v>1701</v>
      </c>
      <c r="T113" s="529" t="str">
        <f>IF(Tabla46[[#This Row],[ID RIESGO]]="","",IF(Tabla46[[#This Row],[RESPONSABLE DEL CONTROL (CARGO)]]="",0,15))</f>
        <v/>
      </c>
      <c r="U113" s="530" t="str">
        <f>IF(Tabla46[[#This Row],[ID RIESGO]]="","",IF(Tabla46[[#This Row],[SEGREGACIÓN Y AUTORIDAD DEL RESPONSABLE DEL CONTROL]]="Inadecuado",0,15))</f>
        <v/>
      </c>
      <c r="V113" s="530" t="str">
        <f>IF(Tabla46[[#This Row],[ID RIESGO]]="","",IF(Tabla46[[#This Row],[PERIODICIDAD]]="No Establecida",0,15))</f>
        <v/>
      </c>
      <c r="W113" s="530">
        <f>IF(Tabla46[[#This Row],[Tipo de Propósito]]="Prevenir",15,IF(Tabla46[[#This Row],[Tipo de Propósito]]="Detectar",10,0))</f>
        <v>15</v>
      </c>
      <c r="X113" s="530">
        <f>IF(Tabla46[[#This Row],[La descripción del como es:]]="Confiable",15,0)</f>
        <v>15</v>
      </c>
      <c r="Y113" s="530">
        <f>IF(Tabla46[[#This Row],[Las desviaciones se:]]="Se investigan y resuelven oportunamente",15,0)</f>
        <v>15</v>
      </c>
      <c r="Z113" s="531">
        <f>IF(Tabla46[[#This Row],[La evidencia es:]]="Completa",10,IF(Tabla46[[#This Row],[La evidencia es:]]="Incompleta",5,0))</f>
        <v>10</v>
      </c>
      <c r="AA113" s="532">
        <f>SUM(Tabla46[[#This Row],[CALF.RESPONSABLE]:[CALF.EVID]])</f>
        <v>55</v>
      </c>
      <c r="AB113" s="531" t="str">
        <f>IF(ISTEXT(Tabla46[[#This Row],[VALOR EVALUACION DISENO]]),"",IF(Tabla46[[#This Row],[VALOR EVALUACION DISENO]]&gt;96,DATOS!$AV$21,IF(Tabla46[[#This Row],[VALOR EVALUACION DISENO]]&gt;=86,DATOS!$AV$22,DATOS!$AV$23)))</f>
        <v>DÉBIL</v>
      </c>
      <c r="AC113" s="488" t="s">
        <v>1708</v>
      </c>
      <c r="AD113" s="531" t="str">
        <f>IFERROR(VLOOKUP(Tabla46[[#This Row],[% DE CUMPLIMIENTO DE LA EJECUCION DEL CONTROL]],DATOS!$AS$38:$AT$40,2,0),"")</f>
        <v>FUERTE</v>
      </c>
      <c r="AE113" s="531">
        <f>IF(Tabla46[[#This Row],[RESULTADO EVALUACIÓN DEL DISEÑO DEL CONTROL]]="","",SUMIFS(DATOS!$AT$49:$AT$57,DATOS!$AR$49:$AR$57,Tabla46[[#This Row],[RESULTADO EVALUACIÓN DEL DISEÑO DEL CONTROL]],DATOS!$AS$49:$AS$57,Tabla46[[#This Row],[RESULTADO EVALUACION DE LA EJECUCION]]))</f>
        <v>0</v>
      </c>
    </row>
    <row r="114" spans="1:31" s="488" customFormat="1" ht="38.25" hidden="1" x14ac:dyDescent="0.2">
      <c r="A114" s="516"/>
      <c r="B114" s="517"/>
      <c r="C114" s="517"/>
      <c r="D114" s="518"/>
      <c r="E114" s="519"/>
      <c r="F114" s="525"/>
      <c r="G114" s="526" t="str">
        <f>IFERROR(VLOOKUP(Tabla46[[#This Row],[ID RIESGO]],'1. IDENTIFICACION DEL RIESGO'!$AB$29:$AL$137,11,0),"")</f>
        <v/>
      </c>
      <c r="I114" s="523"/>
      <c r="J114" s="523" t="s">
        <v>1706</v>
      </c>
      <c r="K114" s="523"/>
      <c r="L114" s="536"/>
      <c r="M114" s="523" t="s">
        <v>1697</v>
      </c>
      <c r="N114" s="528"/>
      <c r="O114" s="528" t="s">
        <v>1764</v>
      </c>
      <c r="P114" s="528"/>
      <c r="Q114" s="528" t="s">
        <v>1769</v>
      </c>
      <c r="R114" s="523"/>
      <c r="S114" s="528" t="s">
        <v>1701</v>
      </c>
      <c r="T114" s="529" t="str">
        <f>IF(Tabla46[[#This Row],[ID RIESGO]]="","",IF(Tabla46[[#This Row],[RESPONSABLE DEL CONTROL (CARGO)]]="",0,15))</f>
        <v/>
      </c>
      <c r="U114" s="530" t="str">
        <f>IF(Tabla46[[#This Row],[ID RIESGO]]="","",IF(Tabla46[[#This Row],[SEGREGACIÓN Y AUTORIDAD DEL RESPONSABLE DEL CONTROL]]="Inadecuado",0,15))</f>
        <v/>
      </c>
      <c r="V114" s="530" t="str">
        <f>IF(Tabla46[[#This Row],[ID RIESGO]]="","",IF(Tabla46[[#This Row],[PERIODICIDAD]]="No Establecida",0,15))</f>
        <v/>
      </c>
      <c r="W114" s="530">
        <f>IF(Tabla46[[#This Row],[Tipo de Propósito]]="Prevenir",15,IF(Tabla46[[#This Row],[Tipo de Propósito]]="Detectar",10,0))</f>
        <v>15</v>
      </c>
      <c r="X114" s="530">
        <f>IF(Tabla46[[#This Row],[La descripción del como es:]]="Confiable",15,0)</f>
        <v>15</v>
      </c>
      <c r="Y114" s="530">
        <f>IF(Tabla46[[#This Row],[Las desviaciones se:]]="Se investigan y resuelven oportunamente",15,0)</f>
        <v>15</v>
      </c>
      <c r="Z114" s="531">
        <f>IF(Tabla46[[#This Row],[La evidencia es:]]="Completa",10,IF(Tabla46[[#This Row],[La evidencia es:]]="Incompleta",5,0))</f>
        <v>10</v>
      </c>
      <c r="AA114" s="532">
        <f>SUM(Tabla46[[#This Row],[CALF.RESPONSABLE]:[CALF.EVID]])</f>
        <v>55</v>
      </c>
      <c r="AB114" s="531" t="str">
        <f>IF(ISTEXT(Tabla46[[#This Row],[VALOR EVALUACION DISENO]]),"",IF(Tabla46[[#This Row],[VALOR EVALUACION DISENO]]&gt;96,DATOS!$AV$21,IF(Tabla46[[#This Row],[VALOR EVALUACION DISENO]]&gt;=86,DATOS!$AV$22,DATOS!$AV$23)))</f>
        <v>DÉBIL</v>
      </c>
      <c r="AC114" s="488" t="s">
        <v>1708</v>
      </c>
      <c r="AD114" s="531" t="str">
        <f>IFERROR(VLOOKUP(Tabla46[[#This Row],[% DE CUMPLIMIENTO DE LA EJECUCION DEL CONTROL]],DATOS!$AS$38:$AT$40,2,0),"")</f>
        <v>FUERTE</v>
      </c>
      <c r="AE114" s="531">
        <f>IF(Tabla46[[#This Row],[RESULTADO EVALUACIÓN DEL DISEÑO DEL CONTROL]]="","",SUMIFS(DATOS!$AT$49:$AT$57,DATOS!$AR$49:$AR$57,Tabla46[[#This Row],[RESULTADO EVALUACIÓN DEL DISEÑO DEL CONTROL]],DATOS!$AS$49:$AS$57,Tabla46[[#This Row],[RESULTADO EVALUACION DE LA EJECUCION]]))</f>
        <v>0</v>
      </c>
    </row>
    <row r="115" spans="1:31" s="488" customFormat="1" ht="38.25" hidden="1" x14ac:dyDescent="0.2">
      <c r="A115" s="516"/>
      <c r="B115" s="517"/>
      <c r="C115" s="517"/>
      <c r="D115" s="518"/>
      <c r="E115" s="519"/>
      <c r="F115" s="525"/>
      <c r="G115" s="526" t="str">
        <f>IFERROR(VLOOKUP(Tabla46[[#This Row],[ID RIESGO]],'1. IDENTIFICACION DEL RIESGO'!$AB$29:$AL$137,11,0),"")</f>
        <v/>
      </c>
      <c r="I115" s="523"/>
      <c r="J115" s="523" t="s">
        <v>1706</v>
      </c>
      <c r="K115" s="523"/>
      <c r="L115" s="536"/>
      <c r="M115" s="523" t="s">
        <v>1697</v>
      </c>
      <c r="N115" s="528"/>
      <c r="O115" s="528" t="s">
        <v>1764</v>
      </c>
      <c r="P115" s="528"/>
      <c r="Q115" s="528" t="s">
        <v>1769</v>
      </c>
      <c r="R115" s="523"/>
      <c r="S115" s="528" t="s">
        <v>1701</v>
      </c>
      <c r="T115" s="529" t="str">
        <f>IF(Tabla46[[#This Row],[ID RIESGO]]="","",IF(Tabla46[[#This Row],[RESPONSABLE DEL CONTROL (CARGO)]]="",0,15))</f>
        <v/>
      </c>
      <c r="U115" s="530" t="str">
        <f>IF(Tabla46[[#This Row],[ID RIESGO]]="","",IF(Tabla46[[#This Row],[SEGREGACIÓN Y AUTORIDAD DEL RESPONSABLE DEL CONTROL]]="Inadecuado",0,15))</f>
        <v/>
      </c>
      <c r="V115" s="530" t="str">
        <f>IF(Tabla46[[#This Row],[ID RIESGO]]="","",IF(Tabla46[[#This Row],[PERIODICIDAD]]="No Establecida",0,15))</f>
        <v/>
      </c>
      <c r="W115" s="530">
        <f>IF(Tabla46[[#This Row],[Tipo de Propósito]]="Prevenir",15,IF(Tabla46[[#This Row],[Tipo de Propósito]]="Detectar",10,0))</f>
        <v>15</v>
      </c>
      <c r="X115" s="530">
        <f>IF(Tabla46[[#This Row],[La descripción del como es:]]="Confiable",15,0)</f>
        <v>15</v>
      </c>
      <c r="Y115" s="530">
        <f>IF(Tabla46[[#This Row],[Las desviaciones se:]]="Se investigan y resuelven oportunamente",15,0)</f>
        <v>15</v>
      </c>
      <c r="Z115" s="531">
        <f>IF(Tabla46[[#This Row],[La evidencia es:]]="Completa",10,IF(Tabla46[[#This Row],[La evidencia es:]]="Incompleta",5,0))</f>
        <v>10</v>
      </c>
      <c r="AA115" s="532">
        <f>SUM(Tabla46[[#This Row],[CALF.RESPONSABLE]:[CALF.EVID]])</f>
        <v>55</v>
      </c>
      <c r="AB115" s="531" t="str">
        <f>IF(ISTEXT(Tabla46[[#This Row],[VALOR EVALUACION DISENO]]),"",IF(Tabla46[[#This Row],[VALOR EVALUACION DISENO]]&gt;96,DATOS!$AV$21,IF(Tabla46[[#This Row],[VALOR EVALUACION DISENO]]&gt;=86,DATOS!$AV$22,DATOS!$AV$23)))</f>
        <v>DÉBIL</v>
      </c>
      <c r="AC115" s="488" t="s">
        <v>1708</v>
      </c>
      <c r="AD115" s="531" t="str">
        <f>IFERROR(VLOOKUP(Tabla46[[#This Row],[% DE CUMPLIMIENTO DE LA EJECUCION DEL CONTROL]],DATOS!$AS$38:$AT$40,2,0),"")</f>
        <v>FUERTE</v>
      </c>
      <c r="AE115" s="531">
        <f>IF(Tabla46[[#This Row],[RESULTADO EVALUACIÓN DEL DISEÑO DEL CONTROL]]="","",SUMIFS(DATOS!$AT$49:$AT$57,DATOS!$AR$49:$AR$57,Tabla46[[#This Row],[RESULTADO EVALUACIÓN DEL DISEÑO DEL CONTROL]],DATOS!$AS$49:$AS$57,Tabla46[[#This Row],[RESULTADO EVALUACION DE LA EJECUCION]]))</f>
        <v>0</v>
      </c>
    </row>
    <row r="116" spans="1:31" s="488" customFormat="1" ht="38.25" hidden="1" x14ac:dyDescent="0.2">
      <c r="A116" s="516"/>
      <c r="B116" s="517"/>
      <c r="C116" s="517"/>
      <c r="D116" s="518"/>
      <c r="E116" s="519"/>
      <c r="F116" s="525"/>
      <c r="G116" s="526" t="str">
        <f>IFERROR(VLOOKUP(Tabla46[[#This Row],[ID RIESGO]],'1. IDENTIFICACION DEL RIESGO'!$AB$29:$AL$137,11,0),"")</f>
        <v/>
      </c>
      <c r="I116" s="523"/>
      <c r="J116" s="523" t="s">
        <v>1706</v>
      </c>
      <c r="K116" s="523"/>
      <c r="L116" s="536"/>
      <c r="M116" s="523" t="s">
        <v>1697</v>
      </c>
      <c r="N116" s="528"/>
      <c r="O116" s="528" t="s">
        <v>1764</v>
      </c>
      <c r="P116" s="528"/>
      <c r="Q116" s="528" t="s">
        <v>1769</v>
      </c>
      <c r="R116" s="523"/>
      <c r="S116" s="528" t="s">
        <v>1701</v>
      </c>
      <c r="T116" s="529" t="str">
        <f>IF(Tabla46[[#This Row],[ID RIESGO]]="","",IF(Tabla46[[#This Row],[RESPONSABLE DEL CONTROL (CARGO)]]="",0,15))</f>
        <v/>
      </c>
      <c r="U116" s="530" t="str">
        <f>IF(Tabla46[[#This Row],[ID RIESGO]]="","",IF(Tabla46[[#This Row],[SEGREGACIÓN Y AUTORIDAD DEL RESPONSABLE DEL CONTROL]]="Inadecuado",0,15))</f>
        <v/>
      </c>
      <c r="V116" s="530" t="str">
        <f>IF(Tabla46[[#This Row],[ID RIESGO]]="","",IF(Tabla46[[#This Row],[PERIODICIDAD]]="No Establecida",0,15))</f>
        <v/>
      </c>
      <c r="W116" s="530">
        <f>IF(Tabla46[[#This Row],[Tipo de Propósito]]="Prevenir",15,IF(Tabla46[[#This Row],[Tipo de Propósito]]="Detectar",10,0))</f>
        <v>15</v>
      </c>
      <c r="X116" s="530">
        <f>IF(Tabla46[[#This Row],[La descripción del como es:]]="Confiable",15,0)</f>
        <v>15</v>
      </c>
      <c r="Y116" s="530">
        <f>IF(Tabla46[[#This Row],[Las desviaciones se:]]="Se investigan y resuelven oportunamente",15,0)</f>
        <v>15</v>
      </c>
      <c r="Z116" s="531">
        <f>IF(Tabla46[[#This Row],[La evidencia es:]]="Completa",10,IF(Tabla46[[#This Row],[La evidencia es:]]="Incompleta",5,0))</f>
        <v>10</v>
      </c>
      <c r="AA116" s="532">
        <f>SUM(Tabla46[[#This Row],[CALF.RESPONSABLE]:[CALF.EVID]])</f>
        <v>55</v>
      </c>
      <c r="AB116" s="531" t="str">
        <f>IF(ISTEXT(Tabla46[[#This Row],[VALOR EVALUACION DISENO]]),"",IF(Tabla46[[#This Row],[VALOR EVALUACION DISENO]]&gt;96,DATOS!$AV$21,IF(Tabla46[[#This Row],[VALOR EVALUACION DISENO]]&gt;=86,DATOS!$AV$22,DATOS!$AV$23)))</f>
        <v>DÉBIL</v>
      </c>
      <c r="AC116" s="488" t="s">
        <v>1708</v>
      </c>
      <c r="AD116" s="531" t="str">
        <f>IFERROR(VLOOKUP(Tabla46[[#This Row],[% DE CUMPLIMIENTO DE LA EJECUCION DEL CONTROL]],DATOS!$AS$38:$AT$40,2,0),"")</f>
        <v>FUERTE</v>
      </c>
      <c r="AE116" s="531">
        <f>IF(Tabla46[[#This Row],[RESULTADO EVALUACIÓN DEL DISEÑO DEL CONTROL]]="","",SUMIFS(DATOS!$AT$49:$AT$57,DATOS!$AR$49:$AR$57,Tabla46[[#This Row],[RESULTADO EVALUACIÓN DEL DISEÑO DEL CONTROL]],DATOS!$AS$49:$AS$57,Tabla46[[#This Row],[RESULTADO EVALUACION DE LA EJECUCION]]))</f>
        <v>0</v>
      </c>
    </row>
    <row r="117" spans="1:31" s="488" customFormat="1" ht="38.25" hidden="1" x14ac:dyDescent="0.2">
      <c r="A117" s="516"/>
      <c r="B117" s="517"/>
      <c r="C117" s="517"/>
      <c r="D117" s="518"/>
      <c r="E117" s="519"/>
      <c r="F117" s="525"/>
      <c r="G117" s="526" t="str">
        <f>IFERROR(VLOOKUP(Tabla46[[#This Row],[ID RIESGO]],'1. IDENTIFICACION DEL RIESGO'!$AB$29:$AL$137,11,0),"")</f>
        <v/>
      </c>
      <c r="I117" s="523"/>
      <c r="J117" s="523" t="s">
        <v>1706</v>
      </c>
      <c r="K117" s="523"/>
      <c r="L117" s="536"/>
      <c r="M117" s="523" t="s">
        <v>1697</v>
      </c>
      <c r="N117" s="528"/>
      <c r="O117" s="528" t="s">
        <v>1764</v>
      </c>
      <c r="P117" s="528"/>
      <c r="Q117" s="528" t="s">
        <v>1769</v>
      </c>
      <c r="R117" s="523"/>
      <c r="S117" s="528" t="s">
        <v>1701</v>
      </c>
      <c r="T117" s="529" t="str">
        <f>IF(Tabla46[[#This Row],[ID RIESGO]]="","",IF(Tabla46[[#This Row],[RESPONSABLE DEL CONTROL (CARGO)]]="",0,15))</f>
        <v/>
      </c>
      <c r="U117" s="530" t="str">
        <f>IF(Tabla46[[#This Row],[ID RIESGO]]="","",IF(Tabla46[[#This Row],[SEGREGACIÓN Y AUTORIDAD DEL RESPONSABLE DEL CONTROL]]="Inadecuado",0,15))</f>
        <v/>
      </c>
      <c r="V117" s="530" t="str">
        <f>IF(Tabla46[[#This Row],[ID RIESGO]]="","",IF(Tabla46[[#This Row],[PERIODICIDAD]]="No Establecida",0,15))</f>
        <v/>
      </c>
      <c r="W117" s="530">
        <f>IF(Tabla46[[#This Row],[Tipo de Propósito]]="Prevenir",15,IF(Tabla46[[#This Row],[Tipo de Propósito]]="Detectar",10,0))</f>
        <v>15</v>
      </c>
      <c r="X117" s="530">
        <f>IF(Tabla46[[#This Row],[La descripción del como es:]]="Confiable",15,0)</f>
        <v>15</v>
      </c>
      <c r="Y117" s="530">
        <f>IF(Tabla46[[#This Row],[Las desviaciones se:]]="Se investigan y resuelven oportunamente",15,0)</f>
        <v>15</v>
      </c>
      <c r="Z117" s="531">
        <f>IF(Tabla46[[#This Row],[La evidencia es:]]="Completa",10,IF(Tabla46[[#This Row],[La evidencia es:]]="Incompleta",5,0))</f>
        <v>10</v>
      </c>
      <c r="AA117" s="532">
        <f>SUM(Tabla46[[#This Row],[CALF.RESPONSABLE]:[CALF.EVID]])</f>
        <v>55</v>
      </c>
      <c r="AB117" s="531" t="str">
        <f>IF(ISTEXT(Tabla46[[#This Row],[VALOR EVALUACION DISENO]]),"",IF(Tabla46[[#This Row],[VALOR EVALUACION DISENO]]&gt;96,DATOS!$AV$21,IF(Tabla46[[#This Row],[VALOR EVALUACION DISENO]]&gt;=86,DATOS!$AV$22,DATOS!$AV$23)))</f>
        <v>DÉBIL</v>
      </c>
      <c r="AC117" s="488" t="s">
        <v>1708</v>
      </c>
      <c r="AD117" s="531" t="str">
        <f>IFERROR(VLOOKUP(Tabla46[[#This Row],[% DE CUMPLIMIENTO DE LA EJECUCION DEL CONTROL]],DATOS!$AS$38:$AT$40,2,0),"")</f>
        <v>FUERTE</v>
      </c>
      <c r="AE117" s="531">
        <f>IF(Tabla46[[#This Row],[RESULTADO EVALUACIÓN DEL DISEÑO DEL CONTROL]]="","",SUMIFS(DATOS!$AT$49:$AT$57,DATOS!$AR$49:$AR$57,Tabla46[[#This Row],[RESULTADO EVALUACIÓN DEL DISEÑO DEL CONTROL]],DATOS!$AS$49:$AS$57,Tabla46[[#This Row],[RESULTADO EVALUACION DE LA EJECUCION]]))</f>
        <v>0</v>
      </c>
    </row>
    <row r="118" spans="1:31" s="488" customFormat="1" ht="38.25" hidden="1" x14ac:dyDescent="0.2">
      <c r="A118" s="516"/>
      <c r="B118" s="517"/>
      <c r="C118" s="517"/>
      <c r="D118" s="518"/>
      <c r="E118" s="519"/>
      <c r="F118" s="525"/>
      <c r="G118" s="526" t="str">
        <f>IFERROR(VLOOKUP(Tabla46[[#This Row],[ID RIESGO]],'1. IDENTIFICACION DEL RIESGO'!$AB$29:$AL$137,11,0),"")</f>
        <v/>
      </c>
      <c r="I118" s="523"/>
      <c r="J118" s="523" t="s">
        <v>1706</v>
      </c>
      <c r="K118" s="523"/>
      <c r="L118" s="536"/>
      <c r="M118" s="523" t="s">
        <v>1697</v>
      </c>
      <c r="N118" s="528"/>
      <c r="O118" s="528" t="s">
        <v>1764</v>
      </c>
      <c r="P118" s="528"/>
      <c r="Q118" s="528" t="s">
        <v>1769</v>
      </c>
      <c r="R118" s="523"/>
      <c r="S118" s="528" t="s">
        <v>1701</v>
      </c>
      <c r="T118" s="529" t="str">
        <f>IF(Tabla46[[#This Row],[ID RIESGO]]="","",IF(Tabla46[[#This Row],[RESPONSABLE DEL CONTROL (CARGO)]]="",0,15))</f>
        <v/>
      </c>
      <c r="U118" s="530" t="str">
        <f>IF(Tabla46[[#This Row],[ID RIESGO]]="","",IF(Tabla46[[#This Row],[SEGREGACIÓN Y AUTORIDAD DEL RESPONSABLE DEL CONTROL]]="Inadecuado",0,15))</f>
        <v/>
      </c>
      <c r="V118" s="530" t="str">
        <f>IF(Tabla46[[#This Row],[ID RIESGO]]="","",IF(Tabla46[[#This Row],[PERIODICIDAD]]="No Establecida",0,15))</f>
        <v/>
      </c>
      <c r="W118" s="530">
        <f>IF(Tabla46[[#This Row],[Tipo de Propósito]]="Prevenir",15,IF(Tabla46[[#This Row],[Tipo de Propósito]]="Detectar",10,0))</f>
        <v>15</v>
      </c>
      <c r="X118" s="530">
        <f>IF(Tabla46[[#This Row],[La descripción del como es:]]="Confiable",15,0)</f>
        <v>15</v>
      </c>
      <c r="Y118" s="530">
        <f>IF(Tabla46[[#This Row],[Las desviaciones se:]]="Se investigan y resuelven oportunamente",15,0)</f>
        <v>15</v>
      </c>
      <c r="Z118" s="531">
        <f>IF(Tabla46[[#This Row],[La evidencia es:]]="Completa",10,IF(Tabla46[[#This Row],[La evidencia es:]]="Incompleta",5,0))</f>
        <v>10</v>
      </c>
      <c r="AA118" s="532">
        <f>SUM(Tabla46[[#This Row],[CALF.RESPONSABLE]:[CALF.EVID]])</f>
        <v>55</v>
      </c>
      <c r="AB118" s="531" t="str">
        <f>IF(ISTEXT(Tabla46[[#This Row],[VALOR EVALUACION DISENO]]),"",IF(Tabla46[[#This Row],[VALOR EVALUACION DISENO]]&gt;96,DATOS!$AV$21,IF(Tabla46[[#This Row],[VALOR EVALUACION DISENO]]&gt;=86,DATOS!$AV$22,DATOS!$AV$23)))</f>
        <v>DÉBIL</v>
      </c>
      <c r="AC118" s="488" t="s">
        <v>1708</v>
      </c>
      <c r="AD118" s="531" t="str">
        <f>IFERROR(VLOOKUP(Tabla46[[#This Row],[% DE CUMPLIMIENTO DE LA EJECUCION DEL CONTROL]],DATOS!$AS$38:$AT$40,2,0),"")</f>
        <v>FUERTE</v>
      </c>
      <c r="AE118" s="531">
        <f>IF(Tabla46[[#This Row],[RESULTADO EVALUACIÓN DEL DISEÑO DEL CONTROL]]="","",SUMIFS(DATOS!$AT$49:$AT$57,DATOS!$AR$49:$AR$57,Tabla46[[#This Row],[RESULTADO EVALUACIÓN DEL DISEÑO DEL CONTROL]],DATOS!$AS$49:$AS$57,Tabla46[[#This Row],[RESULTADO EVALUACION DE LA EJECUCION]]))</f>
        <v>0</v>
      </c>
    </row>
    <row r="119" spans="1:31" s="488" customFormat="1" ht="38.25" hidden="1" x14ac:dyDescent="0.2">
      <c r="A119" s="516"/>
      <c r="B119" s="517"/>
      <c r="C119" s="517"/>
      <c r="D119" s="518"/>
      <c r="E119" s="519"/>
      <c r="F119" s="525"/>
      <c r="G119" s="526" t="str">
        <f>IFERROR(VLOOKUP(Tabla46[[#This Row],[ID RIESGO]],'1. IDENTIFICACION DEL RIESGO'!$AB$29:$AL$137,11,0),"")</f>
        <v/>
      </c>
      <c r="I119" s="523"/>
      <c r="J119" s="523" t="s">
        <v>1706</v>
      </c>
      <c r="K119" s="523"/>
      <c r="L119" s="536"/>
      <c r="M119" s="523" t="s">
        <v>1697</v>
      </c>
      <c r="N119" s="528"/>
      <c r="O119" s="528" t="s">
        <v>1764</v>
      </c>
      <c r="P119" s="528"/>
      <c r="Q119" s="528" t="s">
        <v>1769</v>
      </c>
      <c r="R119" s="523"/>
      <c r="S119" s="528" t="s">
        <v>1701</v>
      </c>
      <c r="T119" s="529" t="str">
        <f>IF(Tabla46[[#This Row],[ID RIESGO]]="","",IF(Tabla46[[#This Row],[RESPONSABLE DEL CONTROL (CARGO)]]="",0,15))</f>
        <v/>
      </c>
      <c r="U119" s="530" t="str">
        <f>IF(Tabla46[[#This Row],[ID RIESGO]]="","",IF(Tabla46[[#This Row],[SEGREGACIÓN Y AUTORIDAD DEL RESPONSABLE DEL CONTROL]]="Inadecuado",0,15))</f>
        <v/>
      </c>
      <c r="V119" s="530" t="str">
        <f>IF(Tabla46[[#This Row],[ID RIESGO]]="","",IF(Tabla46[[#This Row],[PERIODICIDAD]]="No Establecida",0,15))</f>
        <v/>
      </c>
      <c r="W119" s="530">
        <f>IF(Tabla46[[#This Row],[Tipo de Propósito]]="Prevenir",15,IF(Tabla46[[#This Row],[Tipo de Propósito]]="Detectar",10,0))</f>
        <v>15</v>
      </c>
      <c r="X119" s="530">
        <f>IF(Tabla46[[#This Row],[La descripción del como es:]]="Confiable",15,0)</f>
        <v>15</v>
      </c>
      <c r="Y119" s="530">
        <f>IF(Tabla46[[#This Row],[Las desviaciones se:]]="Se investigan y resuelven oportunamente",15,0)</f>
        <v>15</v>
      </c>
      <c r="Z119" s="531">
        <f>IF(Tabla46[[#This Row],[La evidencia es:]]="Completa",10,IF(Tabla46[[#This Row],[La evidencia es:]]="Incompleta",5,0))</f>
        <v>10</v>
      </c>
      <c r="AA119" s="532">
        <f>SUM(Tabla46[[#This Row],[CALF.RESPONSABLE]:[CALF.EVID]])</f>
        <v>55</v>
      </c>
      <c r="AB119" s="531" t="str">
        <f>IF(ISTEXT(Tabla46[[#This Row],[VALOR EVALUACION DISENO]]),"",IF(Tabla46[[#This Row],[VALOR EVALUACION DISENO]]&gt;96,DATOS!$AV$21,IF(Tabla46[[#This Row],[VALOR EVALUACION DISENO]]&gt;=86,DATOS!$AV$22,DATOS!$AV$23)))</f>
        <v>DÉBIL</v>
      </c>
      <c r="AC119" s="488" t="s">
        <v>1708</v>
      </c>
      <c r="AD119" s="531" t="str">
        <f>IFERROR(VLOOKUP(Tabla46[[#This Row],[% DE CUMPLIMIENTO DE LA EJECUCION DEL CONTROL]],DATOS!$AS$38:$AT$40,2,0),"")</f>
        <v>FUERTE</v>
      </c>
      <c r="AE119" s="531">
        <f>IF(Tabla46[[#This Row],[RESULTADO EVALUACIÓN DEL DISEÑO DEL CONTROL]]="","",SUMIFS(DATOS!$AT$49:$AT$57,DATOS!$AR$49:$AR$57,Tabla46[[#This Row],[RESULTADO EVALUACIÓN DEL DISEÑO DEL CONTROL]],DATOS!$AS$49:$AS$57,Tabla46[[#This Row],[RESULTADO EVALUACION DE LA EJECUCION]]))</f>
        <v>0</v>
      </c>
    </row>
    <row r="120" spans="1:31" s="488" customFormat="1" ht="38.25" hidden="1" x14ac:dyDescent="0.2">
      <c r="A120" s="516"/>
      <c r="B120" s="517"/>
      <c r="C120" s="517"/>
      <c r="D120" s="518"/>
      <c r="E120" s="519"/>
      <c r="F120" s="525"/>
      <c r="G120" s="526" t="str">
        <f>IFERROR(VLOOKUP(Tabla46[[#This Row],[ID RIESGO]],'1. IDENTIFICACION DEL RIESGO'!$AB$29:$AL$137,11,0),"")</f>
        <v/>
      </c>
      <c r="I120" s="523"/>
      <c r="J120" s="523" t="s">
        <v>1706</v>
      </c>
      <c r="K120" s="523"/>
      <c r="L120" s="536"/>
      <c r="M120" s="523" t="s">
        <v>1697</v>
      </c>
      <c r="N120" s="528"/>
      <c r="O120" s="528" t="s">
        <v>1764</v>
      </c>
      <c r="P120" s="528"/>
      <c r="Q120" s="528" t="s">
        <v>1769</v>
      </c>
      <c r="R120" s="523"/>
      <c r="S120" s="528" t="s">
        <v>1701</v>
      </c>
      <c r="T120" s="529" t="str">
        <f>IF(Tabla46[[#This Row],[ID RIESGO]]="","",IF(Tabla46[[#This Row],[RESPONSABLE DEL CONTROL (CARGO)]]="",0,15))</f>
        <v/>
      </c>
      <c r="U120" s="530" t="str">
        <f>IF(Tabla46[[#This Row],[ID RIESGO]]="","",IF(Tabla46[[#This Row],[SEGREGACIÓN Y AUTORIDAD DEL RESPONSABLE DEL CONTROL]]="Inadecuado",0,15))</f>
        <v/>
      </c>
      <c r="V120" s="530" t="str">
        <f>IF(Tabla46[[#This Row],[ID RIESGO]]="","",IF(Tabla46[[#This Row],[PERIODICIDAD]]="No Establecida",0,15))</f>
        <v/>
      </c>
      <c r="W120" s="530">
        <f>IF(Tabla46[[#This Row],[Tipo de Propósito]]="Prevenir",15,IF(Tabla46[[#This Row],[Tipo de Propósito]]="Detectar",10,0))</f>
        <v>15</v>
      </c>
      <c r="X120" s="530">
        <f>IF(Tabla46[[#This Row],[La descripción del como es:]]="Confiable",15,0)</f>
        <v>15</v>
      </c>
      <c r="Y120" s="530">
        <f>IF(Tabla46[[#This Row],[Las desviaciones se:]]="Se investigan y resuelven oportunamente",15,0)</f>
        <v>15</v>
      </c>
      <c r="Z120" s="531">
        <f>IF(Tabla46[[#This Row],[La evidencia es:]]="Completa",10,IF(Tabla46[[#This Row],[La evidencia es:]]="Incompleta",5,0))</f>
        <v>10</v>
      </c>
      <c r="AA120" s="532">
        <f>SUM(Tabla46[[#This Row],[CALF.RESPONSABLE]:[CALF.EVID]])</f>
        <v>55</v>
      </c>
      <c r="AB120" s="531" t="str">
        <f>IF(ISTEXT(Tabla46[[#This Row],[VALOR EVALUACION DISENO]]),"",IF(Tabla46[[#This Row],[VALOR EVALUACION DISENO]]&gt;96,DATOS!$AV$21,IF(Tabla46[[#This Row],[VALOR EVALUACION DISENO]]&gt;=86,DATOS!$AV$22,DATOS!$AV$23)))</f>
        <v>DÉBIL</v>
      </c>
      <c r="AC120" s="488" t="s">
        <v>1708</v>
      </c>
      <c r="AD120" s="531" t="str">
        <f>IFERROR(VLOOKUP(Tabla46[[#This Row],[% DE CUMPLIMIENTO DE LA EJECUCION DEL CONTROL]],DATOS!$AS$38:$AT$40,2,0),"")</f>
        <v>FUERTE</v>
      </c>
      <c r="AE120" s="531">
        <f>IF(Tabla46[[#This Row],[RESULTADO EVALUACIÓN DEL DISEÑO DEL CONTROL]]="","",SUMIFS(DATOS!$AT$49:$AT$57,DATOS!$AR$49:$AR$57,Tabla46[[#This Row],[RESULTADO EVALUACIÓN DEL DISEÑO DEL CONTROL]],DATOS!$AS$49:$AS$57,Tabla46[[#This Row],[RESULTADO EVALUACION DE LA EJECUCION]]))</f>
        <v>0</v>
      </c>
    </row>
    <row r="121" spans="1:31" s="488" customFormat="1" ht="38.25" hidden="1" x14ac:dyDescent="0.2">
      <c r="A121" s="516"/>
      <c r="B121" s="517"/>
      <c r="C121" s="517"/>
      <c r="D121" s="518"/>
      <c r="E121" s="519"/>
      <c r="F121" s="525"/>
      <c r="G121" s="526" t="str">
        <f>IFERROR(VLOOKUP(Tabla46[[#This Row],[ID RIESGO]],'1. IDENTIFICACION DEL RIESGO'!$AB$29:$AL$137,11,0),"")</f>
        <v/>
      </c>
      <c r="I121" s="523"/>
      <c r="J121" s="523" t="s">
        <v>1706</v>
      </c>
      <c r="K121" s="523"/>
      <c r="L121" s="536"/>
      <c r="M121" s="523" t="s">
        <v>1697</v>
      </c>
      <c r="N121" s="528"/>
      <c r="O121" s="528" t="s">
        <v>1764</v>
      </c>
      <c r="P121" s="528"/>
      <c r="Q121" s="528" t="s">
        <v>1769</v>
      </c>
      <c r="R121" s="523"/>
      <c r="S121" s="528" t="s">
        <v>1701</v>
      </c>
      <c r="T121" s="529" t="str">
        <f>IF(Tabla46[[#This Row],[ID RIESGO]]="","",IF(Tabla46[[#This Row],[RESPONSABLE DEL CONTROL (CARGO)]]="",0,15))</f>
        <v/>
      </c>
      <c r="U121" s="530" t="str">
        <f>IF(Tabla46[[#This Row],[ID RIESGO]]="","",IF(Tabla46[[#This Row],[SEGREGACIÓN Y AUTORIDAD DEL RESPONSABLE DEL CONTROL]]="Inadecuado",0,15))</f>
        <v/>
      </c>
      <c r="V121" s="530" t="str">
        <f>IF(Tabla46[[#This Row],[ID RIESGO]]="","",IF(Tabla46[[#This Row],[PERIODICIDAD]]="No Establecida",0,15))</f>
        <v/>
      </c>
      <c r="W121" s="530">
        <f>IF(Tabla46[[#This Row],[Tipo de Propósito]]="Prevenir",15,IF(Tabla46[[#This Row],[Tipo de Propósito]]="Detectar",10,0))</f>
        <v>15</v>
      </c>
      <c r="X121" s="530">
        <f>IF(Tabla46[[#This Row],[La descripción del como es:]]="Confiable",15,0)</f>
        <v>15</v>
      </c>
      <c r="Y121" s="530">
        <f>IF(Tabla46[[#This Row],[Las desviaciones se:]]="Se investigan y resuelven oportunamente",15,0)</f>
        <v>15</v>
      </c>
      <c r="Z121" s="531">
        <f>IF(Tabla46[[#This Row],[La evidencia es:]]="Completa",10,IF(Tabla46[[#This Row],[La evidencia es:]]="Incompleta",5,0))</f>
        <v>10</v>
      </c>
      <c r="AA121" s="532">
        <f>SUM(Tabla46[[#This Row],[CALF.RESPONSABLE]:[CALF.EVID]])</f>
        <v>55</v>
      </c>
      <c r="AB121" s="531" t="str">
        <f>IF(ISTEXT(Tabla46[[#This Row],[VALOR EVALUACION DISENO]]),"",IF(Tabla46[[#This Row],[VALOR EVALUACION DISENO]]&gt;96,DATOS!$AV$21,IF(Tabla46[[#This Row],[VALOR EVALUACION DISENO]]&gt;=86,DATOS!$AV$22,DATOS!$AV$23)))</f>
        <v>DÉBIL</v>
      </c>
      <c r="AC121" s="488" t="s">
        <v>1708</v>
      </c>
      <c r="AD121" s="531" t="str">
        <f>IFERROR(VLOOKUP(Tabla46[[#This Row],[% DE CUMPLIMIENTO DE LA EJECUCION DEL CONTROL]],DATOS!$AS$38:$AT$40,2,0),"")</f>
        <v>FUERTE</v>
      </c>
      <c r="AE121" s="531">
        <f>IF(Tabla46[[#This Row],[RESULTADO EVALUACIÓN DEL DISEÑO DEL CONTROL]]="","",SUMIFS(DATOS!$AT$49:$AT$57,DATOS!$AR$49:$AR$57,Tabla46[[#This Row],[RESULTADO EVALUACIÓN DEL DISEÑO DEL CONTROL]],DATOS!$AS$49:$AS$57,Tabla46[[#This Row],[RESULTADO EVALUACION DE LA EJECUCION]]))</f>
        <v>0</v>
      </c>
    </row>
    <row r="122" spans="1:31" s="488" customFormat="1" ht="38.25" hidden="1" x14ac:dyDescent="0.2">
      <c r="A122" s="516"/>
      <c r="B122" s="517"/>
      <c r="C122" s="517"/>
      <c r="D122" s="518"/>
      <c r="E122" s="519"/>
      <c r="F122" s="525"/>
      <c r="G122" s="526" t="str">
        <f>IFERROR(VLOOKUP(Tabla46[[#This Row],[ID RIESGO]],'1. IDENTIFICACION DEL RIESGO'!$AB$29:$AL$137,11,0),"")</f>
        <v/>
      </c>
      <c r="I122" s="523"/>
      <c r="J122" s="523" t="s">
        <v>1706</v>
      </c>
      <c r="K122" s="523"/>
      <c r="L122" s="536"/>
      <c r="M122" s="523" t="s">
        <v>1697</v>
      </c>
      <c r="N122" s="528"/>
      <c r="O122" s="528" t="s">
        <v>1764</v>
      </c>
      <c r="P122" s="528"/>
      <c r="Q122" s="528" t="s">
        <v>1769</v>
      </c>
      <c r="R122" s="523"/>
      <c r="S122" s="528" t="s">
        <v>1701</v>
      </c>
      <c r="T122" s="529" t="str">
        <f>IF(Tabla46[[#This Row],[ID RIESGO]]="","",IF(Tabla46[[#This Row],[RESPONSABLE DEL CONTROL (CARGO)]]="",0,15))</f>
        <v/>
      </c>
      <c r="U122" s="530" t="str">
        <f>IF(Tabla46[[#This Row],[ID RIESGO]]="","",IF(Tabla46[[#This Row],[SEGREGACIÓN Y AUTORIDAD DEL RESPONSABLE DEL CONTROL]]="Inadecuado",0,15))</f>
        <v/>
      </c>
      <c r="V122" s="530" t="str">
        <f>IF(Tabla46[[#This Row],[ID RIESGO]]="","",IF(Tabla46[[#This Row],[PERIODICIDAD]]="No Establecida",0,15))</f>
        <v/>
      </c>
      <c r="W122" s="530">
        <f>IF(Tabla46[[#This Row],[Tipo de Propósito]]="Prevenir",15,IF(Tabla46[[#This Row],[Tipo de Propósito]]="Detectar",10,0))</f>
        <v>15</v>
      </c>
      <c r="X122" s="530">
        <f>IF(Tabla46[[#This Row],[La descripción del como es:]]="Confiable",15,0)</f>
        <v>15</v>
      </c>
      <c r="Y122" s="530">
        <f>IF(Tabla46[[#This Row],[Las desviaciones se:]]="Se investigan y resuelven oportunamente",15,0)</f>
        <v>15</v>
      </c>
      <c r="Z122" s="531">
        <f>IF(Tabla46[[#This Row],[La evidencia es:]]="Completa",10,IF(Tabla46[[#This Row],[La evidencia es:]]="Incompleta",5,0))</f>
        <v>10</v>
      </c>
      <c r="AA122" s="532">
        <f>SUM(Tabla46[[#This Row],[CALF.RESPONSABLE]:[CALF.EVID]])</f>
        <v>55</v>
      </c>
      <c r="AB122" s="531" t="str">
        <f>IF(ISTEXT(Tabla46[[#This Row],[VALOR EVALUACION DISENO]]),"",IF(Tabla46[[#This Row],[VALOR EVALUACION DISENO]]&gt;96,DATOS!$AV$21,IF(Tabla46[[#This Row],[VALOR EVALUACION DISENO]]&gt;=86,DATOS!$AV$22,DATOS!$AV$23)))</f>
        <v>DÉBIL</v>
      </c>
      <c r="AC122" s="488" t="s">
        <v>1708</v>
      </c>
      <c r="AD122" s="531" t="str">
        <f>IFERROR(VLOOKUP(Tabla46[[#This Row],[% DE CUMPLIMIENTO DE LA EJECUCION DEL CONTROL]],DATOS!$AS$38:$AT$40,2,0),"")</f>
        <v>FUERTE</v>
      </c>
      <c r="AE122" s="531">
        <f>IF(Tabla46[[#This Row],[RESULTADO EVALUACIÓN DEL DISEÑO DEL CONTROL]]="","",SUMIFS(DATOS!$AT$49:$AT$57,DATOS!$AR$49:$AR$57,Tabla46[[#This Row],[RESULTADO EVALUACIÓN DEL DISEÑO DEL CONTROL]],DATOS!$AS$49:$AS$57,Tabla46[[#This Row],[RESULTADO EVALUACION DE LA EJECUCION]]))</f>
        <v>0</v>
      </c>
    </row>
    <row r="123" spans="1:31" s="488" customFormat="1" ht="38.25" hidden="1" x14ac:dyDescent="0.2">
      <c r="A123" s="516"/>
      <c r="B123" s="517"/>
      <c r="C123" s="517"/>
      <c r="D123" s="518"/>
      <c r="E123" s="519"/>
      <c r="F123" s="525"/>
      <c r="G123" s="526" t="str">
        <f>IFERROR(VLOOKUP(Tabla46[[#This Row],[ID RIESGO]],'1. IDENTIFICACION DEL RIESGO'!$AB$29:$AL$137,11,0),"")</f>
        <v/>
      </c>
      <c r="I123" s="523"/>
      <c r="J123" s="523" t="s">
        <v>1706</v>
      </c>
      <c r="K123" s="523"/>
      <c r="L123" s="536"/>
      <c r="M123" s="523" t="s">
        <v>1697</v>
      </c>
      <c r="N123" s="528"/>
      <c r="O123" s="528" t="s">
        <v>1764</v>
      </c>
      <c r="P123" s="528"/>
      <c r="Q123" s="528" t="s">
        <v>1769</v>
      </c>
      <c r="R123" s="523"/>
      <c r="S123" s="528" t="s">
        <v>1701</v>
      </c>
      <c r="T123" s="529" t="str">
        <f>IF(Tabla46[[#This Row],[ID RIESGO]]="","",IF(Tabla46[[#This Row],[RESPONSABLE DEL CONTROL (CARGO)]]="",0,15))</f>
        <v/>
      </c>
      <c r="U123" s="530" t="str">
        <f>IF(Tabla46[[#This Row],[ID RIESGO]]="","",IF(Tabla46[[#This Row],[SEGREGACIÓN Y AUTORIDAD DEL RESPONSABLE DEL CONTROL]]="Inadecuado",0,15))</f>
        <v/>
      </c>
      <c r="V123" s="530" t="str">
        <f>IF(Tabla46[[#This Row],[ID RIESGO]]="","",IF(Tabla46[[#This Row],[PERIODICIDAD]]="No Establecida",0,15))</f>
        <v/>
      </c>
      <c r="W123" s="530">
        <f>IF(Tabla46[[#This Row],[Tipo de Propósito]]="Prevenir",15,IF(Tabla46[[#This Row],[Tipo de Propósito]]="Detectar",10,0))</f>
        <v>15</v>
      </c>
      <c r="X123" s="530">
        <f>IF(Tabla46[[#This Row],[La descripción del como es:]]="Confiable",15,0)</f>
        <v>15</v>
      </c>
      <c r="Y123" s="530">
        <f>IF(Tabla46[[#This Row],[Las desviaciones se:]]="Se investigan y resuelven oportunamente",15,0)</f>
        <v>15</v>
      </c>
      <c r="Z123" s="531">
        <f>IF(Tabla46[[#This Row],[La evidencia es:]]="Completa",10,IF(Tabla46[[#This Row],[La evidencia es:]]="Incompleta",5,0))</f>
        <v>10</v>
      </c>
      <c r="AA123" s="532">
        <f>SUM(Tabla46[[#This Row],[CALF.RESPONSABLE]:[CALF.EVID]])</f>
        <v>55</v>
      </c>
      <c r="AB123" s="531" t="str">
        <f>IF(ISTEXT(Tabla46[[#This Row],[VALOR EVALUACION DISENO]]),"",IF(Tabla46[[#This Row],[VALOR EVALUACION DISENO]]&gt;96,DATOS!$AV$21,IF(Tabla46[[#This Row],[VALOR EVALUACION DISENO]]&gt;=86,DATOS!$AV$22,DATOS!$AV$23)))</f>
        <v>DÉBIL</v>
      </c>
      <c r="AC123" s="488" t="s">
        <v>1708</v>
      </c>
      <c r="AD123" s="531" t="str">
        <f>IFERROR(VLOOKUP(Tabla46[[#This Row],[% DE CUMPLIMIENTO DE LA EJECUCION DEL CONTROL]],DATOS!$AS$38:$AT$40,2,0),"")</f>
        <v>FUERTE</v>
      </c>
      <c r="AE123" s="531">
        <f>IF(Tabla46[[#This Row],[RESULTADO EVALUACIÓN DEL DISEÑO DEL CONTROL]]="","",SUMIFS(DATOS!$AT$49:$AT$57,DATOS!$AR$49:$AR$57,Tabla46[[#This Row],[RESULTADO EVALUACIÓN DEL DISEÑO DEL CONTROL]],DATOS!$AS$49:$AS$57,Tabla46[[#This Row],[RESULTADO EVALUACION DE LA EJECUCION]]))</f>
        <v>0</v>
      </c>
    </row>
    <row r="124" spans="1:31" s="488" customFormat="1" ht="38.25" hidden="1" x14ac:dyDescent="0.2">
      <c r="A124" s="516"/>
      <c r="B124" s="517"/>
      <c r="C124" s="517"/>
      <c r="D124" s="518"/>
      <c r="E124" s="519"/>
      <c r="F124" s="525"/>
      <c r="G124" s="526" t="str">
        <f>IFERROR(VLOOKUP(Tabla46[[#This Row],[ID RIESGO]],'1. IDENTIFICACION DEL RIESGO'!$AB$29:$AL$137,11,0),"")</f>
        <v/>
      </c>
      <c r="I124" s="523"/>
      <c r="J124" s="523" t="s">
        <v>1706</v>
      </c>
      <c r="K124" s="523"/>
      <c r="L124" s="536"/>
      <c r="M124" s="523" t="s">
        <v>1697</v>
      </c>
      <c r="N124" s="528"/>
      <c r="O124" s="528" t="s">
        <v>1764</v>
      </c>
      <c r="P124" s="528"/>
      <c r="Q124" s="528" t="s">
        <v>1769</v>
      </c>
      <c r="R124" s="523"/>
      <c r="S124" s="528" t="s">
        <v>1701</v>
      </c>
      <c r="T124" s="529" t="str">
        <f>IF(Tabla46[[#This Row],[ID RIESGO]]="","",IF(Tabla46[[#This Row],[RESPONSABLE DEL CONTROL (CARGO)]]="",0,15))</f>
        <v/>
      </c>
      <c r="U124" s="530" t="str">
        <f>IF(Tabla46[[#This Row],[ID RIESGO]]="","",IF(Tabla46[[#This Row],[SEGREGACIÓN Y AUTORIDAD DEL RESPONSABLE DEL CONTROL]]="Inadecuado",0,15))</f>
        <v/>
      </c>
      <c r="V124" s="530" t="str">
        <f>IF(Tabla46[[#This Row],[ID RIESGO]]="","",IF(Tabla46[[#This Row],[PERIODICIDAD]]="No Establecida",0,15))</f>
        <v/>
      </c>
      <c r="W124" s="530">
        <f>IF(Tabla46[[#This Row],[Tipo de Propósito]]="Prevenir",15,IF(Tabla46[[#This Row],[Tipo de Propósito]]="Detectar",10,0))</f>
        <v>15</v>
      </c>
      <c r="X124" s="530">
        <f>IF(Tabla46[[#This Row],[La descripción del como es:]]="Confiable",15,0)</f>
        <v>15</v>
      </c>
      <c r="Y124" s="530">
        <f>IF(Tabla46[[#This Row],[Las desviaciones se:]]="Se investigan y resuelven oportunamente",15,0)</f>
        <v>15</v>
      </c>
      <c r="Z124" s="531">
        <f>IF(Tabla46[[#This Row],[La evidencia es:]]="Completa",10,IF(Tabla46[[#This Row],[La evidencia es:]]="Incompleta",5,0))</f>
        <v>10</v>
      </c>
      <c r="AA124" s="532">
        <f>SUM(Tabla46[[#This Row],[CALF.RESPONSABLE]:[CALF.EVID]])</f>
        <v>55</v>
      </c>
      <c r="AB124" s="531" t="str">
        <f>IF(ISTEXT(Tabla46[[#This Row],[VALOR EVALUACION DISENO]]),"",IF(Tabla46[[#This Row],[VALOR EVALUACION DISENO]]&gt;96,DATOS!$AV$21,IF(Tabla46[[#This Row],[VALOR EVALUACION DISENO]]&gt;=86,DATOS!$AV$22,DATOS!$AV$23)))</f>
        <v>DÉBIL</v>
      </c>
      <c r="AC124" s="488" t="s">
        <v>1708</v>
      </c>
      <c r="AD124" s="531" t="str">
        <f>IFERROR(VLOOKUP(Tabla46[[#This Row],[% DE CUMPLIMIENTO DE LA EJECUCION DEL CONTROL]],DATOS!$AS$38:$AT$40,2,0),"")</f>
        <v>FUERTE</v>
      </c>
      <c r="AE124" s="531">
        <f>IF(Tabla46[[#This Row],[RESULTADO EVALUACIÓN DEL DISEÑO DEL CONTROL]]="","",SUMIFS(DATOS!$AT$49:$AT$57,DATOS!$AR$49:$AR$57,Tabla46[[#This Row],[RESULTADO EVALUACIÓN DEL DISEÑO DEL CONTROL]],DATOS!$AS$49:$AS$57,Tabla46[[#This Row],[RESULTADO EVALUACION DE LA EJECUCION]]))</f>
        <v>0</v>
      </c>
    </row>
    <row r="125" spans="1:31" s="488" customFormat="1" ht="38.25" hidden="1" x14ac:dyDescent="0.2">
      <c r="A125" s="516"/>
      <c r="B125" s="517"/>
      <c r="C125" s="517"/>
      <c r="D125" s="518"/>
      <c r="E125" s="519"/>
      <c r="F125" s="525"/>
      <c r="G125" s="526" t="str">
        <f>IFERROR(VLOOKUP(Tabla46[[#This Row],[ID RIESGO]],'1. IDENTIFICACION DEL RIESGO'!$AB$29:$AL$137,11,0),"")</f>
        <v/>
      </c>
      <c r="I125" s="523"/>
      <c r="J125" s="523" t="s">
        <v>1706</v>
      </c>
      <c r="K125" s="523"/>
      <c r="L125" s="536"/>
      <c r="M125" s="523" t="s">
        <v>1697</v>
      </c>
      <c r="N125" s="528"/>
      <c r="O125" s="528" t="s">
        <v>1764</v>
      </c>
      <c r="P125" s="528"/>
      <c r="Q125" s="528" t="s">
        <v>1769</v>
      </c>
      <c r="R125" s="523"/>
      <c r="S125" s="528" t="s">
        <v>1701</v>
      </c>
      <c r="T125" s="529" t="str">
        <f>IF(Tabla46[[#This Row],[ID RIESGO]]="","",IF(Tabla46[[#This Row],[RESPONSABLE DEL CONTROL (CARGO)]]="",0,15))</f>
        <v/>
      </c>
      <c r="U125" s="530" t="str">
        <f>IF(Tabla46[[#This Row],[ID RIESGO]]="","",IF(Tabla46[[#This Row],[SEGREGACIÓN Y AUTORIDAD DEL RESPONSABLE DEL CONTROL]]="Inadecuado",0,15))</f>
        <v/>
      </c>
      <c r="V125" s="530" t="str">
        <f>IF(Tabla46[[#This Row],[ID RIESGO]]="","",IF(Tabla46[[#This Row],[PERIODICIDAD]]="No Establecida",0,15))</f>
        <v/>
      </c>
      <c r="W125" s="530">
        <f>IF(Tabla46[[#This Row],[Tipo de Propósito]]="Prevenir",15,IF(Tabla46[[#This Row],[Tipo de Propósito]]="Detectar",10,0))</f>
        <v>15</v>
      </c>
      <c r="X125" s="530">
        <f>IF(Tabla46[[#This Row],[La descripción del como es:]]="Confiable",15,0)</f>
        <v>15</v>
      </c>
      <c r="Y125" s="530">
        <f>IF(Tabla46[[#This Row],[Las desviaciones se:]]="Se investigan y resuelven oportunamente",15,0)</f>
        <v>15</v>
      </c>
      <c r="Z125" s="531">
        <f>IF(Tabla46[[#This Row],[La evidencia es:]]="Completa",10,IF(Tabla46[[#This Row],[La evidencia es:]]="Incompleta",5,0))</f>
        <v>10</v>
      </c>
      <c r="AA125" s="532">
        <f>SUM(Tabla46[[#This Row],[CALF.RESPONSABLE]:[CALF.EVID]])</f>
        <v>55</v>
      </c>
      <c r="AB125" s="531" t="str">
        <f>IF(ISTEXT(Tabla46[[#This Row],[VALOR EVALUACION DISENO]]),"",IF(Tabla46[[#This Row],[VALOR EVALUACION DISENO]]&gt;96,DATOS!$AV$21,IF(Tabla46[[#This Row],[VALOR EVALUACION DISENO]]&gt;=86,DATOS!$AV$22,DATOS!$AV$23)))</f>
        <v>DÉBIL</v>
      </c>
      <c r="AC125" s="488" t="s">
        <v>1708</v>
      </c>
      <c r="AD125" s="531" t="str">
        <f>IFERROR(VLOOKUP(Tabla46[[#This Row],[% DE CUMPLIMIENTO DE LA EJECUCION DEL CONTROL]],DATOS!$AS$38:$AT$40,2,0),"")</f>
        <v>FUERTE</v>
      </c>
      <c r="AE125" s="531">
        <f>IF(Tabla46[[#This Row],[RESULTADO EVALUACIÓN DEL DISEÑO DEL CONTROL]]="","",SUMIFS(DATOS!$AT$49:$AT$57,DATOS!$AR$49:$AR$57,Tabla46[[#This Row],[RESULTADO EVALUACIÓN DEL DISEÑO DEL CONTROL]],DATOS!$AS$49:$AS$57,Tabla46[[#This Row],[RESULTADO EVALUACION DE LA EJECUCION]]))</f>
        <v>0</v>
      </c>
    </row>
    <row r="126" spans="1:31" s="488" customFormat="1" ht="38.25" hidden="1" x14ac:dyDescent="0.2">
      <c r="A126" s="516"/>
      <c r="B126" s="517"/>
      <c r="C126" s="517"/>
      <c r="D126" s="518"/>
      <c r="E126" s="519"/>
      <c r="F126" s="525"/>
      <c r="G126" s="526" t="str">
        <f>IFERROR(VLOOKUP(Tabla46[[#This Row],[ID RIESGO]],'1. IDENTIFICACION DEL RIESGO'!$AB$29:$AL$137,11,0),"")</f>
        <v/>
      </c>
      <c r="I126" s="523"/>
      <c r="J126" s="523" t="s">
        <v>1706</v>
      </c>
      <c r="K126" s="523"/>
      <c r="L126" s="536"/>
      <c r="M126" s="523" t="s">
        <v>1697</v>
      </c>
      <c r="N126" s="528"/>
      <c r="O126" s="528" t="s">
        <v>1764</v>
      </c>
      <c r="P126" s="528"/>
      <c r="Q126" s="528" t="s">
        <v>1769</v>
      </c>
      <c r="R126" s="523"/>
      <c r="S126" s="528" t="s">
        <v>1701</v>
      </c>
      <c r="T126" s="529" t="str">
        <f>IF(Tabla46[[#This Row],[ID RIESGO]]="","",IF(Tabla46[[#This Row],[RESPONSABLE DEL CONTROL (CARGO)]]="",0,15))</f>
        <v/>
      </c>
      <c r="U126" s="530" t="str">
        <f>IF(Tabla46[[#This Row],[ID RIESGO]]="","",IF(Tabla46[[#This Row],[SEGREGACIÓN Y AUTORIDAD DEL RESPONSABLE DEL CONTROL]]="Inadecuado",0,15))</f>
        <v/>
      </c>
      <c r="V126" s="530" t="str">
        <f>IF(Tabla46[[#This Row],[ID RIESGO]]="","",IF(Tabla46[[#This Row],[PERIODICIDAD]]="No Establecida",0,15))</f>
        <v/>
      </c>
      <c r="W126" s="530">
        <f>IF(Tabla46[[#This Row],[Tipo de Propósito]]="Prevenir",15,IF(Tabla46[[#This Row],[Tipo de Propósito]]="Detectar",10,0))</f>
        <v>15</v>
      </c>
      <c r="X126" s="530">
        <f>IF(Tabla46[[#This Row],[La descripción del como es:]]="Confiable",15,0)</f>
        <v>15</v>
      </c>
      <c r="Y126" s="530">
        <f>IF(Tabla46[[#This Row],[Las desviaciones se:]]="Se investigan y resuelven oportunamente",15,0)</f>
        <v>15</v>
      </c>
      <c r="Z126" s="531">
        <f>IF(Tabla46[[#This Row],[La evidencia es:]]="Completa",10,IF(Tabla46[[#This Row],[La evidencia es:]]="Incompleta",5,0))</f>
        <v>10</v>
      </c>
      <c r="AA126" s="532">
        <f>SUM(Tabla46[[#This Row],[CALF.RESPONSABLE]:[CALF.EVID]])</f>
        <v>55</v>
      </c>
      <c r="AB126" s="531" t="str">
        <f>IF(ISTEXT(Tabla46[[#This Row],[VALOR EVALUACION DISENO]]),"",IF(Tabla46[[#This Row],[VALOR EVALUACION DISENO]]&gt;96,DATOS!$AV$21,IF(Tabla46[[#This Row],[VALOR EVALUACION DISENO]]&gt;=86,DATOS!$AV$22,DATOS!$AV$23)))</f>
        <v>DÉBIL</v>
      </c>
      <c r="AC126" s="488" t="s">
        <v>1708</v>
      </c>
      <c r="AD126" s="531" t="str">
        <f>IFERROR(VLOOKUP(Tabla46[[#This Row],[% DE CUMPLIMIENTO DE LA EJECUCION DEL CONTROL]],DATOS!$AS$38:$AT$40,2,0),"")</f>
        <v>FUERTE</v>
      </c>
      <c r="AE126" s="531">
        <f>IF(Tabla46[[#This Row],[RESULTADO EVALUACIÓN DEL DISEÑO DEL CONTROL]]="","",SUMIFS(DATOS!$AT$49:$AT$57,DATOS!$AR$49:$AR$57,Tabla46[[#This Row],[RESULTADO EVALUACIÓN DEL DISEÑO DEL CONTROL]],DATOS!$AS$49:$AS$57,Tabla46[[#This Row],[RESULTADO EVALUACION DE LA EJECUCION]]))</f>
        <v>0</v>
      </c>
    </row>
    <row r="127" spans="1:31" s="488" customFormat="1" ht="38.25" hidden="1" x14ac:dyDescent="0.2">
      <c r="A127" s="516"/>
      <c r="B127" s="517"/>
      <c r="C127" s="517"/>
      <c r="D127" s="518"/>
      <c r="E127" s="519"/>
      <c r="F127" s="525"/>
      <c r="G127" s="526" t="str">
        <f>IFERROR(VLOOKUP(Tabla46[[#This Row],[ID RIESGO]],'1. IDENTIFICACION DEL RIESGO'!$AB$29:$AL$137,11,0),"")</f>
        <v/>
      </c>
      <c r="I127" s="523"/>
      <c r="J127" s="523" t="s">
        <v>1706</v>
      </c>
      <c r="K127" s="523"/>
      <c r="L127" s="536"/>
      <c r="M127" s="523" t="s">
        <v>1697</v>
      </c>
      <c r="N127" s="528"/>
      <c r="O127" s="528" t="s">
        <v>1764</v>
      </c>
      <c r="P127" s="528"/>
      <c r="Q127" s="528" t="s">
        <v>1769</v>
      </c>
      <c r="R127" s="523"/>
      <c r="S127" s="528" t="s">
        <v>1701</v>
      </c>
      <c r="T127" s="529" t="str">
        <f>IF(Tabla46[[#This Row],[ID RIESGO]]="","",IF(Tabla46[[#This Row],[RESPONSABLE DEL CONTROL (CARGO)]]="",0,15))</f>
        <v/>
      </c>
      <c r="U127" s="530" t="str">
        <f>IF(Tabla46[[#This Row],[ID RIESGO]]="","",IF(Tabla46[[#This Row],[SEGREGACIÓN Y AUTORIDAD DEL RESPONSABLE DEL CONTROL]]="Inadecuado",0,15))</f>
        <v/>
      </c>
      <c r="V127" s="530" t="str">
        <f>IF(Tabla46[[#This Row],[ID RIESGO]]="","",IF(Tabla46[[#This Row],[PERIODICIDAD]]="No Establecida",0,15))</f>
        <v/>
      </c>
      <c r="W127" s="530">
        <f>IF(Tabla46[[#This Row],[Tipo de Propósito]]="Prevenir",15,IF(Tabla46[[#This Row],[Tipo de Propósito]]="Detectar",10,0))</f>
        <v>15</v>
      </c>
      <c r="X127" s="530">
        <f>IF(Tabla46[[#This Row],[La descripción del como es:]]="Confiable",15,0)</f>
        <v>15</v>
      </c>
      <c r="Y127" s="530">
        <f>IF(Tabla46[[#This Row],[Las desviaciones se:]]="Se investigan y resuelven oportunamente",15,0)</f>
        <v>15</v>
      </c>
      <c r="Z127" s="531">
        <f>IF(Tabla46[[#This Row],[La evidencia es:]]="Completa",10,IF(Tabla46[[#This Row],[La evidencia es:]]="Incompleta",5,0))</f>
        <v>10</v>
      </c>
      <c r="AA127" s="532">
        <f>SUM(Tabla46[[#This Row],[CALF.RESPONSABLE]:[CALF.EVID]])</f>
        <v>55</v>
      </c>
      <c r="AB127" s="531" t="str">
        <f>IF(ISTEXT(Tabla46[[#This Row],[VALOR EVALUACION DISENO]]),"",IF(Tabla46[[#This Row],[VALOR EVALUACION DISENO]]&gt;96,DATOS!$AV$21,IF(Tabla46[[#This Row],[VALOR EVALUACION DISENO]]&gt;=86,DATOS!$AV$22,DATOS!$AV$23)))</f>
        <v>DÉBIL</v>
      </c>
      <c r="AC127" s="488" t="s">
        <v>1708</v>
      </c>
      <c r="AD127" s="531" t="str">
        <f>IFERROR(VLOOKUP(Tabla46[[#This Row],[% DE CUMPLIMIENTO DE LA EJECUCION DEL CONTROL]],DATOS!$AS$38:$AT$40,2,0),"")</f>
        <v>FUERTE</v>
      </c>
      <c r="AE127" s="531">
        <f>IF(Tabla46[[#This Row],[RESULTADO EVALUACIÓN DEL DISEÑO DEL CONTROL]]="","",SUMIFS(DATOS!$AT$49:$AT$57,DATOS!$AR$49:$AR$57,Tabla46[[#This Row],[RESULTADO EVALUACIÓN DEL DISEÑO DEL CONTROL]],DATOS!$AS$49:$AS$57,Tabla46[[#This Row],[RESULTADO EVALUACION DE LA EJECUCION]]))</f>
        <v>0</v>
      </c>
    </row>
    <row r="128" spans="1:31" s="488" customFormat="1" ht="38.25" hidden="1" x14ac:dyDescent="0.2">
      <c r="A128" s="516"/>
      <c r="B128" s="517"/>
      <c r="C128" s="517"/>
      <c r="D128" s="518"/>
      <c r="E128" s="519"/>
      <c r="F128" s="525"/>
      <c r="G128" s="526" t="str">
        <f>IFERROR(VLOOKUP(Tabla46[[#This Row],[ID RIESGO]],'1. IDENTIFICACION DEL RIESGO'!$AB$29:$AL$137,11,0),"")</f>
        <v/>
      </c>
      <c r="I128" s="523"/>
      <c r="J128" s="523" t="s">
        <v>1706</v>
      </c>
      <c r="K128" s="523"/>
      <c r="L128" s="536"/>
      <c r="M128" s="523" t="s">
        <v>1697</v>
      </c>
      <c r="N128" s="528"/>
      <c r="O128" s="528" t="s">
        <v>1764</v>
      </c>
      <c r="P128" s="528"/>
      <c r="Q128" s="528" t="s">
        <v>1769</v>
      </c>
      <c r="R128" s="523"/>
      <c r="S128" s="528" t="s">
        <v>1701</v>
      </c>
      <c r="T128" s="529" t="str">
        <f>IF(Tabla46[[#This Row],[ID RIESGO]]="","",IF(Tabla46[[#This Row],[RESPONSABLE DEL CONTROL (CARGO)]]="",0,15))</f>
        <v/>
      </c>
      <c r="U128" s="530" t="str">
        <f>IF(Tabla46[[#This Row],[ID RIESGO]]="","",IF(Tabla46[[#This Row],[SEGREGACIÓN Y AUTORIDAD DEL RESPONSABLE DEL CONTROL]]="Inadecuado",0,15))</f>
        <v/>
      </c>
      <c r="V128" s="530" t="str">
        <f>IF(Tabla46[[#This Row],[ID RIESGO]]="","",IF(Tabla46[[#This Row],[PERIODICIDAD]]="No Establecida",0,15))</f>
        <v/>
      </c>
      <c r="W128" s="530">
        <f>IF(Tabla46[[#This Row],[Tipo de Propósito]]="Prevenir",15,IF(Tabla46[[#This Row],[Tipo de Propósito]]="Detectar",10,0))</f>
        <v>15</v>
      </c>
      <c r="X128" s="530">
        <f>IF(Tabla46[[#This Row],[La descripción del como es:]]="Confiable",15,0)</f>
        <v>15</v>
      </c>
      <c r="Y128" s="530">
        <f>IF(Tabla46[[#This Row],[Las desviaciones se:]]="Se investigan y resuelven oportunamente",15,0)</f>
        <v>15</v>
      </c>
      <c r="Z128" s="531">
        <f>IF(Tabla46[[#This Row],[La evidencia es:]]="Completa",10,IF(Tabla46[[#This Row],[La evidencia es:]]="Incompleta",5,0))</f>
        <v>10</v>
      </c>
      <c r="AA128" s="532">
        <f>SUM(Tabla46[[#This Row],[CALF.RESPONSABLE]:[CALF.EVID]])</f>
        <v>55</v>
      </c>
      <c r="AB128" s="531" t="str">
        <f>IF(ISTEXT(Tabla46[[#This Row],[VALOR EVALUACION DISENO]]),"",IF(Tabla46[[#This Row],[VALOR EVALUACION DISENO]]&gt;96,DATOS!$AV$21,IF(Tabla46[[#This Row],[VALOR EVALUACION DISENO]]&gt;=86,DATOS!$AV$22,DATOS!$AV$23)))</f>
        <v>DÉBIL</v>
      </c>
      <c r="AC128" s="488" t="s">
        <v>1708</v>
      </c>
      <c r="AD128" s="531" t="str">
        <f>IFERROR(VLOOKUP(Tabla46[[#This Row],[% DE CUMPLIMIENTO DE LA EJECUCION DEL CONTROL]],DATOS!$AS$38:$AT$40,2,0),"")</f>
        <v>FUERTE</v>
      </c>
      <c r="AE128" s="531">
        <f>IF(Tabla46[[#This Row],[RESULTADO EVALUACIÓN DEL DISEÑO DEL CONTROL]]="","",SUMIFS(DATOS!$AT$49:$AT$57,DATOS!$AR$49:$AR$57,Tabla46[[#This Row],[RESULTADO EVALUACIÓN DEL DISEÑO DEL CONTROL]],DATOS!$AS$49:$AS$57,Tabla46[[#This Row],[RESULTADO EVALUACION DE LA EJECUCION]]))</f>
        <v>0</v>
      </c>
    </row>
    <row r="129" spans="1:31" s="488" customFormat="1" ht="38.25" hidden="1" x14ac:dyDescent="0.2">
      <c r="A129" s="516"/>
      <c r="B129" s="517"/>
      <c r="C129" s="517"/>
      <c r="D129" s="518"/>
      <c r="E129" s="519"/>
      <c r="F129" s="525"/>
      <c r="G129" s="526" t="str">
        <f>IFERROR(VLOOKUP(Tabla46[[#This Row],[ID RIESGO]],'1. IDENTIFICACION DEL RIESGO'!$AB$29:$AL$137,11,0),"")</f>
        <v/>
      </c>
      <c r="I129" s="523"/>
      <c r="J129" s="523" t="s">
        <v>1706</v>
      </c>
      <c r="K129" s="523"/>
      <c r="L129" s="536"/>
      <c r="M129" s="523" t="s">
        <v>1697</v>
      </c>
      <c r="N129" s="528"/>
      <c r="O129" s="528" t="s">
        <v>1764</v>
      </c>
      <c r="P129" s="528"/>
      <c r="Q129" s="528" t="s">
        <v>1769</v>
      </c>
      <c r="R129" s="523"/>
      <c r="S129" s="528" t="s">
        <v>1701</v>
      </c>
      <c r="T129" s="529" t="str">
        <f>IF(Tabla46[[#This Row],[ID RIESGO]]="","",IF(Tabla46[[#This Row],[RESPONSABLE DEL CONTROL (CARGO)]]="",0,15))</f>
        <v/>
      </c>
      <c r="U129" s="530" t="str">
        <f>IF(Tabla46[[#This Row],[ID RIESGO]]="","",IF(Tabla46[[#This Row],[SEGREGACIÓN Y AUTORIDAD DEL RESPONSABLE DEL CONTROL]]="Inadecuado",0,15))</f>
        <v/>
      </c>
      <c r="V129" s="530" t="str">
        <f>IF(Tabla46[[#This Row],[ID RIESGO]]="","",IF(Tabla46[[#This Row],[PERIODICIDAD]]="No Establecida",0,15))</f>
        <v/>
      </c>
      <c r="W129" s="530">
        <f>IF(Tabla46[[#This Row],[Tipo de Propósito]]="Prevenir",15,IF(Tabla46[[#This Row],[Tipo de Propósito]]="Detectar",10,0))</f>
        <v>15</v>
      </c>
      <c r="X129" s="530">
        <f>IF(Tabla46[[#This Row],[La descripción del como es:]]="Confiable",15,0)</f>
        <v>15</v>
      </c>
      <c r="Y129" s="530">
        <f>IF(Tabla46[[#This Row],[Las desviaciones se:]]="Se investigan y resuelven oportunamente",15,0)</f>
        <v>15</v>
      </c>
      <c r="Z129" s="531">
        <f>IF(Tabla46[[#This Row],[La evidencia es:]]="Completa",10,IF(Tabla46[[#This Row],[La evidencia es:]]="Incompleta",5,0))</f>
        <v>10</v>
      </c>
      <c r="AA129" s="532">
        <f>SUM(Tabla46[[#This Row],[CALF.RESPONSABLE]:[CALF.EVID]])</f>
        <v>55</v>
      </c>
      <c r="AB129" s="531" t="str">
        <f>IF(ISTEXT(Tabla46[[#This Row],[VALOR EVALUACION DISENO]]),"",IF(Tabla46[[#This Row],[VALOR EVALUACION DISENO]]&gt;96,DATOS!$AV$21,IF(Tabla46[[#This Row],[VALOR EVALUACION DISENO]]&gt;=86,DATOS!$AV$22,DATOS!$AV$23)))</f>
        <v>DÉBIL</v>
      </c>
      <c r="AC129" s="488" t="s">
        <v>1708</v>
      </c>
      <c r="AD129" s="531" t="str">
        <f>IFERROR(VLOOKUP(Tabla46[[#This Row],[% DE CUMPLIMIENTO DE LA EJECUCION DEL CONTROL]],DATOS!$AS$38:$AT$40,2,0),"")</f>
        <v>FUERTE</v>
      </c>
      <c r="AE129" s="531">
        <f>IF(Tabla46[[#This Row],[RESULTADO EVALUACIÓN DEL DISEÑO DEL CONTROL]]="","",SUMIFS(DATOS!$AT$49:$AT$57,DATOS!$AR$49:$AR$57,Tabla46[[#This Row],[RESULTADO EVALUACIÓN DEL DISEÑO DEL CONTROL]],DATOS!$AS$49:$AS$57,Tabla46[[#This Row],[RESULTADO EVALUACION DE LA EJECUCION]]))</f>
        <v>0</v>
      </c>
    </row>
    <row r="130" spans="1:31" s="488" customFormat="1" ht="38.25" hidden="1" x14ac:dyDescent="0.2">
      <c r="A130" s="516"/>
      <c r="B130" s="517"/>
      <c r="C130" s="517"/>
      <c r="D130" s="518"/>
      <c r="E130" s="519"/>
      <c r="F130" s="525"/>
      <c r="G130" s="526" t="str">
        <f>IFERROR(VLOOKUP(Tabla46[[#This Row],[ID RIESGO]],'1. IDENTIFICACION DEL RIESGO'!$AB$29:$AL$137,11,0),"")</f>
        <v/>
      </c>
      <c r="I130" s="523"/>
      <c r="J130" s="523" t="s">
        <v>1706</v>
      </c>
      <c r="K130" s="523"/>
      <c r="L130" s="536"/>
      <c r="M130" s="523" t="s">
        <v>1697</v>
      </c>
      <c r="N130" s="528"/>
      <c r="O130" s="528" t="s">
        <v>1764</v>
      </c>
      <c r="P130" s="528"/>
      <c r="Q130" s="528" t="s">
        <v>1769</v>
      </c>
      <c r="R130" s="523"/>
      <c r="S130" s="528" t="s">
        <v>1701</v>
      </c>
      <c r="T130" s="529" t="str">
        <f>IF(Tabla46[[#This Row],[ID RIESGO]]="","",IF(Tabla46[[#This Row],[RESPONSABLE DEL CONTROL (CARGO)]]="",0,15))</f>
        <v/>
      </c>
      <c r="U130" s="530" t="str">
        <f>IF(Tabla46[[#This Row],[ID RIESGO]]="","",IF(Tabla46[[#This Row],[SEGREGACIÓN Y AUTORIDAD DEL RESPONSABLE DEL CONTROL]]="Inadecuado",0,15))</f>
        <v/>
      </c>
      <c r="V130" s="530" t="str">
        <f>IF(Tabla46[[#This Row],[ID RIESGO]]="","",IF(Tabla46[[#This Row],[PERIODICIDAD]]="No Establecida",0,15))</f>
        <v/>
      </c>
      <c r="W130" s="530">
        <f>IF(Tabla46[[#This Row],[Tipo de Propósito]]="Prevenir",15,IF(Tabla46[[#This Row],[Tipo de Propósito]]="Detectar",10,0))</f>
        <v>15</v>
      </c>
      <c r="X130" s="530">
        <f>IF(Tabla46[[#This Row],[La descripción del como es:]]="Confiable",15,0)</f>
        <v>15</v>
      </c>
      <c r="Y130" s="530">
        <f>IF(Tabla46[[#This Row],[Las desviaciones se:]]="Se investigan y resuelven oportunamente",15,0)</f>
        <v>15</v>
      </c>
      <c r="Z130" s="531">
        <f>IF(Tabla46[[#This Row],[La evidencia es:]]="Completa",10,IF(Tabla46[[#This Row],[La evidencia es:]]="Incompleta",5,0))</f>
        <v>10</v>
      </c>
      <c r="AA130" s="532">
        <f>SUM(Tabla46[[#This Row],[CALF.RESPONSABLE]:[CALF.EVID]])</f>
        <v>55</v>
      </c>
      <c r="AB130" s="531" t="str">
        <f>IF(ISTEXT(Tabla46[[#This Row],[VALOR EVALUACION DISENO]]),"",IF(Tabla46[[#This Row],[VALOR EVALUACION DISENO]]&gt;96,DATOS!$AV$21,IF(Tabla46[[#This Row],[VALOR EVALUACION DISENO]]&gt;=86,DATOS!$AV$22,DATOS!$AV$23)))</f>
        <v>DÉBIL</v>
      </c>
      <c r="AC130" s="488" t="s">
        <v>1708</v>
      </c>
      <c r="AD130" s="531" t="str">
        <f>IFERROR(VLOOKUP(Tabla46[[#This Row],[% DE CUMPLIMIENTO DE LA EJECUCION DEL CONTROL]],DATOS!$AS$38:$AT$40,2,0),"")</f>
        <v>FUERTE</v>
      </c>
      <c r="AE130" s="531">
        <f>IF(Tabla46[[#This Row],[RESULTADO EVALUACIÓN DEL DISEÑO DEL CONTROL]]="","",SUMIFS(DATOS!$AT$49:$AT$57,DATOS!$AR$49:$AR$57,Tabla46[[#This Row],[RESULTADO EVALUACIÓN DEL DISEÑO DEL CONTROL]],DATOS!$AS$49:$AS$57,Tabla46[[#This Row],[RESULTADO EVALUACION DE LA EJECUCION]]))</f>
        <v>0</v>
      </c>
    </row>
    <row r="131" spans="1:31" s="488" customFormat="1" ht="38.25" hidden="1" x14ac:dyDescent="0.2">
      <c r="A131" s="516"/>
      <c r="B131" s="517"/>
      <c r="C131" s="517"/>
      <c r="D131" s="518"/>
      <c r="E131" s="519"/>
      <c r="F131" s="525"/>
      <c r="G131" s="526" t="str">
        <f>IFERROR(VLOOKUP(Tabla46[[#This Row],[ID RIESGO]],'1. IDENTIFICACION DEL RIESGO'!$AB$29:$AL$137,11,0),"")</f>
        <v/>
      </c>
      <c r="I131" s="523"/>
      <c r="J131" s="523" t="s">
        <v>1706</v>
      </c>
      <c r="K131" s="523"/>
      <c r="L131" s="536"/>
      <c r="M131" s="523" t="s">
        <v>1697</v>
      </c>
      <c r="N131" s="528"/>
      <c r="O131" s="528" t="s">
        <v>1764</v>
      </c>
      <c r="P131" s="528"/>
      <c r="Q131" s="528" t="s">
        <v>1769</v>
      </c>
      <c r="R131" s="523"/>
      <c r="S131" s="528" t="s">
        <v>1701</v>
      </c>
      <c r="T131" s="529" t="str">
        <f>IF(Tabla46[[#This Row],[ID RIESGO]]="","",IF(Tabla46[[#This Row],[RESPONSABLE DEL CONTROL (CARGO)]]="",0,15))</f>
        <v/>
      </c>
      <c r="U131" s="530" t="str">
        <f>IF(Tabla46[[#This Row],[ID RIESGO]]="","",IF(Tabla46[[#This Row],[SEGREGACIÓN Y AUTORIDAD DEL RESPONSABLE DEL CONTROL]]="Inadecuado",0,15))</f>
        <v/>
      </c>
      <c r="V131" s="530" t="str">
        <f>IF(Tabla46[[#This Row],[ID RIESGO]]="","",IF(Tabla46[[#This Row],[PERIODICIDAD]]="No Establecida",0,15))</f>
        <v/>
      </c>
      <c r="W131" s="530">
        <f>IF(Tabla46[[#This Row],[Tipo de Propósito]]="Prevenir",15,IF(Tabla46[[#This Row],[Tipo de Propósito]]="Detectar",10,0))</f>
        <v>15</v>
      </c>
      <c r="X131" s="530">
        <f>IF(Tabla46[[#This Row],[La descripción del como es:]]="Confiable",15,0)</f>
        <v>15</v>
      </c>
      <c r="Y131" s="530">
        <f>IF(Tabla46[[#This Row],[Las desviaciones se:]]="Se investigan y resuelven oportunamente",15,0)</f>
        <v>15</v>
      </c>
      <c r="Z131" s="531">
        <f>IF(Tabla46[[#This Row],[La evidencia es:]]="Completa",10,IF(Tabla46[[#This Row],[La evidencia es:]]="Incompleta",5,0))</f>
        <v>10</v>
      </c>
      <c r="AA131" s="532">
        <f>SUM(Tabla46[[#This Row],[CALF.RESPONSABLE]:[CALF.EVID]])</f>
        <v>55</v>
      </c>
      <c r="AB131" s="531" t="str">
        <f>IF(ISTEXT(Tabla46[[#This Row],[VALOR EVALUACION DISENO]]),"",IF(Tabla46[[#This Row],[VALOR EVALUACION DISENO]]&gt;96,DATOS!$AV$21,IF(Tabla46[[#This Row],[VALOR EVALUACION DISENO]]&gt;=86,DATOS!$AV$22,DATOS!$AV$23)))</f>
        <v>DÉBIL</v>
      </c>
      <c r="AC131" s="488" t="s">
        <v>1708</v>
      </c>
      <c r="AD131" s="531" t="str">
        <f>IFERROR(VLOOKUP(Tabla46[[#This Row],[% DE CUMPLIMIENTO DE LA EJECUCION DEL CONTROL]],DATOS!$AS$38:$AT$40,2,0),"")</f>
        <v>FUERTE</v>
      </c>
      <c r="AE131" s="531">
        <f>IF(Tabla46[[#This Row],[RESULTADO EVALUACIÓN DEL DISEÑO DEL CONTROL]]="","",SUMIFS(DATOS!$AT$49:$AT$57,DATOS!$AR$49:$AR$57,Tabla46[[#This Row],[RESULTADO EVALUACIÓN DEL DISEÑO DEL CONTROL]],DATOS!$AS$49:$AS$57,Tabla46[[#This Row],[RESULTADO EVALUACION DE LA EJECUCION]]))</f>
        <v>0</v>
      </c>
    </row>
    <row r="132" spans="1:31" s="488" customFormat="1" ht="38.25" hidden="1" x14ac:dyDescent="0.2">
      <c r="A132" s="516"/>
      <c r="B132" s="517"/>
      <c r="C132" s="517"/>
      <c r="D132" s="518"/>
      <c r="E132" s="519"/>
      <c r="F132" s="525"/>
      <c r="G132" s="526" t="str">
        <f>IFERROR(VLOOKUP(Tabla46[[#This Row],[ID RIESGO]],'1. IDENTIFICACION DEL RIESGO'!$AB$29:$AL$137,11,0),"")</f>
        <v/>
      </c>
      <c r="I132" s="523"/>
      <c r="J132" s="523" t="s">
        <v>1706</v>
      </c>
      <c r="K132" s="523"/>
      <c r="L132" s="536"/>
      <c r="M132" s="523" t="s">
        <v>1697</v>
      </c>
      <c r="N132" s="528"/>
      <c r="O132" s="528" t="s">
        <v>1764</v>
      </c>
      <c r="P132" s="528"/>
      <c r="Q132" s="528" t="s">
        <v>1769</v>
      </c>
      <c r="R132" s="523"/>
      <c r="S132" s="528" t="s">
        <v>1701</v>
      </c>
      <c r="T132" s="529" t="str">
        <f>IF(Tabla46[[#This Row],[ID RIESGO]]="","",IF(Tabla46[[#This Row],[RESPONSABLE DEL CONTROL (CARGO)]]="",0,15))</f>
        <v/>
      </c>
      <c r="U132" s="530" t="str">
        <f>IF(Tabla46[[#This Row],[ID RIESGO]]="","",IF(Tabla46[[#This Row],[SEGREGACIÓN Y AUTORIDAD DEL RESPONSABLE DEL CONTROL]]="Inadecuado",0,15))</f>
        <v/>
      </c>
      <c r="V132" s="530" t="str">
        <f>IF(Tabla46[[#This Row],[ID RIESGO]]="","",IF(Tabla46[[#This Row],[PERIODICIDAD]]="No Establecida",0,15))</f>
        <v/>
      </c>
      <c r="W132" s="530">
        <f>IF(Tabla46[[#This Row],[Tipo de Propósito]]="Prevenir",15,IF(Tabla46[[#This Row],[Tipo de Propósito]]="Detectar",10,0))</f>
        <v>15</v>
      </c>
      <c r="X132" s="530">
        <f>IF(Tabla46[[#This Row],[La descripción del como es:]]="Confiable",15,0)</f>
        <v>15</v>
      </c>
      <c r="Y132" s="530">
        <f>IF(Tabla46[[#This Row],[Las desviaciones se:]]="Se investigan y resuelven oportunamente",15,0)</f>
        <v>15</v>
      </c>
      <c r="Z132" s="531">
        <f>IF(Tabla46[[#This Row],[La evidencia es:]]="Completa",10,IF(Tabla46[[#This Row],[La evidencia es:]]="Incompleta",5,0))</f>
        <v>10</v>
      </c>
      <c r="AA132" s="532">
        <f>SUM(Tabla46[[#This Row],[CALF.RESPONSABLE]:[CALF.EVID]])</f>
        <v>55</v>
      </c>
      <c r="AB132" s="531" t="str">
        <f>IF(ISTEXT(Tabla46[[#This Row],[VALOR EVALUACION DISENO]]),"",IF(Tabla46[[#This Row],[VALOR EVALUACION DISENO]]&gt;96,DATOS!$AV$21,IF(Tabla46[[#This Row],[VALOR EVALUACION DISENO]]&gt;=86,DATOS!$AV$22,DATOS!$AV$23)))</f>
        <v>DÉBIL</v>
      </c>
      <c r="AC132" s="488" t="s">
        <v>1708</v>
      </c>
      <c r="AD132" s="531" t="str">
        <f>IFERROR(VLOOKUP(Tabla46[[#This Row],[% DE CUMPLIMIENTO DE LA EJECUCION DEL CONTROL]],DATOS!$AS$38:$AT$40,2,0),"")</f>
        <v>FUERTE</v>
      </c>
      <c r="AE132" s="531">
        <f>IF(Tabla46[[#This Row],[RESULTADO EVALUACIÓN DEL DISEÑO DEL CONTROL]]="","",SUMIFS(DATOS!$AT$49:$AT$57,DATOS!$AR$49:$AR$57,Tabla46[[#This Row],[RESULTADO EVALUACIÓN DEL DISEÑO DEL CONTROL]],DATOS!$AS$49:$AS$57,Tabla46[[#This Row],[RESULTADO EVALUACION DE LA EJECUCION]]))</f>
        <v>0</v>
      </c>
    </row>
    <row r="133" spans="1:31" s="488" customFormat="1" ht="38.25" hidden="1" x14ac:dyDescent="0.2">
      <c r="A133" s="516"/>
      <c r="B133" s="517"/>
      <c r="C133" s="517"/>
      <c r="D133" s="518"/>
      <c r="E133" s="519"/>
      <c r="F133" s="525"/>
      <c r="G133" s="526" t="str">
        <f>IFERROR(VLOOKUP(Tabla46[[#This Row],[ID RIESGO]],'1. IDENTIFICACION DEL RIESGO'!$AB$29:$AL$137,11,0),"")</f>
        <v/>
      </c>
      <c r="I133" s="523"/>
      <c r="J133" s="523" t="s">
        <v>1706</v>
      </c>
      <c r="K133" s="523"/>
      <c r="L133" s="536"/>
      <c r="M133" s="523" t="s">
        <v>1697</v>
      </c>
      <c r="N133" s="528"/>
      <c r="O133" s="528" t="s">
        <v>1764</v>
      </c>
      <c r="P133" s="528"/>
      <c r="Q133" s="528" t="s">
        <v>1769</v>
      </c>
      <c r="R133" s="523"/>
      <c r="S133" s="528" t="s">
        <v>1701</v>
      </c>
      <c r="T133" s="529" t="str">
        <f>IF(Tabla46[[#This Row],[ID RIESGO]]="","",IF(Tabla46[[#This Row],[RESPONSABLE DEL CONTROL (CARGO)]]="",0,15))</f>
        <v/>
      </c>
      <c r="U133" s="530" t="str">
        <f>IF(Tabla46[[#This Row],[ID RIESGO]]="","",IF(Tabla46[[#This Row],[SEGREGACIÓN Y AUTORIDAD DEL RESPONSABLE DEL CONTROL]]="Inadecuado",0,15))</f>
        <v/>
      </c>
      <c r="V133" s="530" t="str">
        <f>IF(Tabla46[[#This Row],[ID RIESGO]]="","",IF(Tabla46[[#This Row],[PERIODICIDAD]]="No Establecida",0,15))</f>
        <v/>
      </c>
      <c r="W133" s="530">
        <f>IF(Tabla46[[#This Row],[Tipo de Propósito]]="Prevenir",15,IF(Tabla46[[#This Row],[Tipo de Propósito]]="Detectar",10,0))</f>
        <v>15</v>
      </c>
      <c r="X133" s="530">
        <f>IF(Tabla46[[#This Row],[La descripción del como es:]]="Confiable",15,0)</f>
        <v>15</v>
      </c>
      <c r="Y133" s="530">
        <f>IF(Tabla46[[#This Row],[Las desviaciones se:]]="Se investigan y resuelven oportunamente",15,0)</f>
        <v>15</v>
      </c>
      <c r="Z133" s="531">
        <f>IF(Tabla46[[#This Row],[La evidencia es:]]="Completa",10,IF(Tabla46[[#This Row],[La evidencia es:]]="Incompleta",5,0))</f>
        <v>10</v>
      </c>
      <c r="AA133" s="532">
        <f>SUM(Tabla46[[#This Row],[CALF.RESPONSABLE]:[CALF.EVID]])</f>
        <v>55</v>
      </c>
      <c r="AB133" s="531" t="str">
        <f>IF(ISTEXT(Tabla46[[#This Row],[VALOR EVALUACION DISENO]]),"",IF(Tabla46[[#This Row],[VALOR EVALUACION DISENO]]&gt;96,DATOS!$AV$21,IF(Tabla46[[#This Row],[VALOR EVALUACION DISENO]]&gt;=86,DATOS!$AV$22,DATOS!$AV$23)))</f>
        <v>DÉBIL</v>
      </c>
      <c r="AC133" s="488" t="s">
        <v>1708</v>
      </c>
      <c r="AD133" s="531" t="str">
        <f>IFERROR(VLOOKUP(Tabla46[[#This Row],[% DE CUMPLIMIENTO DE LA EJECUCION DEL CONTROL]],DATOS!$AS$38:$AT$40,2,0),"")</f>
        <v>FUERTE</v>
      </c>
      <c r="AE133" s="531">
        <f>IF(Tabla46[[#This Row],[RESULTADO EVALUACIÓN DEL DISEÑO DEL CONTROL]]="","",SUMIFS(DATOS!$AT$49:$AT$57,DATOS!$AR$49:$AR$57,Tabla46[[#This Row],[RESULTADO EVALUACIÓN DEL DISEÑO DEL CONTROL]],DATOS!$AS$49:$AS$57,Tabla46[[#This Row],[RESULTADO EVALUACION DE LA EJECUCION]]))</f>
        <v>0</v>
      </c>
    </row>
    <row r="134" spans="1:31" s="488" customFormat="1" ht="38.25" hidden="1" x14ac:dyDescent="0.2">
      <c r="A134" s="516"/>
      <c r="B134" s="517"/>
      <c r="C134" s="517"/>
      <c r="D134" s="518"/>
      <c r="E134" s="519"/>
      <c r="F134" s="525"/>
      <c r="G134" s="526" t="str">
        <f>IFERROR(VLOOKUP(Tabla46[[#This Row],[ID RIESGO]],'1. IDENTIFICACION DEL RIESGO'!$AB$29:$AL$137,11,0),"")</f>
        <v/>
      </c>
      <c r="I134" s="523"/>
      <c r="J134" s="523" t="s">
        <v>1706</v>
      </c>
      <c r="K134" s="523"/>
      <c r="L134" s="536"/>
      <c r="M134" s="523" t="s">
        <v>1697</v>
      </c>
      <c r="N134" s="528"/>
      <c r="O134" s="528" t="s">
        <v>1764</v>
      </c>
      <c r="P134" s="528"/>
      <c r="Q134" s="528" t="s">
        <v>1769</v>
      </c>
      <c r="R134" s="523"/>
      <c r="S134" s="528" t="s">
        <v>1701</v>
      </c>
      <c r="T134" s="529" t="str">
        <f>IF(Tabla46[[#This Row],[ID RIESGO]]="","",IF(Tabla46[[#This Row],[RESPONSABLE DEL CONTROL (CARGO)]]="",0,15))</f>
        <v/>
      </c>
      <c r="U134" s="530" t="str">
        <f>IF(Tabla46[[#This Row],[ID RIESGO]]="","",IF(Tabla46[[#This Row],[SEGREGACIÓN Y AUTORIDAD DEL RESPONSABLE DEL CONTROL]]="Inadecuado",0,15))</f>
        <v/>
      </c>
      <c r="V134" s="530" t="str">
        <f>IF(Tabla46[[#This Row],[ID RIESGO]]="","",IF(Tabla46[[#This Row],[PERIODICIDAD]]="No Establecida",0,15))</f>
        <v/>
      </c>
      <c r="W134" s="530">
        <f>IF(Tabla46[[#This Row],[Tipo de Propósito]]="Prevenir",15,IF(Tabla46[[#This Row],[Tipo de Propósito]]="Detectar",10,0))</f>
        <v>15</v>
      </c>
      <c r="X134" s="530">
        <f>IF(Tabla46[[#This Row],[La descripción del como es:]]="Confiable",15,0)</f>
        <v>15</v>
      </c>
      <c r="Y134" s="530">
        <f>IF(Tabla46[[#This Row],[Las desviaciones se:]]="Se investigan y resuelven oportunamente",15,0)</f>
        <v>15</v>
      </c>
      <c r="Z134" s="531">
        <f>IF(Tabla46[[#This Row],[La evidencia es:]]="Completa",10,IF(Tabla46[[#This Row],[La evidencia es:]]="Incompleta",5,0))</f>
        <v>10</v>
      </c>
      <c r="AA134" s="532">
        <f>SUM(Tabla46[[#This Row],[CALF.RESPONSABLE]:[CALF.EVID]])</f>
        <v>55</v>
      </c>
      <c r="AB134" s="531" t="str">
        <f>IF(ISTEXT(Tabla46[[#This Row],[VALOR EVALUACION DISENO]]),"",IF(Tabla46[[#This Row],[VALOR EVALUACION DISENO]]&gt;96,DATOS!$AV$21,IF(Tabla46[[#This Row],[VALOR EVALUACION DISENO]]&gt;=86,DATOS!$AV$22,DATOS!$AV$23)))</f>
        <v>DÉBIL</v>
      </c>
      <c r="AC134" s="488" t="s">
        <v>1708</v>
      </c>
      <c r="AD134" s="531" t="str">
        <f>IFERROR(VLOOKUP(Tabla46[[#This Row],[% DE CUMPLIMIENTO DE LA EJECUCION DEL CONTROL]],DATOS!$AS$38:$AT$40,2,0),"")</f>
        <v>FUERTE</v>
      </c>
      <c r="AE134" s="531">
        <f>IF(Tabla46[[#This Row],[RESULTADO EVALUACIÓN DEL DISEÑO DEL CONTROL]]="","",SUMIFS(DATOS!$AT$49:$AT$57,DATOS!$AR$49:$AR$57,Tabla46[[#This Row],[RESULTADO EVALUACIÓN DEL DISEÑO DEL CONTROL]],DATOS!$AS$49:$AS$57,Tabla46[[#This Row],[RESULTADO EVALUACION DE LA EJECUCION]]))</f>
        <v>0</v>
      </c>
    </row>
    <row r="135" spans="1:31" s="488" customFormat="1" ht="38.25" hidden="1" x14ac:dyDescent="0.2">
      <c r="A135" s="516"/>
      <c r="B135" s="517"/>
      <c r="C135" s="517"/>
      <c r="D135" s="518"/>
      <c r="E135" s="519"/>
      <c r="F135" s="525"/>
      <c r="G135" s="526" t="str">
        <f>IFERROR(VLOOKUP(Tabla46[[#This Row],[ID RIESGO]],'1. IDENTIFICACION DEL RIESGO'!$AB$29:$AL$137,11,0),"")</f>
        <v/>
      </c>
      <c r="I135" s="523"/>
      <c r="J135" s="523" t="s">
        <v>1706</v>
      </c>
      <c r="K135" s="523"/>
      <c r="L135" s="536"/>
      <c r="M135" s="523" t="s">
        <v>1697</v>
      </c>
      <c r="N135" s="528"/>
      <c r="O135" s="528" t="s">
        <v>1764</v>
      </c>
      <c r="P135" s="528"/>
      <c r="Q135" s="528" t="s">
        <v>1769</v>
      </c>
      <c r="R135" s="523"/>
      <c r="S135" s="528" t="s">
        <v>1701</v>
      </c>
      <c r="T135" s="529" t="str">
        <f>IF(Tabla46[[#This Row],[ID RIESGO]]="","",IF(Tabla46[[#This Row],[RESPONSABLE DEL CONTROL (CARGO)]]="",0,15))</f>
        <v/>
      </c>
      <c r="U135" s="530" t="str">
        <f>IF(Tabla46[[#This Row],[ID RIESGO]]="","",IF(Tabla46[[#This Row],[SEGREGACIÓN Y AUTORIDAD DEL RESPONSABLE DEL CONTROL]]="Inadecuado",0,15))</f>
        <v/>
      </c>
      <c r="V135" s="530" t="str">
        <f>IF(Tabla46[[#This Row],[ID RIESGO]]="","",IF(Tabla46[[#This Row],[PERIODICIDAD]]="No Establecida",0,15))</f>
        <v/>
      </c>
      <c r="W135" s="530">
        <f>IF(Tabla46[[#This Row],[Tipo de Propósito]]="Prevenir",15,IF(Tabla46[[#This Row],[Tipo de Propósito]]="Detectar",10,0))</f>
        <v>15</v>
      </c>
      <c r="X135" s="530">
        <f>IF(Tabla46[[#This Row],[La descripción del como es:]]="Confiable",15,0)</f>
        <v>15</v>
      </c>
      <c r="Y135" s="530">
        <f>IF(Tabla46[[#This Row],[Las desviaciones se:]]="Se investigan y resuelven oportunamente",15,0)</f>
        <v>15</v>
      </c>
      <c r="Z135" s="531">
        <f>IF(Tabla46[[#This Row],[La evidencia es:]]="Completa",10,IF(Tabla46[[#This Row],[La evidencia es:]]="Incompleta",5,0))</f>
        <v>10</v>
      </c>
      <c r="AA135" s="532">
        <f>SUM(Tabla46[[#This Row],[CALF.RESPONSABLE]:[CALF.EVID]])</f>
        <v>55</v>
      </c>
      <c r="AB135" s="531" t="str">
        <f>IF(ISTEXT(Tabla46[[#This Row],[VALOR EVALUACION DISENO]]),"",IF(Tabla46[[#This Row],[VALOR EVALUACION DISENO]]&gt;96,DATOS!$AV$21,IF(Tabla46[[#This Row],[VALOR EVALUACION DISENO]]&gt;=86,DATOS!$AV$22,DATOS!$AV$23)))</f>
        <v>DÉBIL</v>
      </c>
      <c r="AC135" s="488" t="s">
        <v>1708</v>
      </c>
      <c r="AD135" s="531" t="str">
        <f>IFERROR(VLOOKUP(Tabla46[[#This Row],[% DE CUMPLIMIENTO DE LA EJECUCION DEL CONTROL]],DATOS!$AS$38:$AT$40,2,0),"")</f>
        <v>FUERTE</v>
      </c>
      <c r="AE135" s="531">
        <f>IF(Tabla46[[#This Row],[RESULTADO EVALUACIÓN DEL DISEÑO DEL CONTROL]]="","",SUMIFS(DATOS!$AT$49:$AT$57,DATOS!$AR$49:$AR$57,Tabla46[[#This Row],[RESULTADO EVALUACIÓN DEL DISEÑO DEL CONTROL]],DATOS!$AS$49:$AS$57,Tabla46[[#This Row],[RESULTADO EVALUACION DE LA EJECUCION]]))</f>
        <v>0</v>
      </c>
    </row>
    <row r="136" spans="1:31" s="488" customFormat="1" ht="38.25" hidden="1" x14ac:dyDescent="0.2">
      <c r="A136" s="516"/>
      <c r="B136" s="517"/>
      <c r="C136" s="517"/>
      <c r="D136" s="518"/>
      <c r="E136" s="519"/>
      <c r="F136" s="525"/>
      <c r="G136" s="526" t="str">
        <f>IFERROR(VLOOKUP(Tabla46[[#This Row],[ID RIESGO]],'1. IDENTIFICACION DEL RIESGO'!$AB$29:$AL$137,11,0),"")</f>
        <v/>
      </c>
      <c r="I136" s="523"/>
      <c r="J136" s="523" t="s">
        <v>1706</v>
      </c>
      <c r="K136" s="523"/>
      <c r="L136" s="536"/>
      <c r="M136" s="523" t="s">
        <v>1697</v>
      </c>
      <c r="N136" s="528"/>
      <c r="O136" s="528" t="s">
        <v>1764</v>
      </c>
      <c r="P136" s="528"/>
      <c r="Q136" s="528" t="s">
        <v>1769</v>
      </c>
      <c r="R136" s="523"/>
      <c r="S136" s="528" t="s">
        <v>1701</v>
      </c>
      <c r="T136" s="529" t="str">
        <f>IF(Tabla46[[#This Row],[ID RIESGO]]="","",IF(Tabla46[[#This Row],[RESPONSABLE DEL CONTROL (CARGO)]]="",0,15))</f>
        <v/>
      </c>
      <c r="U136" s="530" t="str">
        <f>IF(Tabla46[[#This Row],[ID RIESGO]]="","",IF(Tabla46[[#This Row],[SEGREGACIÓN Y AUTORIDAD DEL RESPONSABLE DEL CONTROL]]="Inadecuado",0,15))</f>
        <v/>
      </c>
      <c r="V136" s="530" t="str">
        <f>IF(Tabla46[[#This Row],[ID RIESGO]]="","",IF(Tabla46[[#This Row],[PERIODICIDAD]]="No Establecida",0,15))</f>
        <v/>
      </c>
      <c r="W136" s="530">
        <f>IF(Tabla46[[#This Row],[Tipo de Propósito]]="Prevenir",15,IF(Tabla46[[#This Row],[Tipo de Propósito]]="Detectar",10,0))</f>
        <v>15</v>
      </c>
      <c r="X136" s="530">
        <f>IF(Tabla46[[#This Row],[La descripción del como es:]]="Confiable",15,0)</f>
        <v>15</v>
      </c>
      <c r="Y136" s="530">
        <f>IF(Tabla46[[#This Row],[Las desviaciones se:]]="Se investigan y resuelven oportunamente",15,0)</f>
        <v>15</v>
      </c>
      <c r="Z136" s="531">
        <f>IF(Tabla46[[#This Row],[La evidencia es:]]="Completa",10,IF(Tabla46[[#This Row],[La evidencia es:]]="Incompleta",5,0))</f>
        <v>10</v>
      </c>
      <c r="AA136" s="532">
        <f>SUM(Tabla46[[#This Row],[CALF.RESPONSABLE]:[CALF.EVID]])</f>
        <v>55</v>
      </c>
      <c r="AB136" s="531" t="str">
        <f>IF(ISTEXT(Tabla46[[#This Row],[VALOR EVALUACION DISENO]]),"",IF(Tabla46[[#This Row],[VALOR EVALUACION DISENO]]&gt;96,DATOS!$AV$21,IF(Tabla46[[#This Row],[VALOR EVALUACION DISENO]]&gt;=86,DATOS!$AV$22,DATOS!$AV$23)))</f>
        <v>DÉBIL</v>
      </c>
      <c r="AC136" s="488" t="s">
        <v>1708</v>
      </c>
      <c r="AD136" s="531" t="str">
        <f>IFERROR(VLOOKUP(Tabla46[[#This Row],[% DE CUMPLIMIENTO DE LA EJECUCION DEL CONTROL]],DATOS!$AS$38:$AT$40,2,0),"")</f>
        <v>FUERTE</v>
      </c>
      <c r="AE136" s="531">
        <f>IF(Tabla46[[#This Row],[RESULTADO EVALUACIÓN DEL DISEÑO DEL CONTROL]]="","",SUMIFS(DATOS!$AT$49:$AT$57,DATOS!$AR$49:$AR$57,Tabla46[[#This Row],[RESULTADO EVALUACIÓN DEL DISEÑO DEL CONTROL]],DATOS!$AS$49:$AS$57,Tabla46[[#This Row],[RESULTADO EVALUACION DE LA EJECUCION]]))</f>
        <v>0</v>
      </c>
    </row>
    <row r="137" spans="1:31" s="488" customFormat="1" ht="38.25" hidden="1" x14ac:dyDescent="0.2">
      <c r="A137" s="516"/>
      <c r="B137" s="517"/>
      <c r="C137" s="517"/>
      <c r="D137" s="518"/>
      <c r="E137" s="519"/>
      <c r="F137" s="525"/>
      <c r="G137" s="526" t="str">
        <f>IFERROR(VLOOKUP(Tabla46[[#This Row],[ID RIESGO]],'1. IDENTIFICACION DEL RIESGO'!$AB$29:$AL$137,11,0),"")</f>
        <v/>
      </c>
      <c r="I137" s="523"/>
      <c r="J137" s="523" t="s">
        <v>1706</v>
      </c>
      <c r="K137" s="523"/>
      <c r="L137" s="536"/>
      <c r="M137" s="523" t="s">
        <v>1697</v>
      </c>
      <c r="N137" s="528"/>
      <c r="O137" s="528" t="s">
        <v>1764</v>
      </c>
      <c r="P137" s="528"/>
      <c r="Q137" s="528" t="s">
        <v>1769</v>
      </c>
      <c r="R137" s="523"/>
      <c r="S137" s="528" t="s">
        <v>1701</v>
      </c>
      <c r="T137" s="529" t="str">
        <f>IF(Tabla46[[#This Row],[ID RIESGO]]="","",IF(Tabla46[[#This Row],[RESPONSABLE DEL CONTROL (CARGO)]]="",0,15))</f>
        <v/>
      </c>
      <c r="U137" s="530" t="str">
        <f>IF(Tabla46[[#This Row],[ID RIESGO]]="","",IF(Tabla46[[#This Row],[SEGREGACIÓN Y AUTORIDAD DEL RESPONSABLE DEL CONTROL]]="Inadecuado",0,15))</f>
        <v/>
      </c>
      <c r="V137" s="530" t="str">
        <f>IF(Tabla46[[#This Row],[ID RIESGO]]="","",IF(Tabla46[[#This Row],[PERIODICIDAD]]="No Establecida",0,15))</f>
        <v/>
      </c>
      <c r="W137" s="530">
        <f>IF(Tabla46[[#This Row],[Tipo de Propósito]]="Prevenir",15,IF(Tabla46[[#This Row],[Tipo de Propósito]]="Detectar",10,0))</f>
        <v>15</v>
      </c>
      <c r="X137" s="530">
        <f>IF(Tabla46[[#This Row],[La descripción del como es:]]="Confiable",15,0)</f>
        <v>15</v>
      </c>
      <c r="Y137" s="530">
        <f>IF(Tabla46[[#This Row],[Las desviaciones se:]]="Se investigan y resuelven oportunamente",15,0)</f>
        <v>15</v>
      </c>
      <c r="Z137" s="531">
        <f>IF(Tabla46[[#This Row],[La evidencia es:]]="Completa",10,IF(Tabla46[[#This Row],[La evidencia es:]]="Incompleta",5,0))</f>
        <v>10</v>
      </c>
      <c r="AA137" s="532">
        <f>SUM(Tabla46[[#This Row],[CALF.RESPONSABLE]:[CALF.EVID]])</f>
        <v>55</v>
      </c>
      <c r="AB137" s="531" t="str">
        <f>IF(ISTEXT(Tabla46[[#This Row],[VALOR EVALUACION DISENO]]),"",IF(Tabla46[[#This Row],[VALOR EVALUACION DISENO]]&gt;96,DATOS!$AV$21,IF(Tabla46[[#This Row],[VALOR EVALUACION DISENO]]&gt;=86,DATOS!$AV$22,DATOS!$AV$23)))</f>
        <v>DÉBIL</v>
      </c>
      <c r="AC137" s="488" t="s">
        <v>1708</v>
      </c>
      <c r="AD137" s="531" t="str">
        <f>IFERROR(VLOOKUP(Tabla46[[#This Row],[% DE CUMPLIMIENTO DE LA EJECUCION DEL CONTROL]],DATOS!$AS$38:$AT$40,2,0),"")</f>
        <v>FUERTE</v>
      </c>
      <c r="AE137" s="531">
        <f>IF(Tabla46[[#This Row],[RESULTADO EVALUACIÓN DEL DISEÑO DEL CONTROL]]="","",SUMIFS(DATOS!$AT$49:$AT$57,DATOS!$AR$49:$AR$57,Tabla46[[#This Row],[RESULTADO EVALUACIÓN DEL DISEÑO DEL CONTROL]],DATOS!$AS$49:$AS$57,Tabla46[[#This Row],[RESULTADO EVALUACION DE LA EJECUCION]]))</f>
        <v>0</v>
      </c>
    </row>
    <row r="138" spans="1:31" s="488" customFormat="1" ht="38.25" hidden="1" x14ac:dyDescent="0.2">
      <c r="A138" s="516"/>
      <c r="B138" s="517"/>
      <c r="C138" s="517"/>
      <c r="D138" s="518"/>
      <c r="E138" s="519"/>
      <c r="F138" s="525"/>
      <c r="G138" s="526" t="str">
        <f>IFERROR(VLOOKUP(Tabla46[[#This Row],[ID RIESGO]],'1. IDENTIFICACION DEL RIESGO'!$AB$29:$AL$137,11,0),"")</f>
        <v/>
      </c>
      <c r="I138" s="523"/>
      <c r="J138" s="523" t="s">
        <v>1706</v>
      </c>
      <c r="K138" s="523"/>
      <c r="L138" s="536"/>
      <c r="M138" s="523" t="s">
        <v>1697</v>
      </c>
      <c r="N138" s="528"/>
      <c r="O138" s="528" t="s">
        <v>1764</v>
      </c>
      <c r="P138" s="528"/>
      <c r="Q138" s="528" t="s">
        <v>1769</v>
      </c>
      <c r="R138" s="523"/>
      <c r="S138" s="528" t="s">
        <v>1701</v>
      </c>
      <c r="T138" s="529" t="str">
        <f>IF(Tabla46[[#This Row],[ID RIESGO]]="","",IF(Tabla46[[#This Row],[RESPONSABLE DEL CONTROL (CARGO)]]="",0,15))</f>
        <v/>
      </c>
      <c r="U138" s="530" t="str">
        <f>IF(Tabla46[[#This Row],[ID RIESGO]]="","",IF(Tabla46[[#This Row],[SEGREGACIÓN Y AUTORIDAD DEL RESPONSABLE DEL CONTROL]]="Inadecuado",0,15))</f>
        <v/>
      </c>
      <c r="V138" s="530" t="str">
        <f>IF(Tabla46[[#This Row],[ID RIESGO]]="","",IF(Tabla46[[#This Row],[PERIODICIDAD]]="No Establecida",0,15))</f>
        <v/>
      </c>
      <c r="W138" s="530">
        <f>IF(Tabla46[[#This Row],[Tipo de Propósito]]="Prevenir",15,IF(Tabla46[[#This Row],[Tipo de Propósito]]="Detectar",10,0))</f>
        <v>15</v>
      </c>
      <c r="X138" s="530">
        <f>IF(Tabla46[[#This Row],[La descripción del como es:]]="Confiable",15,0)</f>
        <v>15</v>
      </c>
      <c r="Y138" s="530">
        <f>IF(Tabla46[[#This Row],[Las desviaciones se:]]="Se investigan y resuelven oportunamente",15,0)</f>
        <v>15</v>
      </c>
      <c r="Z138" s="531">
        <f>IF(Tabla46[[#This Row],[La evidencia es:]]="Completa",10,IF(Tabla46[[#This Row],[La evidencia es:]]="Incompleta",5,0))</f>
        <v>10</v>
      </c>
      <c r="AA138" s="532">
        <f>SUM(Tabla46[[#This Row],[CALF.RESPONSABLE]:[CALF.EVID]])</f>
        <v>55</v>
      </c>
      <c r="AB138" s="531" t="str">
        <f>IF(ISTEXT(Tabla46[[#This Row],[VALOR EVALUACION DISENO]]),"",IF(Tabla46[[#This Row],[VALOR EVALUACION DISENO]]&gt;96,DATOS!$AV$21,IF(Tabla46[[#This Row],[VALOR EVALUACION DISENO]]&gt;=86,DATOS!$AV$22,DATOS!$AV$23)))</f>
        <v>DÉBIL</v>
      </c>
      <c r="AC138" s="488" t="s">
        <v>1708</v>
      </c>
      <c r="AD138" s="531" t="str">
        <f>IFERROR(VLOOKUP(Tabla46[[#This Row],[% DE CUMPLIMIENTO DE LA EJECUCION DEL CONTROL]],DATOS!$AS$38:$AT$40,2,0),"")</f>
        <v>FUERTE</v>
      </c>
      <c r="AE138" s="531">
        <f>IF(Tabla46[[#This Row],[RESULTADO EVALUACIÓN DEL DISEÑO DEL CONTROL]]="","",SUMIFS(DATOS!$AT$49:$AT$57,DATOS!$AR$49:$AR$57,Tabla46[[#This Row],[RESULTADO EVALUACIÓN DEL DISEÑO DEL CONTROL]],DATOS!$AS$49:$AS$57,Tabla46[[#This Row],[RESULTADO EVALUACION DE LA EJECUCION]]))</f>
        <v>0</v>
      </c>
    </row>
    <row r="139" spans="1:31" s="488" customFormat="1" ht="38.25" hidden="1" x14ac:dyDescent="0.2">
      <c r="A139" s="516"/>
      <c r="B139" s="517"/>
      <c r="C139" s="517"/>
      <c r="D139" s="518"/>
      <c r="E139" s="519"/>
      <c r="F139" s="525"/>
      <c r="G139" s="526" t="str">
        <f>IFERROR(VLOOKUP(Tabla46[[#This Row],[ID RIESGO]],'1. IDENTIFICACION DEL RIESGO'!$AB$29:$AL$137,11,0),"")</f>
        <v/>
      </c>
      <c r="I139" s="523"/>
      <c r="J139" s="523" t="s">
        <v>1706</v>
      </c>
      <c r="K139" s="523"/>
      <c r="L139" s="536"/>
      <c r="M139" s="523" t="s">
        <v>1697</v>
      </c>
      <c r="N139" s="528"/>
      <c r="O139" s="528" t="s">
        <v>1764</v>
      </c>
      <c r="P139" s="528"/>
      <c r="Q139" s="528" t="s">
        <v>1769</v>
      </c>
      <c r="R139" s="523"/>
      <c r="S139" s="528" t="s">
        <v>1701</v>
      </c>
      <c r="T139" s="529" t="str">
        <f>IF(Tabla46[[#This Row],[ID RIESGO]]="","",IF(Tabla46[[#This Row],[RESPONSABLE DEL CONTROL (CARGO)]]="",0,15))</f>
        <v/>
      </c>
      <c r="U139" s="530" t="str">
        <f>IF(Tabla46[[#This Row],[ID RIESGO]]="","",IF(Tabla46[[#This Row],[SEGREGACIÓN Y AUTORIDAD DEL RESPONSABLE DEL CONTROL]]="Inadecuado",0,15))</f>
        <v/>
      </c>
      <c r="V139" s="530" t="str">
        <f>IF(Tabla46[[#This Row],[ID RIESGO]]="","",IF(Tabla46[[#This Row],[PERIODICIDAD]]="No Establecida",0,15))</f>
        <v/>
      </c>
      <c r="W139" s="530">
        <f>IF(Tabla46[[#This Row],[Tipo de Propósito]]="Prevenir",15,IF(Tabla46[[#This Row],[Tipo de Propósito]]="Detectar",10,0))</f>
        <v>15</v>
      </c>
      <c r="X139" s="530">
        <f>IF(Tabla46[[#This Row],[La descripción del como es:]]="Confiable",15,0)</f>
        <v>15</v>
      </c>
      <c r="Y139" s="530">
        <f>IF(Tabla46[[#This Row],[Las desviaciones se:]]="Se investigan y resuelven oportunamente",15,0)</f>
        <v>15</v>
      </c>
      <c r="Z139" s="531">
        <f>IF(Tabla46[[#This Row],[La evidencia es:]]="Completa",10,IF(Tabla46[[#This Row],[La evidencia es:]]="Incompleta",5,0))</f>
        <v>10</v>
      </c>
      <c r="AA139" s="532">
        <f>SUM(Tabla46[[#This Row],[CALF.RESPONSABLE]:[CALF.EVID]])</f>
        <v>55</v>
      </c>
      <c r="AB139" s="531" t="str">
        <f>IF(ISTEXT(Tabla46[[#This Row],[VALOR EVALUACION DISENO]]),"",IF(Tabla46[[#This Row],[VALOR EVALUACION DISENO]]&gt;96,DATOS!$AV$21,IF(Tabla46[[#This Row],[VALOR EVALUACION DISENO]]&gt;=86,DATOS!$AV$22,DATOS!$AV$23)))</f>
        <v>DÉBIL</v>
      </c>
      <c r="AC139" s="488" t="s">
        <v>1708</v>
      </c>
      <c r="AD139" s="531" t="str">
        <f>IFERROR(VLOOKUP(Tabla46[[#This Row],[% DE CUMPLIMIENTO DE LA EJECUCION DEL CONTROL]],DATOS!$AS$38:$AT$40,2,0),"")</f>
        <v>FUERTE</v>
      </c>
      <c r="AE139" s="531">
        <f>IF(Tabla46[[#This Row],[RESULTADO EVALUACIÓN DEL DISEÑO DEL CONTROL]]="","",SUMIFS(DATOS!$AT$49:$AT$57,DATOS!$AR$49:$AR$57,Tabla46[[#This Row],[RESULTADO EVALUACIÓN DEL DISEÑO DEL CONTROL]],DATOS!$AS$49:$AS$57,Tabla46[[#This Row],[RESULTADO EVALUACION DE LA EJECUCION]]))</f>
        <v>0</v>
      </c>
    </row>
    <row r="140" spans="1:31" s="488" customFormat="1" ht="38.25" hidden="1" x14ac:dyDescent="0.2">
      <c r="A140" s="516"/>
      <c r="B140" s="517"/>
      <c r="C140" s="517"/>
      <c r="D140" s="518"/>
      <c r="E140" s="519"/>
      <c r="F140" s="525"/>
      <c r="G140" s="526" t="str">
        <f>IFERROR(VLOOKUP(Tabla46[[#This Row],[ID RIESGO]],'1. IDENTIFICACION DEL RIESGO'!$AB$29:$AL$137,11,0),"")</f>
        <v/>
      </c>
      <c r="I140" s="523"/>
      <c r="J140" s="523" t="s">
        <v>1706</v>
      </c>
      <c r="K140" s="523"/>
      <c r="L140" s="536"/>
      <c r="M140" s="523" t="s">
        <v>1697</v>
      </c>
      <c r="N140" s="528"/>
      <c r="O140" s="528" t="s">
        <v>1764</v>
      </c>
      <c r="P140" s="528"/>
      <c r="Q140" s="528" t="s">
        <v>1769</v>
      </c>
      <c r="R140" s="523"/>
      <c r="S140" s="528" t="s">
        <v>1701</v>
      </c>
      <c r="T140" s="529" t="str">
        <f>IF(Tabla46[[#This Row],[ID RIESGO]]="","",IF(Tabla46[[#This Row],[RESPONSABLE DEL CONTROL (CARGO)]]="",0,15))</f>
        <v/>
      </c>
      <c r="U140" s="530" t="str">
        <f>IF(Tabla46[[#This Row],[ID RIESGO]]="","",IF(Tabla46[[#This Row],[SEGREGACIÓN Y AUTORIDAD DEL RESPONSABLE DEL CONTROL]]="Inadecuado",0,15))</f>
        <v/>
      </c>
      <c r="V140" s="530" t="str">
        <f>IF(Tabla46[[#This Row],[ID RIESGO]]="","",IF(Tabla46[[#This Row],[PERIODICIDAD]]="No Establecida",0,15))</f>
        <v/>
      </c>
      <c r="W140" s="530">
        <f>IF(Tabla46[[#This Row],[Tipo de Propósito]]="Prevenir",15,IF(Tabla46[[#This Row],[Tipo de Propósito]]="Detectar",10,0))</f>
        <v>15</v>
      </c>
      <c r="X140" s="530">
        <f>IF(Tabla46[[#This Row],[La descripción del como es:]]="Confiable",15,0)</f>
        <v>15</v>
      </c>
      <c r="Y140" s="530">
        <f>IF(Tabla46[[#This Row],[Las desviaciones se:]]="Se investigan y resuelven oportunamente",15,0)</f>
        <v>15</v>
      </c>
      <c r="Z140" s="531">
        <f>IF(Tabla46[[#This Row],[La evidencia es:]]="Completa",10,IF(Tabla46[[#This Row],[La evidencia es:]]="Incompleta",5,0))</f>
        <v>10</v>
      </c>
      <c r="AA140" s="532">
        <f>SUM(Tabla46[[#This Row],[CALF.RESPONSABLE]:[CALF.EVID]])</f>
        <v>55</v>
      </c>
      <c r="AB140" s="531" t="str">
        <f>IF(ISTEXT(Tabla46[[#This Row],[VALOR EVALUACION DISENO]]),"",IF(Tabla46[[#This Row],[VALOR EVALUACION DISENO]]&gt;96,DATOS!$AV$21,IF(Tabla46[[#This Row],[VALOR EVALUACION DISENO]]&gt;=86,DATOS!$AV$22,DATOS!$AV$23)))</f>
        <v>DÉBIL</v>
      </c>
      <c r="AC140" s="488" t="s">
        <v>1708</v>
      </c>
      <c r="AD140" s="531" t="str">
        <f>IFERROR(VLOOKUP(Tabla46[[#This Row],[% DE CUMPLIMIENTO DE LA EJECUCION DEL CONTROL]],DATOS!$AS$38:$AT$40,2,0),"")</f>
        <v>FUERTE</v>
      </c>
      <c r="AE140" s="531">
        <f>IF(Tabla46[[#This Row],[RESULTADO EVALUACIÓN DEL DISEÑO DEL CONTROL]]="","",SUMIFS(DATOS!$AT$49:$AT$57,DATOS!$AR$49:$AR$57,Tabla46[[#This Row],[RESULTADO EVALUACIÓN DEL DISEÑO DEL CONTROL]],DATOS!$AS$49:$AS$57,Tabla46[[#This Row],[RESULTADO EVALUACION DE LA EJECUCION]]))</f>
        <v>0</v>
      </c>
    </row>
    <row r="141" spans="1:31" s="488" customFormat="1" ht="38.25" hidden="1" x14ac:dyDescent="0.2">
      <c r="A141" s="516"/>
      <c r="B141" s="517"/>
      <c r="C141" s="517"/>
      <c r="D141" s="518"/>
      <c r="E141" s="519"/>
      <c r="F141" s="525"/>
      <c r="G141" s="526" t="str">
        <f>IFERROR(VLOOKUP(Tabla46[[#This Row],[ID RIESGO]],'1. IDENTIFICACION DEL RIESGO'!$AB$29:$AL$137,11,0),"")</f>
        <v/>
      </c>
      <c r="I141" s="523"/>
      <c r="J141" s="523" t="s">
        <v>1706</v>
      </c>
      <c r="K141" s="523"/>
      <c r="L141" s="536"/>
      <c r="M141" s="523" t="s">
        <v>1697</v>
      </c>
      <c r="N141" s="528"/>
      <c r="O141" s="528" t="s">
        <v>1764</v>
      </c>
      <c r="P141" s="528"/>
      <c r="Q141" s="528" t="s">
        <v>1769</v>
      </c>
      <c r="R141" s="523"/>
      <c r="S141" s="528" t="s">
        <v>1701</v>
      </c>
      <c r="T141" s="529" t="str">
        <f>IF(Tabla46[[#This Row],[ID RIESGO]]="","",IF(Tabla46[[#This Row],[RESPONSABLE DEL CONTROL (CARGO)]]="",0,15))</f>
        <v/>
      </c>
      <c r="U141" s="530" t="str">
        <f>IF(Tabla46[[#This Row],[ID RIESGO]]="","",IF(Tabla46[[#This Row],[SEGREGACIÓN Y AUTORIDAD DEL RESPONSABLE DEL CONTROL]]="Inadecuado",0,15))</f>
        <v/>
      </c>
      <c r="V141" s="530" t="str">
        <f>IF(Tabla46[[#This Row],[ID RIESGO]]="","",IF(Tabla46[[#This Row],[PERIODICIDAD]]="No Establecida",0,15))</f>
        <v/>
      </c>
      <c r="W141" s="530">
        <f>IF(Tabla46[[#This Row],[Tipo de Propósito]]="Prevenir",15,IF(Tabla46[[#This Row],[Tipo de Propósito]]="Detectar",10,0))</f>
        <v>15</v>
      </c>
      <c r="X141" s="530">
        <f>IF(Tabla46[[#This Row],[La descripción del como es:]]="Confiable",15,0)</f>
        <v>15</v>
      </c>
      <c r="Y141" s="530">
        <f>IF(Tabla46[[#This Row],[Las desviaciones se:]]="Se investigan y resuelven oportunamente",15,0)</f>
        <v>15</v>
      </c>
      <c r="Z141" s="531">
        <f>IF(Tabla46[[#This Row],[La evidencia es:]]="Completa",10,IF(Tabla46[[#This Row],[La evidencia es:]]="Incompleta",5,0))</f>
        <v>10</v>
      </c>
      <c r="AA141" s="532">
        <f>SUM(Tabla46[[#This Row],[CALF.RESPONSABLE]:[CALF.EVID]])</f>
        <v>55</v>
      </c>
      <c r="AB141" s="531" t="str">
        <f>IF(ISTEXT(Tabla46[[#This Row],[VALOR EVALUACION DISENO]]),"",IF(Tabla46[[#This Row],[VALOR EVALUACION DISENO]]&gt;96,DATOS!$AV$21,IF(Tabla46[[#This Row],[VALOR EVALUACION DISENO]]&gt;=86,DATOS!$AV$22,DATOS!$AV$23)))</f>
        <v>DÉBIL</v>
      </c>
      <c r="AC141" s="488" t="s">
        <v>1708</v>
      </c>
      <c r="AD141" s="531" t="str">
        <f>IFERROR(VLOOKUP(Tabla46[[#This Row],[% DE CUMPLIMIENTO DE LA EJECUCION DEL CONTROL]],DATOS!$AS$38:$AT$40,2,0),"")</f>
        <v>FUERTE</v>
      </c>
      <c r="AE141" s="531">
        <f>IF(Tabla46[[#This Row],[RESULTADO EVALUACIÓN DEL DISEÑO DEL CONTROL]]="","",SUMIFS(DATOS!$AT$49:$AT$57,DATOS!$AR$49:$AR$57,Tabla46[[#This Row],[RESULTADO EVALUACIÓN DEL DISEÑO DEL CONTROL]],DATOS!$AS$49:$AS$57,Tabla46[[#This Row],[RESULTADO EVALUACION DE LA EJECUCION]]))</f>
        <v>0</v>
      </c>
    </row>
    <row r="142" spans="1:31" s="488" customFormat="1" ht="38.25" hidden="1" x14ac:dyDescent="0.2">
      <c r="A142" s="516"/>
      <c r="B142" s="517"/>
      <c r="C142" s="517"/>
      <c r="D142" s="518"/>
      <c r="E142" s="519"/>
      <c r="F142" s="525"/>
      <c r="G142" s="526" t="str">
        <f>IFERROR(VLOOKUP(Tabla46[[#This Row],[ID RIESGO]],'1. IDENTIFICACION DEL RIESGO'!$AB$29:$AL$137,11,0),"")</f>
        <v/>
      </c>
      <c r="I142" s="523"/>
      <c r="J142" s="523" t="s">
        <v>1706</v>
      </c>
      <c r="K142" s="523"/>
      <c r="L142" s="536"/>
      <c r="M142" s="523" t="s">
        <v>1697</v>
      </c>
      <c r="N142" s="528"/>
      <c r="O142" s="528" t="s">
        <v>1764</v>
      </c>
      <c r="P142" s="528"/>
      <c r="Q142" s="528" t="s">
        <v>1769</v>
      </c>
      <c r="R142" s="523"/>
      <c r="S142" s="528" t="s">
        <v>1701</v>
      </c>
      <c r="T142" s="529" t="str">
        <f>IF(Tabla46[[#This Row],[ID RIESGO]]="","",IF(Tabla46[[#This Row],[RESPONSABLE DEL CONTROL (CARGO)]]="",0,15))</f>
        <v/>
      </c>
      <c r="U142" s="530" t="str">
        <f>IF(Tabla46[[#This Row],[ID RIESGO]]="","",IF(Tabla46[[#This Row],[SEGREGACIÓN Y AUTORIDAD DEL RESPONSABLE DEL CONTROL]]="Inadecuado",0,15))</f>
        <v/>
      </c>
      <c r="V142" s="530" t="str">
        <f>IF(Tabla46[[#This Row],[ID RIESGO]]="","",IF(Tabla46[[#This Row],[PERIODICIDAD]]="No Establecida",0,15))</f>
        <v/>
      </c>
      <c r="W142" s="530">
        <f>IF(Tabla46[[#This Row],[Tipo de Propósito]]="Prevenir",15,IF(Tabla46[[#This Row],[Tipo de Propósito]]="Detectar",10,0))</f>
        <v>15</v>
      </c>
      <c r="X142" s="530">
        <f>IF(Tabla46[[#This Row],[La descripción del como es:]]="Confiable",15,0)</f>
        <v>15</v>
      </c>
      <c r="Y142" s="530">
        <f>IF(Tabla46[[#This Row],[Las desviaciones se:]]="Se investigan y resuelven oportunamente",15,0)</f>
        <v>15</v>
      </c>
      <c r="Z142" s="531">
        <f>IF(Tabla46[[#This Row],[La evidencia es:]]="Completa",10,IF(Tabla46[[#This Row],[La evidencia es:]]="Incompleta",5,0))</f>
        <v>10</v>
      </c>
      <c r="AA142" s="532">
        <f>SUM(Tabla46[[#This Row],[CALF.RESPONSABLE]:[CALF.EVID]])</f>
        <v>55</v>
      </c>
      <c r="AB142" s="531" t="str">
        <f>IF(ISTEXT(Tabla46[[#This Row],[VALOR EVALUACION DISENO]]),"",IF(Tabla46[[#This Row],[VALOR EVALUACION DISENO]]&gt;96,DATOS!$AV$21,IF(Tabla46[[#This Row],[VALOR EVALUACION DISENO]]&gt;=86,DATOS!$AV$22,DATOS!$AV$23)))</f>
        <v>DÉBIL</v>
      </c>
      <c r="AC142" s="488" t="s">
        <v>1708</v>
      </c>
      <c r="AD142" s="531" t="str">
        <f>IFERROR(VLOOKUP(Tabla46[[#This Row],[% DE CUMPLIMIENTO DE LA EJECUCION DEL CONTROL]],DATOS!$AS$38:$AT$40,2,0),"")</f>
        <v>FUERTE</v>
      </c>
      <c r="AE142" s="531">
        <f>IF(Tabla46[[#This Row],[RESULTADO EVALUACIÓN DEL DISEÑO DEL CONTROL]]="","",SUMIFS(DATOS!$AT$49:$AT$57,DATOS!$AR$49:$AR$57,Tabla46[[#This Row],[RESULTADO EVALUACIÓN DEL DISEÑO DEL CONTROL]],DATOS!$AS$49:$AS$57,Tabla46[[#This Row],[RESULTADO EVALUACION DE LA EJECUCION]]))</f>
        <v>0</v>
      </c>
    </row>
    <row r="143" spans="1:31" s="488" customFormat="1" ht="38.25" hidden="1" x14ac:dyDescent="0.2">
      <c r="A143" s="516"/>
      <c r="B143" s="517"/>
      <c r="C143" s="517"/>
      <c r="D143" s="518"/>
      <c r="E143" s="519"/>
      <c r="F143" s="525"/>
      <c r="G143" s="526" t="str">
        <f>IFERROR(VLOOKUP(Tabla46[[#This Row],[ID RIESGO]],'1. IDENTIFICACION DEL RIESGO'!$AB$29:$AL$137,11,0),"")</f>
        <v/>
      </c>
      <c r="I143" s="523"/>
      <c r="J143" s="523" t="s">
        <v>1706</v>
      </c>
      <c r="K143" s="523"/>
      <c r="L143" s="536"/>
      <c r="M143" s="523" t="s">
        <v>1697</v>
      </c>
      <c r="N143" s="528"/>
      <c r="O143" s="528" t="s">
        <v>1764</v>
      </c>
      <c r="P143" s="528"/>
      <c r="Q143" s="528" t="s">
        <v>1769</v>
      </c>
      <c r="R143" s="523"/>
      <c r="S143" s="528" t="s">
        <v>1701</v>
      </c>
      <c r="T143" s="529" t="str">
        <f>IF(Tabla46[[#This Row],[ID RIESGO]]="","",IF(Tabla46[[#This Row],[RESPONSABLE DEL CONTROL (CARGO)]]="",0,15))</f>
        <v/>
      </c>
      <c r="U143" s="530" t="str">
        <f>IF(Tabla46[[#This Row],[ID RIESGO]]="","",IF(Tabla46[[#This Row],[SEGREGACIÓN Y AUTORIDAD DEL RESPONSABLE DEL CONTROL]]="Inadecuado",0,15))</f>
        <v/>
      </c>
      <c r="V143" s="530" t="str">
        <f>IF(Tabla46[[#This Row],[ID RIESGO]]="","",IF(Tabla46[[#This Row],[PERIODICIDAD]]="No Establecida",0,15))</f>
        <v/>
      </c>
      <c r="W143" s="530">
        <f>IF(Tabla46[[#This Row],[Tipo de Propósito]]="Prevenir",15,IF(Tabla46[[#This Row],[Tipo de Propósito]]="Detectar",10,0))</f>
        <v>15</v>
      </c>
      <c r="X143" s="530">
        <f>IF(Tabla46[[#This Row],[La descripción del como es:]]="Confiable",15,0)</f>
        <v>15</v>
      </c>
      <c r="Y143" s="530">
        <f>IF(Tabla46[[#This Row],[Las desviaciones se:]]="Se investigan y resuelven oportunamente",15,0)</f>
        <v>15</v>
      </c>
      <c r="Z143" s="531">
        <f>IF(Tabla46[[#This Row],[La evidencia es:]]="Completa",10,IF(Tabla46[[#This Row],[La evidencia es:]]="Incompleta",5,0))</f>
        <v>10</v>
      </c>
      <c r="AA143" s="532">
        <f>SUM(Tabla46[[#This Row],[CALF.RESPONSABLE]:[CALF.EVID]])</f>
        <v>55</v>
      </c>
      <c r="AB143" s="531" t="str">
        <f>IF(ISTEXT(Tabla46[[#This Row],[VALOR EVALUACION DISENO]]),"",IF(Tabla46[[#This Row],[VALOR EVALUACION DISENO]]&gt;96,DATOS!$AV$21,IF(Tabla46[[#This Row],[VALOR EVALUACION DISENO]]&gt;=86,DATOS!$AV$22,DATOS!$AV$23)))</f>
        <v>DÉBIL</v>
      </c>
      <c r="AC143" s="488" t="s">
        <v>1708</v>
      </c>
      <c r="AD143" s="531" t="str">
        <f>IFERROR(VLOOKUP(Tabla46[[#This Row],[% DE CUMPLIMIENTO DE LA EJECUCION DEL CONTROL]],DATOS!$AS$38:$AT$40,2,0),"")</f>
        <v>FUERTE</v>
      </c>
      <c r="AE143" s="531">
        <f>IF(Tabla46[[#This Row],[RESULTADO EVALUACIÓN DEL DISEÑO DEL CONTROL]]="","",SUMIFS(DATOS!$AT$49:$AT$57,DATOS!$AR$49:$AR$57,Tabla46[[#This Row],[RESULTADO EVALUACIÓN DEL DISEÑO DEL CONTROL]],DATOS!$AS$49:$AS$57,Tabla46[[#This Row],[RESULTADO EVALUACION DE LA EJECUCION]]))</f>
        <v>0</v>
      </c>
    </row>
    <row r="144" spans="1:31" s="488" customFormat="1" ht="38.25" hidden="1" x14ac:dyDescent="0.2">
      <c r="A144" s="516"/>
      <c r="B144" s="517"/>
      <c r="C144" s="517"/>
      <c r="D144" s="518"/>
      <c r="E144" s="519"/>
      <c r="F144" s="525"/>
      <c r="G144" s="526" t="str">
        <f>IFERROR(VLOOKUP(Tabla46[[#This Row],[ID RIESGO]],'1. IDENTIFICACION DEL RIESGO'!$AB$29:$AL$137,11,0),"")</f>
        <v/>
      </c>
      <c r="I144" s="523"/>
      <c r="J144" s="523" t="s">
        <v>1706</v>
      </c>
      <c r="K144" s="523"/>
      <c r="L144" s="536"/>
      <c r="M144" s="523" t="s">
        <v>1697</v>
      </c>
      <c r="N144" s="528"/>
      <c r="O144" s="528" t="s">
        <v>1764</v>
      </c>
      <c r="P144" s="528"/>
      <c r="Q144" s="528" t="s">
        <v>1769</v>
      </c>
      <c r="R144" s="523"/>
      <c r="S144" s="528" t="s">
        <v>1701</v>
      </c>
      <c r="T144" s="529" t="str">
        <f>IF(Tabla46[[#This Row],[ID RIESGO]]="","",IF(Tabla46[[#This Row],[RESPONSABLE DEL CONTROL (CARGO)]]="",0,15))</f>
        <v/>
      </c>
      <c r="U144" s="530" t="str">
        <f>IF(Tabla46[[#This Row],[ID RIESGO]]="","",IF(Tabla46[[#This Row],[SEGREGACIÓN Y AUTORIDAD DEL RESPONSABLE DEL CONTROL]]="Inadecuado",0,15))</f>
        <v/>
      </c>
      <c r="V144" s="530" t="str">
        <f>IF(Tabla46[[#This Row],[ID RIESGO]]="","",IF(Tabla46[[#This Row],[PERIODICIDAD]]="No Establecida",0,15))</f>
        <v/>
      </c>
      <c r="W144" s="530">
        <f>IF(Tabla46[[#This Row],[Tipo de Propósito]]="Prevenir",15,IF(Tabla46[[#This Row],[Tipo de Propósito]]="Detectar",10,0))</f>
        <v>15</v>
      </c>
      <c r="X144" s="530">
        <f>IF(Tabla46[[#This Row],[La descripción del como es:]]="Confiable",15,0)</f>
        <v>15</v>
      </c>
      <c r="Y144" s="530">
        <f>IF(Tabla46[[#This Row],[Las desviaciones se:]]="Se investigan y resuelven oportunamente",15,0)</f>
        <v>15</v>
      </c>
      <c r="Z144" s="531">
        <f>IF(Tabla46[[#This Row],[La evidencia es:]]="Completa",10,IF(Tabla46[[#This Row],[La evidencia es:]]="Incompleta",5,0))</f>
        <v>10</v>
      </c>
      <c r="AA144" s="532">
        <f>SUM(Tabla46[[#This Row],[CALF.RESPONSABLE]:[CALF.EVID]])</f>
        <v>55</v>
      </c>
      <c r="AB144" s="531" t="str">
        <f>IF(ISTEXT(Tabla46[[#This Row],[VALOR EVALUACION DISENO]]),"",IF(Tabla46[[#This Row],[VALOR EVALUACION DISENO]]&gt;96,DATOS!$AV$21,IF(Tabla46[[#This Row],[VALOR EVALUACION DISENO]]&gt;=86,DATOS!$AV$22,DATOS!$AV$23)))</f>
        <v>DÉBIL</v>
      </c>
      <c r="AC144" s="488" t="s">
        <v>1708</v>
      </c>
      <c r="AD144" s="531" t="str">
        <f>IFERROR(VLOOKUP(Tabla46[[#This Row],[% DE CUMPLIMIENTO DE LA EJECUCION DEL CONTROL]],DATOS!$AS$38:$AT$40,2,0),"")</f>
        <v>FUERTE</v>
      </c>
      <c r="AE144" s="531">
        <f>IF(Tabla46[[#This Row],[RESULTADO EVALUACIÓN DEL DISEÑO DEL CONTROL]]="","",SUMIFS(DATOS!$AT$49:$AT$57,DATOS!$AR$49:$AR$57,Tabla46[[#This Row],[RESULTADO EVALUACIÓN DEL DISEÑO DEL CONTROL]],DATOS!$AS$49:$AS$57,Tabla46[[#This Row],[RESULTADO EVALUACION DE LA EJECUCION]]))</f>
        <v>0</v>
      </c>
    </row>
    <row r="145" spans="1:31" s="488" customFormat="1" ht="38.25" hidden="1" x14ac:dyDescent="0.2">
      <c r="A145" s="516"/>
      <c r="B145" s="517"/>
      <c r="C145" s="517"/>
      <c r="D145" s="518"/>
      <c r="E145" s="519"/>
      <c r="F145" s="525"/>
      <c r="G145" s="526" t="str">
        <f>IFERROR(VLOOKUP(Tabla46[[#This Row],[ID RIESGO]],'1. IDENTIFICACION DEL RIESGO'!$AB$29:$AL$137,11,0),"")</f>
        <v/>
      </c>
      <c r="I145" s="523"/>
      <c r="J145" s="523" t="s">
        <v>1706</v>
      </c>
      <c r="K145" s="523"/>
      <c r="L145" s="536"/>
      <c r="M145" s="523" t="s">
        <v>1697</v>
      </c>
      <c r="N145" s="528"/>
      <c r="O145" s="528" t="s">
        <v>1764</v>
      </c>
      <c r="P145" s="528"/>
      <c r="Q145" s="528" t="s">
        <v>1769</v>
      </c>
      <c r="R145" s="523"/>
      <c r="S145" s="528" t="s">
        <v>1701</v>
      </c>
      <c r="T145" s="529" t="str">
        <f>IF(Tabla46[[#This Row],[ID RIESGO]]="","",IF(Tabla46[[#This Row],[RESPONSABLE DEL CONTROL (CARGO)]]="",0,15))</f>
        <v/>
      </c>
      <c r="U145" s="530" t="str">
        <f>IF(Tabla46[[#This Row],[ID RIESGO]]="","",IF(Tabla46[[#This Row],[SEGREGACIÓN Y AUTORIDAD DEL RESPONSABLE DEL CONTROL]]="Inadecuado",0,15))</f>
        <v/>
      </c>
      <c r="V145" s="530" t="str">
        <f>IF(Tabla46[[#This Row],[ID RIESGO]]="","",IF(Tabla46[[#This Row],[PERIODICIDAD]]="No Establecida",0,15))</f>
        <v/>
      </c>
      <c r="W145" s="530">
        <f>IF(Tabla46[[#This Row],[Tipo de Propósito]]="Prevenir",15,IF(Tabla46[[#This Row],[Tipo de Propósito]]="Detectar",10,0))</f>
        <v>15</v>
      </c>
      <c r="X145" s="530">
        <f>IF(Tabla46[[#This Row],[La descripción del como es:]]="Confiable",15,0)</f>
        <v>15</v>
      </c>
      <c r="Y145" s="530">
        <f>IF(Tabla46[[#This Row],[Las desviaciones se:]]="Se investigan y resuelven oportunamente",15,0)</f>
        <v>15</v>
      </c>
      <c r="Z145" s="531">
        <f>IF(Tabla46[[#This Row],[La evidencia es:]]="Completa",10,IF(Tabla46[[#This Row],[La evidencia es:]]="Incompleta",5,0))</f>
        <v>10</v>
      </c>
      <c r="AA145" s="532">
        <f>SUM(Tabla46[[#This Row],[CALF.RESPONSABLE]:[CALF.EVID]])</f>
        <v>55</v>
      </c>
      <c r="AB145" s="531" t="str">
        <f>IF(ISTEXT(Tabla46[[#This Row],[VALOR EVALUACION DISENO]]),"",IF(Tabla46[[#This Row],[VALOR EVALUACION DISENO]]&gt;96,DATOS!$AV$21,IF(Tabla46[[#This Row],[VALOR EVALUACION DISENO]]&gt;=86,DATOS!$AV$22,DATOS!$AV$23)))</f>
        <v>DÉBIL</v>
      </c>
      <c r="AC145" s="488" t="s">
        <v>1708</v>
      </c>
      <c r="AD145" s="531" t="str">
        <f>IFERROR(VLOOKUP(Tabla46[[#This Row],[% DE CUMPLIMIENTO DE LA EJECUCION DEL CONTROL]],DATOS!$AS$38:$AT$40,2,0),"")</f>
        <v>FUERTE</v>
      </c>
      <c r="AE145" s="531">
        <f>IF(Tabla46[[#This Row],[RESULTADO EVALUACIÓN DEL DISEÑO DEL CONTROL]]="","",SUMIFS(DATOS!$AT$49:$AT$57,DATOS!$AR$49:$AR$57,Tabla46[[#This Row],[RESULTADO EVALUACIÓN DEL DISEÑO DEL CONTROL]],DATOS!$AS$49:$AS$57,Tabla46[[#This Row],[RESULTADO EVALUACION DE LA EJECUCION]]))</f>
        <v>0</v>
      </c>
    </row>
    <row r="146" spans="1:31" s="488" customFormat="1" ht="38.25" hidden="1" x14ac:dyDescent="0.2">
      <c r="A146" s="516"/>
      <c r="B146" s="517"/>
      <c r="C146" s="517"/>
      <c r="D146" s="518"/>
      <c r="E146" s="519"/>
      <c r="F146" s="525"/>
      <c r="G146" s="526" t="str">
        <f>IFERROR(VLOOKUP(Tabla46[[#This Row],[ID RIESGO]],'1. IDENTIFICACION DEL RIESGO'!$AB$29:$AL$137,11,0),"")</f>
        <v/>
      </c>
      <c r="I146" s="523"/>
      <c r="J146" s="523" t="s">
        <v>1706</v>
      </c>
      <c r="K146" s="523"/>
      <c r="L146" s="536"/>
      <c r="M146" s="523" t="s">
        <v>1697</v>
      </c>
      <c r="N146" s="528"/>
      <c r="O146" s="528" t="s">
        <v>1764</v>
      </c>
      <c r="P146" s="528"/>
      <c r="Q146" s="528" t="s">
        <v>1769</v>
      </c>
      <c r="R146" s="523"/>
      <c r="S146" s="528" t="s">
        <v>1701</v>
      </c>
      <c r="T146" s="529" t="str">
        <f>IF(Tabla46[[#This Row],[ID RIESGO]]="","",IF(Tabla46[[#This Row],[RESPONSABLE DEL CONTROL (CARGO)]]="",0,15))</f>
        <v/>
      </c>
      <c r="U146" s="530" t="str">
        <f>IF(Tabla46[[#This Row],[ID RIESGO]]="","",IF(Tabla46[[#This Row],[SEGREGACIÓN Y AUTORIDAD DEL RESPONSABLE DEL CONTROL]]="Inadecuado",0,15))</f>
        <v/>
      </c>
      <c r="V146" s="530" t="str">
        <f>IF(Tabla46[[#This Row],[ID RIESGO]]="","",IF(Tabla46[[#This Row],[PERIODICIDAD]]="No Establecida",0,15))</f>
        <v/>
      </c>
      <c r="W146" s="530">
        <f>IF(Tabla46[[#This Row],[Tipo de Propósito]]="Prevenir",15,IF(Tabla46[[#This Row],[Tipo de Propósito]]="Detectar",10,0))</f>
        <v>15</v>
      </c>
      <c r="X146" s="530">
        <f>IF(Tabla46[[#This Row],[La descripción del como es:]]="Confiable",15,0)</f>
        <v>15</v>
      </c>
      <c r="Y146" s="530">
        <f>IF(Tabla46[[#This Row],[Las desviaciones se:]]="Se investigan y resuelven oportunamente",15,0)</f>
        <v>15</v>
      </c>
      <c r="Z146" s="531">
        <f>IF(Tabla46[[#This Row],[La evidencia es:]]="Completa",10,IF(Tabla46[[#This Row],[La evidencia es:]]="Incompleta",5,0))</f>
        <v>10</v>
      </c>
      <c r="AA146" s="532">
        <f>SUM(Tabla46[[#This Row],[CALF.RESPONSABLE]:[CALF.EVID]])</f>
        <v>55</v>
      </c>
      <c r="AB146" s="531" t="str">
        <f>IF(ISTEXT(Tabla46[[#This Row],[VALOR EVALUACION DISENO]]),"",IF(Tabla46[[#This Row],[VALOR EVALUACION DISENO]]&gt;96,DATOS!$AV$21,IF(Tabla46[[#This Row],[VALOR EVALUACION DISENO]]&gt;=86,DATOS!$AV$22,DATOS!$AV$23)))</f>
        <v>DÉBIL</v>
      </c>
      <c r="AC146" s="488" t="s">
        <v>1708</v>
      </c>
      <c r="AD146" s="531" t="str">
        <f>IFERROR(VLOOKUP(Tabla46[[#This Row],[% DE CUMPLIMIENTO DE LA EJECUCION DEL CONTROL]],DATOS!$AS$38:$AT$40,2,0),"")</f>
        <v>FUERTE</v>
      </c>
      <c r="AE146" s="531">
        <f>IF(Tabla46[[#This Row],[RESULTADO EVALUACIÓN DEL DISEÑO DEL CONTROL]]="","",SUMIFS(DATOS!$AT$49:$AT$57,DATOS!$AR$49:$AR$57,Tabla46[[#This Row],[RESULTADO EVALUACIÓN DEL DISEÑO DEL CONTROL]],DATOS!$AS$49:$AS$57,Tabla46[[#This Row],[RESULTADO EVALUACION DE LA EJECUCION]]))</f>
        <v>0</v>
      </c>
    </row>
    <row r="147" spans="1:31" s="488" customFormat="1" ht="38.25" hidden="1" x14ac:dyDescent="0.2">
      <c r="A147" s="516"/>
      <c r="B147" s="517"/>
      <c r="C147" s="517"/>
      <c r="D147" s="518"/>
      <c r="E147" s="519"/>
      <c r="F147" s="525"/>
      <c r="G147" s="526" t="str">
        <f>IFERROR(VLOOKUP(Tabla46[[#This Row],[ID RIESGO]],'1. IDENTIFICACION DEL RIESGO'!$AB$29:$AL$137,11,0),"")</f>
        <v/>
      </c>
      <c r="I147" s="523"/>
      <c r="J147" s="523" t="s">
        <v>1706</v>
      </c>
      <c r="K147" s="523"/>
      <c r="L147" s="536"/>
      <c r="M147" s="523" t="s">
        <v>1697</v>
      </c>
      <c r="N147" s="528"/>
      <c r="O147" s="528" t="s">
        <v>1764</v>
      </c>
      <c r="P147" s="528"/>
      <c r="Q147" s="528" t="s">
        <v>1769</v>
      </c>
      <c r="R147" s="523"/>
      <c r="S147" s="528" t="s">
        <v>1701</v>
      </c>
      <c r="T147" s="529" t="str">
        <f>IF(Tabla46[[#This Row],[ID RIESGO]]="","",IF(Tabla46[[#This Row],[RESPONSABLE DEL CONTROL (CARGO)]]="",0,15))</f>
        <v/>
      </c>
      <c r="U147" s="530" t="str">
        <f>IF(Tabla46[[#This Row],[ID RIESGO]]="","",IF(Tabla46[[#This Row],[SEGREGACIÓN Y AUTORIDAD DEL RESPONSABLE DEL CONTROL]]="Inadecuado",0,15))</f>
        <v/>
      </c>
      <c r="V147" s="530" t="str">
        <f>IF(Tabla46[[#This Row],[ID RIESGO]]="","",IF(Tabla46[[#This Row],[PERIODICIDAD]]="No Establecida",0,15))</f>
        <v/>
      </c>
      <c r="W147" s="530">
        <f>IF(Tabla46[[#This Row],[Tipo de Propósito]]="Prevenir",15,IF(Tabla46[[#This Row],[Tipo de Propósito]]="Detectar",10,0))</f>
        <v>15</v>
      </c>
      <c r="X147" s="530">
        <f>IF(Tabla46[[#This Row],[La descripción del como es:]]="Confiable",15,0)</f>
        <v>15</v>
      </c>
      <c r="Y147" s="530">
        <f>IF(Tabla46[[#This Row],[Las desviaciones se:]]="Se investigan y resuelven oportunamente",15,0)</f>
        <v>15</v>
      </c>
      <c r="Z147" s="531">
        <f>IF(Tabla46[[#This Row],[La evidencia es:]]="Completa",10,IF(Tabla46[[#This Row],[La evidencia es:]]="Incompleta",5,0))</f>
        <v>10</v>
      </c>
      <c r="AA147" s="532">
        <f>SUM(Tabla46[[#This Row],[CALF.RESPONSABLE]:[CALF.EVID]])</f>
        <v>55</v>
      </c>
      <c r="AB147" s="531" t="str">
        <f>IF(ISTEXT(Tabla46[[#This Row],[VALOR EVALUACION DISENO]]),"",IF(Tabla46[[#This Row],[VALOR EVALUACION DISENO]]&gt;96,DATOS!$AV$21,IF(Tabla46[[#This Row],[VALOR EVALUACION DISENO]]&gt;=86,DATOS!$AV$22,DATOS!$AV$23)))</f>
        <v>DÉBIL</v>
      </c>
      <c r="AC147" s="488" t="s">
        <v>1708</v>
      </c>
      <c r="AD147" s="531" t="str">
        <f>IFERROR(VLOOKUP(Tabla46[[#This Row],[% DE CUMPLIMIENTO DE LA EJECUCION DEL CONTROL]],DATOS!$AS$38:$AT$40,2,0),"")</f>
        <v>FUERTE</v>
      </c>
      <c r="AE147" s="531">
        <f>IF(Tabla46[[#This Row],[RESULTADO EVALUACIÓN DEL DISEÑO DEL CONTROL]]="","",SUMIFS(DATOS!$AT$49:$AT$57,DATOS!$AR$49:$AR$57,Tabla46[[#This Row],[RESULTADO EVALUACIÓN DEL DISEÑO DEL CONTROL]],DATOS!$AS$49:$AS$57,Tabla46[[#This Row],[RESULTADO EVALUACION DE LA EJECUCION]]))</f>
        <v>0</v>
      </c>
    </row>
    <row r="148" spans="1:31" s="488" customFormat="1" ht="38.25" hidden="1" x14ac:dyDescent="0.2">
      <c r="A148" s="516"/>
      <c r="B148" s="517"/>
      <c r="C148" s="517"/>
      <c r="D148" s="518"/>
      <c r="E148" s="519"/>
      <c r="F148" s="525"/>
      <c r="G148" s="526" t="str">
        <f>IFERROR(VLOOKUP(Tabla46[[#This Row],[ID RIESGO]],'1. IDENTIFICACION DEL RIESGO'!$AB$29:$AL$137,11,0),"")</f>
        <v/>
      </c>
      <c r="I148" s="523"/>
      <c r="J148" s="523" t="s">
        <v>1706</v>
      </c>
      <c r="K148" s="523"/>
      <c r="L148" s="536"/>
      <c r="M148" s="523" t="s">
        <v>1697</v>
      </c>
      <c r="N148" s="528"/>
      <c r="O148" s="528" t="s">
        <v>1764</v>
      </c>
      <c r="P148" s="528"/>
      <c r="Q148" s="528" t="s">
        <v>1769</v>
      </c>
      <c r="R148" s="523"/>
      <c r="S148" s="528" t="s">
        <v>1701</v>
      </c>
      <c r="T148" s="529" t="str">
        <f>IF(Tabla46[[#This Row],[ID RIESGO]]="","",IF(Tabla46[[#This Row],[RESPONSABLE DEL CONTROL (CARGO)]]="",0,15))</f>
        <v/>
      </c>
      <c r="U148" s="530" t="str">
        <f>IF(Tabla46[[#This Row],[ID RIESGO]]="","",IF(Tabla46[[#This Row],[SEGREGACIÓN Y AUTORIDAD DEL RESPONSABLE DEL CONTROL]]="Inadecuado",0,15))</f>
        <v/>
      </c>
      <c r="V148" s="530" t="str">
        <f>IF(Tabla46[[#This Row],[ID RIESGO]]="","",IF(Tabla46[[#This Row],[PERIODICIDAD]]="No Establecida",0,15))</f>
        <v/>
      </c>
      <c r="W148" s="530">
        <f>IF(Tabla46[[#This Row],[Tipo de Propósito]]="Prevenir",15,IF(Tabla46[[#This Row],[Tipo de Propósito]]="Detectar",10,0))</f>
        <v>15</v>
      </c>
      <c r="X148" s="530">
        <f>IF(Tabla46[[#This Row],[La descripción del como es:]]="Confiable",15,0)</f>
        <v>15</v>
      </c>
      <c r="Y148" s="530">
        <f>IF(Tabla46[[#This Row],[Las desviaciones se:]]="Se investigan y resuelven oportunamente",15,0)</f>
        <v>15</v>
      </c>
      <c r="Z148" s="531">
        <f>IF(Tabla46[[#This Row],[La evidencia es:]]="Completa",10,IF(Tabla46[[#This Row],[La evidencia es:]]="Incompleta",5,0))</f>
        <v>10</v>
      </c>
      <c r="AA148" s="532">
        <f>SUM(Tabla46[[#This Row],[CALF.RESPONSABLE]:[CALF.EVID]])</f>
        <v>55</v>
      </c>
      <c r="AB148" s="531" t="str">
        <f>IF(ISTEXT(Tabla46[[#This Row],[VALOR EVALUACION DISENO]]),"",IF(Tabla46[[#This Row],[VALOR EVALUACION DISENO]]&gt;96,DATOS!$AV$21,IF(Tabla46[[#This Row],[VALOR EVALUACION DISENO]]&gt;=86,DATOS!$AV$22,DATOS!$AV$23)))</f>
        <v>DÉBIL</v>
      </c>
      <c r="AC148" s="488" t="s">
        <v>1708</v>
      </c>
      <c r="AD148" s="531" t="str">
        <f>IFERROR(VLOOKUP(Tabla46[[#This Row],[% DE CUMPLIMIENTO DE LA EJECUCION DEL CONTROL]],DATOS!$AS$38:$AT$40,2,0),"")</f>
        <v>FUERTE</v>
      </c>
      <c r="AE148" s="531">
        <f>IF(Tabla46[[#This Row],[RESULTADO EVALUACIÓN DEL DISEÑO DEL CONTROL]]="","",SUMIFS(DATOS!$AT$49:$AT$57,DATOS!$AR$49:$AR$57,Tabla46[[#This Row],[RESULTADO EVALUACIÓN DEL DISEÑO DEL CONTROL]],DATOS!$AS$49:$AS$57,Tabla46[[#This Row],[RESULTADO EVALUACION DE LA EJECUCION]]))</f>
        <v>0</v>
      </c>
    </row>
    <row r="149" spans="1:31" s="488" customFormat="1" ht="38.25" hidden="1" x14ac:dyDescent="0.2">
      <c r="A149" s="516"/>
      <c r="B149" s="517"/>
      <c r="C149" s="517"/>
      <c r="D149" s="518"/>
      <c r="E149" s="519"/>
      <c r="F149" s="525"/>
      <c r="G149" s="526" t="str">
        <f>IFERROR(VLOOKUP(Tabla46[[#This Row],[ID RIESGO]],'1. IDENTIFICACION DEL RIESGO'!$AB$29:$AL$137,11,0),"")</f>
        <v/>
      </c>
      <c r="I149" s="523"/>
      <c r="J149" s="523" t="s">
        <v>1706</v>
      </c>
      <c r="K149" s="523"/>
      <c r="L149" s="536"/>
      <c r="M149" s="523" t="s">
        <v>1697</v>
      </c>
      <c r="N149" s="528"/>
      <c r="O149" s="528" t="s">
        <v>1764</v>
      </c>
      <c r="P149" s="528"/>
      <c r="Q149" s="528" t="s">
        <v>1769</v>
      </c>
      <c r="R149" s="523"/>
      <c r="S149" s="528" t="s">
        <v>1701</v>
      </c>
      <c r="T149" s="529" t="str">
        <f>IF(Tabla46[[#This Row],[ID RIESGO]]="","",IF(Tabla46[[#This Row],[RESPONSABLE DEL CONTROL (CARGO)]]="",0,15))</f>
        <v/>
      </c>
      <c r="U149" s="530" t="str">
        <f>IF(Tabla46[[#This Row],[ID RIESGO]]="","",IF(Tabla46[[#This Row],[SEGREGACIÓN Y AUTORIDAD DEL RESPONSABLE DEL CONTROL]]="Inadecuado",0,15))</f>
        <v/>
      </c>
      <c r="V149" s="530" t="str">
        <f>IF(Tabla46[[#This Row],[ID RIESGO]]="","",IF(Tabla46[[#This Row],[PERIODICIDAD]]="No Establecida",0,15))</f>
        <v/>
      </c>
      <c r="W149" s="530">
        <f>IF(Tabla46[[#This Row],[Tipo de Propósito]]="Prevenir",15,IF(Tabla46[[#This Row],[Tipo de Propósito]]="Detectar",10,0))</f>
        <v>15</v>
      </c>
      <c r="X149" s="530">
        <f>IF(Tabla46[[#This Row],[La descripción del como es:]]="Confiable",15,0)</f>
        <v>15</v>
      </c>
      <c r="Y149" s="530">
        <f>IF(Tabla46[[#This Row],[Las desviaciones se:]]="Se investigan y resuelven oportunamente",15,0)</f>
        <v>15</v>
      </c>
      <c r="Z149" s="531">
        <f>IF(Tabla46[[#This Row],[La evidencia es:]]="Completa",10,IF(Tabla46[[#This Row],[La evidencia es:]]="Incompleta",5,0))</f>
        <v>10</v>
      </c>
      <c r="AA149" s="532">
        <f>SUM(Tabla46[[#This Row],[CALF.RESPONSABLE]:[CALF.EVID]])</f>
        <v>55</v>
      </c>
      <c r="AB149" s="531" t="str">
        <f>IF(ISTEXT(Tabla46[[#This Row],[VALOR EVALUACION DISENO]]),"",IF(Tabla46[[#This Row],[VALOR EVALUACION DISENO]]&gt;96,DATOS!$AV$21,IF(Tabla46[[#This Row],[VALOR EVALUACION DISENO]]&gt;=86,DATOS!$AV$22,DATOS!$AV$23)))</f>
        <v>DÉBIL</v>
      </c>
      <c r="AC149" s="488" t="s">
        <v>1708</v>
      </c>
      <c r="AD149" s="531" t="str">
        <f>IFERROR(VLOOKUP(Tabla46[[#This Row],[% DE CUMPLIMIENTO DE LA EJECUCION DEL CONTROL]],DATOS!$AS$38:$AT$40,2,0),"")</f>
        <v>FUERTE</v>
      </c>
      <c r="AE149" s="531">
        <f>IF(Tabla46[[#This Row],[RESULTADO EVALUACIÓN DEL DISEÑO DEL CONTROL]]="","",SUMIFS(DATOS!$AT$49:$AT$57,DATOS!$AR$49:$AR$57,Tabla46[[#This Row],[RESULTADO EVALUACIÓN DEL DISEÑO DEL CONTROL]],DATOS!$AS$49:$AS$57,Tabla46[[#This Row],[RESULTADO EVALUACION DE LA EJECUCION]]))</f>
        <v>0</v>
      </c>
    </row>
    <row r="150" spans="1:31" s="488" customFormat="1" ht="38.25" hidden="1" x14ac:dyDescent="0.2">
      <c r="A150" s="516"/>
      <c r="B150" s="517"/>
      <c r="C150" s="517"/>
      <c r="D150" s="518"/>
      <c r="E150" s="519"/>
      <c r="F150" s="525"/>
      <c r="G150" s="526" t="str">
        <f>IFERROR(VLOOKUP(Tabla46[[#This Row],[ID RIESGO]],'1. IDENTIFICACION DEL RIESGO'!$AB$29:$AL$137,11,0),"")</f>
        <v/>
      </c>
      <c r="I150" s="523"/>
      <c r="J150" s="523" t="s">
        <v>1706</v>
      </c>
      <c r="K150" s="523"/>
      <c r="L150" s="536"/>
      <c r="M150" s="523" t="s">
        <v>1697</v>
      </c>
      <c r="N150" s="528"/>
      <c r="O150" s="528" t="s">
        <v>1764</v>
      </c>
      <c r="P150" s="528"/>
      <c r="Q150" s="528" t="s">
        <v>1769</v>
      </c>
      <c r="R150" s="523"/>
      <c r="S150" s="528" t="s">
        <v>1701</v>
      </c>
      <c r="T150" s="529" t="str">
        <f>IF(Tabla46[[#This Row],[ID RIESGO]]="","",IF(Tabla46[[#This Row],[RESPONSABLE DEL CONTROL (CARGO)]]="",0,15))</f>
        <v/>
      </c>
      <c r="U150" s="530" t="str">
        <f>IF(Tabla46[[#This Row],[ID RIESGO]]="","",IF(Tabla46[[#This Row],[SEGREGACIÓN Y AUTORIDAD DEL RESPONSABLE DEL CONTROL]]="Inadecuado",0,15))</f>
        <v/>
      </c>
      <c r="V150" s="530" t="str">
        <f>IF(Tabla46[[#This Row],[ID RIESGO]]="","",IF(Tabla46[[#This Row],[PERIODICIDAD]]="No Establecida",0,15))</f>
        <v/>
      </c>
      <c r="W150" s="530">
        <f>IF(Tabla46[[#This Row],[Tipo de Propósito]]="Prevenir",15,IF(Tabla46[[#This Row],[Tipo de Propósito]]="Detectar",10,0))</f>
        <v>15</v>
      </c>
      <c r="X150" s="530">
        <f>IF(Tabla46[[#This Row],[La descripción del como es:]]="Confiable",15,0)</f>
        <v>15</v>
      </c>
      <c r="Y150" s="530">
        <f>IF(Tabla46[[#This Row],[Las desviaciones se:]]="Se investigan y resuelven oportunamente",15,0)</f>
        <v>15</v>
      </c>
      <c r="Z150" s="531">
        <f>IF(Tabla46[[#This Row],[La evidencia es:]]="Completa",10,IF(Tabla46[[#This Row],[La evidencia es:]]="Incompleta",5,0))</f>
        <v>10</v>
      </c>
      <c r="AA150" s="532">
        <f>SUM(Tabla46[[#This Row],[CALF.RESPONSABLE]:[CALF.EVID]])</f>
        <v>55</v>
      </c>
      <c r="AB150" s="531" t="str">
        <f>IF(ISTEXT(Tabla46[[#This Row],[VALOR EVALUACION DISENO]]),"",IF(Tabla46[[#This Row],[VALOR EVALUACION DISENO]]&gt;96,DATOS!$AV$21,IF(Tabla46[[#This Row],[VALOR EVALUACION DISENO]]&gt;=86,DATOS!$AV$22,DATOS!$AV$23)))</f>
        <v>DÉBIL</v>
      </c>
      <c r="AC150" s="488" t="s">
        <v>1708</v>
      </c>
      <c r="AD150" s="531" t="str">
        <f>IFERROR(VLOOKUP(Tabla46[[#This Row],[% DE CUMPLIMIENTO DE LA EJECUCION DEL CONTROL]],DATOS!$AS$38:$AT$40,2,0),"")</f>
        <v>FUERTE</v>
      </c>
      <c r="AE150" s="531">
        <f>IF(Tabla46[[#This Row],[RESULTADO EVALUACIÓN DEL DISEÑO DEL CONTROL]]="","",SUMIFS(DATOS!$AT$49:$AT$57,DATOS!$AR$49:$AR$57,Tabla46[[#This Row],[RESULTADO EVALUACIÓN DEL DISEÑO DEL CONTROL]],DATOS!$AS$49:$AS$57,Tabla46[[#This Row],[RESULTADO EVALUACION DE LA EJECUCION]]))</f>
        <v>0</v>
      </c>
    </row>
    <row r="151" spans="1:31" s="488" customFormat="1" ht="38.25" hidden="1" x14ac:dyDescent="0.2">
      <c r="A151" s="516"/>
      <c r="B151" s="517"/>
      <c r="C151" s="517"/>
      <c r="D151" s="518"/>
      <c r="E151" s="519"/>
      <c r="F151" s="525"/>
      <c r="G151" s="526" t="str">
        <f>IFERROR(VLOOKUP(Tabla46[[#This Row],[ID RIESGO]],'1. IDENTIFICACION DEL RIESGO'!$AB$29:$AL$137,11,0),"")</f>
        <v/>
      </c>
      <c r="I151" s="523"/>
      <c r="J151" s="523" t="s">
        <v>1706</v>
      </c>
      <c r="K151" s="523"/>
      <c r="L151" s="536"/>
      <c r="M151" s="523" t="s">
        <v>1697</v>
      </c>
      <c r="N151" s="528"/>
      <c r="O151" s="528" t="s">
        <v>1764</v>
      </c>
      <c r="P151" s="528"/>
      <c r="Q151" s="528" t="s">
        <v>1769</v>
      </c>
      <c r="R151" s="523"/>
      <c r="S151" s="528" t="s">
        <v>1701</v>
      </c>
      <c r="T151" s="529" t="str">
        <f>IF(Tabla46[[#This Row],[ID RIESGO]]="","",IF(Tabla46[[#This Row],[RESPONSABLE DEL CONTROL (CARGO)]]="",0,15))</f>
        <v/>
      </c>
      <c r="U151" s="530" t="str">
        <f>IF(Tabla46[[#This Row],[ID RIESGO]]="","",IF(Tabla46[[#This Row],[SEGREGACIÓN Y AUTORIDAD DEL RESPONSABLE DEL CONTROL]]="Inadecuado",0,15))</f>
        <v/>
      </c>
      <c r="V151" s="530" t="str">
        <f>IF(Tabla46[[#This Row],[ID RIESGO]]="","",IF(Tabla46[[#This Row],[PERIODICIDAD]]="No Establecida",0,15))</f>
        <v/>
      </c>
      <c r="W151" s="530">
        <f>IF(Tabla46[[#This Row],[Tipo de Propósito]]="Prevenir",15,IF(Tabla46[[#This Row],[Tipo de Propósito]]="Detectar",10,0))</f>
        <v>15</v>
      </c>
      <c r="X151" s="530">
        <f>IF(Tabla46[[#This Row],[La descripción del como es:]]="Confiable",15,0)</f>
        <v>15</v>
      </c>
      <c r="Y151" s="530">
        <f>IF(Tabla46[[#This Row],[Las desviaciones se:]]="Se investigan y resuelven oportunamente",15,0)</f>
        <v>15</v>
      </c>
      <c r="Z151" s="531">
        <f>IF(Tabla46[[#This Row],[La evidencia es:]]="Completa",10,IF(Tabla46[[#This Row],[La evidencia es:]]="Incompleta",5,0))</f>
        <v>10</v>
      </c>
      <c r="AA151" s="532">
        <f>SUM(Tabla46[[#This Row],[CALF.RESPONSABLE]:[CALF.EVID]])</f>
        <v>55</v>
      </c>
      <c r="AB151" s="531" t="str">
        <f>IF(ISTEXT(Tabla46[[#This Row],[VALOR EVALUACION DISENO]]),"",IF(Tabla46[[#This Row],[VALOR EVALUACION DISENO]]&gt;96,DATOS!$AV$21,IF(Tabla46[[#This Row],[VALOR EVALUACION DISENO]]&gt;=86,DATOS!$AV$22,DATOS!$AV$23)))</f>
        <v>DÉBIL</v>
      </c>
      <c r="AC151" s="488" t="s">
        <v>1708</v>
      </c>
      <c r="AD151" s="531" t="str">
        <f>IFERROR(VLOOKUP(Tabla46[[#This Row],[% DE CUMPLIMIENTO DE LA EJECUCION DEL CONTROL]],DATOS!$AS$38:$AT$40,2,0),"")</f>
        <v>FUERTE</v>
      </c>
      <c r="AE151" s="531">
        <f>IF(Tabla46[[#This Row],[RESULTADO EVALUACIÓN DEL DISEÑO DEL CONTROL]]="","",SUMIFS(DATOS!$AT$49:$AT$57,DATOS!$AR$49:$AR$57,Tabla46[[#This Row],[RESULTADO EVALUACIÓN DEL DISEÑO DEL CONTROL]],DATOS!$AS$49:$AS$57,Tabla46[[#This Row],[RESULTADO EVALUACION DE LA EJECUCION]]))</f>
        <v>0</v>
      </c>
    </row>
    <row r="152" spans="1:31" s="488" customFormat="1" ht="38.25" hidden="1" x14ac:dyDescent="0.2">
      <c r="A152" s="516"/>
      <c r="B152" s="517"/>
      <c r="C152" s="517"/>
      <c r="D152" s="518"/>
      <c r="E152" s="519"/>
      <c r="F152" s="525"/>
      <c r="G152" s="526" t="str">
        <f>IFERROR(VLOOKUP(Tabla46[[#This Row],[ID RIESGO]],'1. IDENTIFICACION DEL RIESGO'!$AB$29:$AL$137,11,0),"")</f>
        <v/>
      </c>
      <c r="I152" s="523"/>
      <c r="J152" s="523" t="s">
        <v>1706</v>
      </c>
      <c r="K152" s="523"/>
      <c r="L152" s="556"/>
      <c r="M152" s="523" t="s">
        <v>1697</v>
      </c>
      <c r="N152" s="528"/>
      <c r="O152" s="528" t="s">
        <v>1764</v>
      </c>
      <c r="P152" s="528"/>
      <c r="Q152" s="528" t="s">
        <v>1769</v>
      </c>
      <c r="R152" s="523"/>
      <c r="S152" s="528" t="s">
        <v>1701</v>
      </c>
      <c r="T152" s="529" t="str">
        <f>IF(Tabla46[[#This Row],[ID RIESGO]]="","",IF(Tabla46[[#This Row],[RESPONSABLE DEL CONTROL (CARGO)]]="",0,15))</f>
        <v/>
      </c>
      <c r="U152" s="530" t="str">
        <f>IF(Tabla46[[#This Row],[ID RIESGO]]="","",IF(Tabla46[[#This Row],[SEGREGACIÓN Y AUTORIDAD DEL RESPONSABLE DEL CONTROL]]="Inadecuado",0,15))</f>
        <v/>
      </c>
      <c r="V152" s="530" t="str">
        <f>IF(Tabla46[[#This Row],[ID RIESGO]]="","",IF(Tabla46[[#This Row],[PERIODICIDAD]]="No Establecida",0,15))</f>
        <v/>
      </c>
      <c r="W152" s="530">
        <f>IF(Tabla46[[#This Row],[Tipo de Propósito]]="Prevenir",15,IF(Tabla46[[#This Row],[Tipo de Propósito]]="Detectar",10,0))</f>
        <v>15</v>
      </c>
      <c r="X152" s="530">
        <f>IF(Tabla46[[#This Row],[La descripción del como es:]]="Confiable",15,0)</f>
        <v>15</v>
      </c>
      <c r="Y152" s="530">
        <f>IF(Tabla46[[#This Row],[Las desviaciones se:]]="Se investigan y resuelven oportunamente",15,0)</f>
        <v>15</v>
      </c>
      <c r="Z152" s="531">
        <f>IF(Tabla46[[#This Row],[La evidencia es:]]="Completa",10,IF(Tabla46[[#This Row],[La evidencia es:]]="Incompleta",5,0))</f>
        <v>10</v>
      </c>
      <c r="AA152" s="532">
        <f>SUM(Tabla46[[#This Row],[CALF.RESPONSABLE]:[CALF.EVID]])</f>
        <v>55</v>
      </c>
      <c r="AB152" s="531" t="str">
        <f>IF(ISTEXT(Tabla46[[#This Row],[VALOR EVALUACION DISENO]]),"",IF(Tabla46[[#This Row],[VALOR EVALUACION DISENO]]&gt;96,DATOS!$AV$21,IF(Tabla46[[#This Row],[VALOR EVALUACION DISENO]]&gt;=86,DATOS!$AV$22,DATOS!$AV$23)))</f>
        <v>DÉBIL</v>
      </c>
      <c r="AC152" s="488" t="s">
        <v>1708</v>
      </c>
      <c r="AD152" s="531" t="str">
        <f>IFERROR(VLOOKUP(Tabla46[[#This Row],[% DE CUMPLIMIENTO DE LA EJECUCION DEL CONTROL]],DATOS!$AS$38:$AT$40,2,0),"")</f>
        <v>FUERTE</v>
      </c>
      <c r="AE152" s="531">
        <f>IF(Tabla46[[#This Row],[RESULTADO EVALUACIÓN DEL DISEÑO DEL CONTROL]]="","",SUMIFS(DATOS!$AT$49:$AT$57,DATOS!$AR$49:$AR$57,Tabla46[[#This Row],[RESULTADO EVALUACIÓN DEL DISEÑO DEL CONTROL]],DATOS!$AS$49:$AS$57,Tabla46[[#This Row],[RESULTADO EVALUACION DE LA EJECUCION]]))</f>
        <v>0</v>
      </c>
    </row>
    <row r="153" spans="1:31" ht="34.5" customHeight="1" x14ac:dyDescent="0.2">
      <c r="B153" s="664" t="s">
        <v>2209</v>
      </c>
      <c r="C153" s="664"/>
      <c r="D153" s="664"/>
      <c r="E153" s="664"/>
      <c r="F153" s="664"/>
      <c r="G153" s="664"/>
      <c r="H153" s="664"/>
      <c r="I153" s="664"/>
      <c r="J153" s="664"/>
      <c r="K153" s="664"/>
      <c r="L153" s="664"/>
      <c r="M153" s="664"/>
      <c r="N153" s="664"/>
      <c r="O153" s="664"/>
      <c r="P153" s="664"/>
      <c r="Q153" s="664"/>
      <c r="R153" s="664"/>
      <c r="S153" s="664"/>
      <c r="T153" s="664"/>
      <c r="U153" s="664"/>
      <c r="V153" s="664"/>
      <c r="W153" s="664"/>
      <c r="X153" s="664"/>
      <c r="Y153" s="664"/>
      <c r="Z153" s="664"/>
      <c r="AA153" s="664"/>
      <c r="AB153" s="664"/>
      <c r="AC153" s="664"/>
      <c r="AD153" s="664"/>
      <c r="AE153" s="664"/>
    </row>
    <row r="154" spans="1:31" ht="15" customHeight="1" x14ac:dyDescent="0.2">
      <c r="B154" s="477"/>
      <c r="C154" s="477"/>
      <c r="D154" s="479"/>
      <c r="E154" s="477"/>
    </row>
    <row r="155" spans="1:31" ht="15" customHeight="1" x14ac:dyDescent="0.2">
      <c r="B155" s="477"/>
      <c r="C155" s="477"/>
      <c r="D155" s="479"/>
      <c r="E155" s="477"/>
    </row>
    <row r="156" spans="1:31" ht="15" customHeight="1" x14ac:dyDescent="0.2">
      <c r="B156" s="477"/>
      <c r="C156" s="477"/>
      <c r="D156" s="479"/>
      <c r="E156" s="477"/>
    </row>
    <row r="157" spans="1:31" ht="15" customHeight="1" x14ac:dyDescent="0.2">
      <c r="B157" s="477"/>
      <c r="C157" s="477"/>
      <c r="D157" s="479"/>
      <c r="E157" s="477"/>
    </row>
    <row r="158" spans="1:31" ht="15" customHeight="1" x14ac:dyDescent="0.2">
      <c r="B158" s="477"/>
      <c r="C158" s="477"/>
      <c r="D158" s="479"/>
      <c r="E158" s="477"/>
    </row>
    <row r="159" spans="1:31" ht="15" customHeight="1" x14ac:dyDescent="0.2">
      <c r="B159" s="477"/>
      <c r="C159" s="477"/>
      <c r="D159" s="479"/>
      <c r="E159" s="477"/>
    </row>
    <row r="160" spans="1:31" ht="15" customHeight="1" x14ac:dyDescent="0.2">
      <c r="B160" s="477"/>
      <c r="C160" s="477"/>
      <c r="D160" s="479"/>
      <c r="E160" s="477"/>
    </row>
    <row r="161" spans="2:5" ht="15" customHeight="1" x14ac:dyDescent="0.2">
      <c r="B161" s="477"/>
      <c r="C161" s="477"/>
      <c r="D161" s="479"/>
      <c r="E161" s="477"/>
    </row>
    <row r="162" spans="2:5" ht="15" customHeight="1" x14ac:dyDescent="0.2">
      <c r="B162" s="477"/>
      <c r="C162" s="477"/>
      <c r="D162" s="479"/>
      <c r="E162" s="477"/>
    </row>
    <row r="163" spans="2:5" ht="15" customHeight="1" x14ac:dyDescent="0.2">
      <c r="B163" s="477"/>
      <c r="C163" s="477"/>
      <c r="D163" s="479"/>
      <c r="E163" s="477"/>
    </row>
    <row r="164" spans="2:5" ht="15" customHeight="1" x14ac:dyDescent="0.2">
      <c r="B164" s="477"/>
      <c r="C164" s="477"/>
      <c r="D164" s="479"/>
      <c r="E164" s="477"/>
    </row>
    <row r="165" spans="2:5" ht="15" customHeight="1" x14ac:dyDescent="0.2">
      <c r="B165" s="477"/>
      <c r="C165" s="477"/>
      <c r="D165" s="479"/>
      <c r="E165" s="477"/>
    </row>
    <row r="166" spans="2:5" ht="15" customHeight="1" x14ac:dyDescent="0.2">
      <c r="B166" s="477"/>
      <c r="C166" s="477"/>
      <c r="D166" s="479"/>
      <c r="E166" s="477"/>
    </row>
    <row r="167" spans="2:5" ht="15" customHeight="1" x14ac:dyDescent="0.2">
      <c r="B167" s="477"/>
      <c r="C167" s="477"/>
      <c r="D167" s="479"/>
      <c r="E167" s="477"/>
    </row>
    <row r="168" spans="2:5" ht="15" customHeight="1" x14ac:dyDescent="0.2">
      <c r="B168" s="477"/>
      <c r="C168" s="477"/>
      <c r="D168" s="479"/>
      <c r="E168" s="477"/>
    </row>
    <row r="169" spans="2:5" ht="15" customHeight="1" x14ac:dyDescent="0.2">
      <c r="B169" s="477"/>
      <c r="C169" s="477"/>
      <c r="D169" s="479"/>
      <c r="E169" s="477"/>
    </row>
    <row r="170" spans="2:5" ht="15" customHeight="1" x14ac:dyDescent="0.2">
      <c r="B170" s="477"/>
      <c r="C170" s="477"/>
      <c r="D170" s="479"/>
      <c r="E170" s="477"/>
    </row>
    <row r="171" spans="2:5" ht="15" customHeight="1" x14ac:dyDescent="0.2">
      <c r="B171" s="477"/>
      <c r="C171" s="477"/>
      <c r="D171" s="479"/>
      <c r="E171" s="477"/>
    </row>
    <row r="172" spans="2:5" ht="15" customHeight="1" x14ac:dyDescent="0.2">
      <c r="B172" s="477"/>
      <c r="C172" s="477"/>
      <c r="D172" s="479"/>
      <c r="E172" s="477"/>
    </row>
    <row r="173" spans="2:5" ht="15" customHeight="1" x14ac:dyDescent="0.2">
      <c r="B173" s="477"/>
      <c r="C173" s="477"/>
      <c r="D173" s="479"/>
      <c r="E173" s="477"/>
    </row>
    <row r="174" spans="2:5" ht="15" customHeight="1" x14ac:dyDescent="0.2">
      <c r="B174" s="477"/>
      <c r="C174" s="477"/>
      <c r="D174" s="479"/>
      <c r="E174" s="477"/>
    </row>
    <row r="175" spans="2:5" ht="15" customHeight="1" x14ac:dyDescent="0.2">
      <c r="B175" s="477"/>
      <c r="C175" s="477"/>
      <c r="D175" s="479"/>
      <c r="E175" s="477"/>
    </row>
    <row r="176" spans="2:5" ht="15" customHeight="1" x14ac:dyDescent="0.2">
      <c r="B176" s="477"/>
      <c r="C176" s="477"/>
      <c r="D176" s="479"/>
      <c r="E176" s="477"/>
    </row>
    <row r="177" spans="2:5" ht="15" customHeight="1" x14ac:dyDescent="0.2">
      <c r="B177" s="477"/>
      <c r="C177" s="477"/>
      <c r="D177" s="479"/>
      <c r="E177" s="477"/>
    </row>
    <row r="178" spans="2:5" ht="15" customHeight="1" x14ac:dyDescent="0.2">
      <c r="B178" s="477"/>
      <c r="C178" s="477"/>
      <c r="D178" s="479"/>
      <c r="E178" s="477"/>
    </row>
    <row r="179" spans="2:5" ht="15" customHeight="1" x14ac:dyDescent="0.2">
      <c r="B179" s="477"/>
      <c r="C179" s="477"/>
      <c r="D179" s="479"/>
      <c r="E179" s="477"/>
    </row>
    <row r="180" spans="2:5" ht="15" customHeight="1" x14ac:dyDescent="0.2">
      <c r="B180" s="477"/>
      <c r="C180" s="477"/>
      <c r="D180" s="479"/>
      <c r="E180" s="477"/>
    </row>
    <row r="181" spans="2:5" ht="15" customHeight="1" x14ac:dyDescent="0.2">
      <c r="B181" s="477"/>
      <c r="C181" s="477"/>
      <c r="D181" s="479"/>
      <c r="E181" s="477"/>
    </row>
    <row r="182" spans="2:5" ht="15" customHeight="1" x14ac:dyDescent="0.2">
      <c r="B182" s="477"/>
      <c r="C182" s="477"/>
      <c r="D182" s="479"/>
      <c r="E182" s="477"/>
    </row>
    <row r="183" spans="2:5" ht="15" customHeight="1" x14ac:dyDescent="0.2">
      <c r="B183" s="477"/>
      <c r="C183" s="477"/>
      <c r="D183" s="479"/>
      <c r="E183" s="477"/>
    </row>
    <row r="184" spans="2:5" ht="15" customHeight="1" x14ac:dyDescent="0.2">
      <c r="B184" s="477"/>
      <c r="C184" s="477"/>
      <c r="D184" s="479"/>
      <c r="E184" s="477"/>
    </row>
    <row r="185" spans="2:5" ht="15" customHeight="1" x14ac:dyDescent="0.2">
      <c r="B185" s="477"/>
      <c r="C185" s="477"/>
      <c r="D185" s="479"/>
      <c r="E185" s="477"/>
    </row>
    <row r="186" spans="2:5" ht="15" customHeight="1" x14ac:dyDescent="0.2">
      <c r="B186" s="477"/>
      <c r="C186" s="477"/>
      <c r="D186" s="479"/>
      <c r="E186" s="477"/>
    </row>
    <row r="187" spans="2:5" ht="15" customHeight="1" x14ac:dyDescent="0.2">
      <c r="B187" s="477"/>
      <c r="C187" s="477"/>
      <c r="D187" s="479"/>
      <c r="E187" s="477"/>
    </row>
    <row r="188" spans="2:5" ht="15" customHeight="1" x14ac:dyDescent="0.2">
      <c r="B188" s="477"/>
      <c r="C188" s="477"/>
      <c r="D188" s="479"/>
      <c r="E188" s="477"/>
    </row>
    <row r="189" spans="2:5" ht="15" customHeight="1" x14ac:dyDescent="0.2">
      <c r="B189" s="477"/>
      <c r="C189" s="477"/>
      <c r="D189" s="479"/>
      <c r="E189" s="477"/>
    </row>
    <row r="190" spans="2:5" ht="15" customHeight="1" x14ac:dyDescent="0.2">
      <c r="B190" s="477"/>
      <c r="C190" s="477"/>
      <c r="D190" s="479"/>
      <c r="E190" s="477"/>
    </row>
    <row r="191" spans="2:5" ht="15" customHeight="1" x14ac:dyDescent="0.2">
      <c r="B191" s="477"/>
      <c r="C191" s="477"/>
      <c r="D191" s="479"/>
      <c r="E191" s="477"/>
    </row>
    <row r="192" spans="2:5" ht="15" customHeight="1" x14ac:dyDescent="0.2">
      <c r="B192" s="477"/>
      <c r="C192" s="477"/>
      <c r="D192" s="479"/>
      <c r="E192" s="477"/>
    </row>
    <row r="193" spans="2:6" ht="15" customHeight="1" x14ac:dyDescent="0.2">
      <c r="B193" s="477"/>
      <c r="C193" s="477"/>
      <c r="D193" s="479"/>
      <c r="E193" s="477"/>
    </row>
    <row r="194" spans="2:6" ht="15" customHeight="1" x14ac:dyDescent="0.2">
      <c r="B194" s="477"/>
      <c r="C194" s="477"/>
      <c r="D194" s="479"/>
      <c r="E194" s="477"/>
    </row>
    <row r="195" spans="2:6" ht="15" customHeight="1" x14ac:dyDescent="0.2">
      <c r="B195" s="477"/>
      <c r="C195" s="477"/>
      <c r="D195" s="479"/>
      <c r="E195" s="477"/>
    </row>
    <row r="196" spans="2:6" ht="15" customHeight="1" x14ac:dyDescent="0.2">
      <c r="B196" s="477"/>
      <c r="C196" s="477"/>
      <c r="D196" s="479"/>
      <c r="E196" s="477"/>
    </row>
    <row r="197" spans="2:6" ht="15" customHeight="1" x14ac:dyDescent="0.2">
      <c r="B197" s="477"/>
      <c r="C197" s="477"/>
      <c r="D197" s="479"/>
      <c r="E197" s="477"/>
    </row>
    <row r="198" spans="2:6" ht="15" customHeight="1" x14ac:dyDescent="0.2">
      <c r="B198" s="477"/>
      <c r="C198" s="477"/>
      <c r="D198" s="479"/>
      <c r="E198" s="477"/>
    </row>
    <row r="199" spans="2:6" ht="15" customHeight="1" x14ac:dyDescent="0.2">
      <c r="B199" s="477"/>
      <c r="C199" s="477"/>
      <c r="D199" s="479"/>
      <c r="E199" s="477"/>
    </row>
    <row r="200" spans="2:6" ht="15" customHeight="1" x14ac:dyDescent="0.2">
      <c r="B200" s="477"/>
      <c r="C200" s="477"/>
      <c r="D200" s="479"/>
      <c r="E200" s="477"/>
    </row>
    <row r="201" spans="2:6" ht="15" customHeight="1" x14ac:dyDescent="0.2">
      <c r="B201" s="477"/>
      <c r="C201" s="477"/>
      <c r="D201" s="479"/>
      <c r="E201" s="477"/>
    </row>
    <row r="202" spans="2:6" ht="15" customHeight="1" x14ac:dyDescent="0.2">
      <c r="B202" s="477"/>
      <c r="C202" s="477"/>
      <c r="D202" s="479"/>
      <c r="E202" s="477"/>
    </row>
    <row r="203" spans="2:6" ht="15" customHeight="1" x14ac:dyDescent="0.2">
      <c r="B203" s="477"/>
      <c r="C203" s="477"/>
      <c r="D203" s="479"/>
      <c r="E203" s="477"/>
    </row>
    <row r="204" spans="2:6" ht="15" customHeight="1" x14ac:dyDescent="0.2">
      <c r="B204" s="477"/>
      <c r="C204" s="477"/>
      <c r="D204" s="479"/>
      <c r="E204" s="477"/>
    </row>
    <row r="205" spans="2:6" ht="15" customHeight="1" x14ac:dyDescent="0.2">
      <c r="B205" s="477"/>
      <c r="C205" s="477"/>
      <c r="D205" s="479"/>
      <c r="E205" s="477"/>
    </row>
    <row r="206" spans="2:6" ht="15" customHeight="1" x14ac:dyDescent="0.2">
      <c r="B206" s="477"/>
      <c r="C206" s="477"/>
      <c r="D206" s="479"/>
      <c r="E206" s="477"/>
    </row>
    <row r="207" spans="2:6" x14ac:dyDescent="0.2">
      <c r="B207" s="477"/>
      <c r="C207" s="477"/>
      <c r="D207" s="479"/>
      <c r="E207" s="477"/>
    </row>
    <row r="208" spans="2:6" x14ac:dyDescent="0.2">
      <c r="B208" s="477"/>
      <c r="C208" s="477"/>
      <c r="D208" s="479"/>
      <c r="E208" s="477"/>
      <c r="F208" s="480"/>
    </row>
    <row r="209" spans="2:6" x14ac:dyDescent="0.2">
      <c r="B209" s="477"/>
      <c r="C209" s="477"/>
      <c r="D209" s="479"/>
      <c r="E209" s="477"/>
      <c r="F209" s="480"/>
    </row>
    <row r="210" spans="2:6" x14ac:dyDescent="0.2">
      <c r="B210" s="477"/>
      <c r="C210" s="477"/>
      <c r="D210" s="479"/>
      <c r="E210" s="477"/>
      <c r="F210" s="480"/>
    </row>
    <row r="211" spans="2:6" x14ac:dyDescent="0.2">
      <c r="B211" s="477"/>
      <c r="C211" s="477"/>
      <c r="D211" s="479"/>
      <c r="E211" s="477"/>
      <c r="F211" s="480"/>
    </row>
    <row r="212" spans="2:6" x14ac:dyDescent="0.2">
      <c r="B212" s="477"/>
      <c r="C212" s="477"/>
      <c r="D212" s="479"/>
      <c r="E212" s="477"/>
      <c r="F212" s="480"/>
    </row>
    <row r="213" spans="2:6" x14ac:dyDescent="0.2">
      <c r="B213" s="477"/>
      <c r="C213" s="477"/>
      <c r="D213" s="479"/>
      <c r="E213" s="477"/>
      <c r="F213" s="480"/>
    </row>
    <row r="214" spans="2:6" x14ac:dyDescent="0.2">
      <c r="B214" s="477"/>
      <c r="C214" s="477"/>
      <c r="D214" s="479"/>
      <c r="E214" s="477"/>
      <c r="F214" s="480"/>
    </row>
    <row r="215" spans="2:6" x14ac:dyDescent="0.2">
      <c r="B215" s="477"/>
      <c r="C215" s="477"/>
      <c r="D215" s="479"/>
      <c r="E215" s="477"/>
      <c r="F215" s="480"/>
    </row>
    <row r="216" spans="2:6" x14ac:dyDescent="0.2">
      <c r="B216" s="477"/>
      <c r="C216" s="477"/>
      <c r="D216" s="479"/>
      <c r="E216" s="477"/>
      <c r="F216" s="480"/>
    </row>
    <row r="217" spans="2:6" x14ac:dyDescent="0.2">
      <c r="B217" s="477"/>
      <c r="C217" s="477"/>
      <c r="D217" s="479"/>
      <c r="E217" s="477"/>
      <c r="F217" s="480"/>
    </row>
    <row r="218" spans="2:6" x14ac:dyDescent="0.2">
      <c r="B218" s="477"/>
      <c r="C218" s="477"/>
      <c r="D218" s="479"/>
      <c r="E218" s="477"/>
      <c r="F218" s="480"/>
    </row>
    <row r="219" spans="2:6" x14ac:dyDescent="0.2">
      <c r="B219" s="477"/>
      <c r="C219" s="477"/>
      <c r="D219" s="479"/>
      <c r="E219" s="477"/>
      <c r="F219" s="480"/>
    </row>
    <row r="220" spans="2:6" x14ac:dyDescent="0.2">
      <c r="B220" s="477"/>
      <c r="C220" s="477"/>
      <c r="D220" s="479"/>
      <c r="E220" s="477"/>
      <c r="F220" s="480"/>
    </row>
    <row r="221" spans="2:6" x14ac:dyDescent="0.2">
      <c r="B221" s="477"/>
      <c r="C221" s="477"/>
      <c r="D221" s="479"/>
      <c r="E221" s="477"/>
      <c r="F221" s="480"/>
    </row>
    <row r="222" spans="2:6" x14ac:dyDescent="0.2">
      <c r="B222" s="477"/>
      <c r="C222" s="477"/>
      <c r="D222" s="479"/>
      <c r="E222" s="477"/>
      <c r="F222" s="480"/>
    </row>
    <row r="223" spans="2:6" x14ac:dyDescent="0.2">
      <c r="B223" s="477"/>
      <c r="C223" s="477"/>
      <c r="D223" s="479"/>
      <c r="E223" s="477"/>
      <c r="F223" s="480"/>
    </row>
    <row r="224" spans="2:6" x14ac:dyDescent="0.2">
      <c r="B224" s="477"/>
      <c r="C224" s="477"/>
      <c r="D224" s="479"/>
      <c r="E224" s="477"/>
      <c r="F224" s="480"/>
    </row>
    <row r="225" spans="2:6" x14ac:dyDescent="0.2">
      <c r="B225" s="477"/>
      <c r="C225" s="477"/>
      <c r="D225" s="479"/>
      <c r="E225" s="477"/>
      <c r="F225" s="480"/>
    </row>
    <row r="226" spans="2:6" x14ac:dyDescent="0.2">
      <c r="B226" s="477"/>
      <c r="C226" s="477"/>
      <c r="D226" s="479"/>
      <c r="E226" s="477"/>
      <c r="F226" s="480"/>
    </row>
    <row r="227" spans="2:6" x14ac:dyDescent="0.2">
      <c r="B227" s="477"/>
      <c r="C227" s="477"/>
      <c r="D227" s="479"/>
      <c r="E227" s="477"/>
      <c r="F227" s="480"/>
    </row>
    <row r="228" spans="2:6" x14ac:dyDescent="0.2">
      <c r="B228" s="477"/>
      <c r="C228" s="477"/>
      <c r="D228" s="479"/>
      <c r="E228" s="477"/>
      <c r="F228" s="480"/>
    </row>
    <row r="229" spans="2:6" x14ac:dyDescent="0.2">
      <c r="B229" s="477"/>
      <c r="C229" s="477"/>
      <c r="D229" s="479"/>
      <c r="E229" s="477"/>
      <c r="F229" s="480"/>
    </row>
  </sheetData>
  <sheetProtection formatCells="0" formatColumns="0" formatRows="0"/>
  <dataConsolidate/>
  <mergeCells count="14">
    <mergeCell ref="A1:E3"/>
    <mergeCell ref="N3:R3"/>
    <mergeCell ref="Q1:R1"/>
    <mergeCell ref="Q2:R2"/>
    <mergeCell ref="N2:P2"/>
    <mergeCell ref="N1:P1"/>
    <mergeCell ref="F2:M2"/>
    <mergeCell ref="F1:M1"/>
    <mergeCell ref="F3:M3"/>
    <mergeCell ref="B153:AE153"/>
    <mergeCell ref="AY15:BA15"/>
    <mergeCell ref="I5:AD5"/>
    <mergeCell ref="AC16:AD16"/>
    <mergeCell ref="G16:AB16"/>
  </mergeCells>
  <conditionalFormatting sqref="Z9:Z13 AA8:AA10 L8:M8 L9:Q13 U8:Y13">
    <cfRule type="expression" dxfId="408" priority="2518">
      <formula>+IF($Z$8="Sede Direccion General",1,0)</formula>
    </cfRule>
    <cfRule type="expression" dxfId="407" priority="2519">
      <formula>+IF($Z$8="",1,0)</formula>
    </cfRule>
  </conditionalFormatting>
  <conditionalFormatting sqref="Z9:Z13 AA10 AA8 L8:M8 L9:Q13 U8:Y13">
    <cfRule type="expression" dxfId="406" priority="2522">
      <formula>+IF($Z$9="",1,0)</formula>
    </cfRule>
  </conditionalFormatting>
  <dataValidations count="5">
    <dataValidation allowBlank="1" showInputMessage="1" showErrorMessage="1" promptTitle="FECHA" prompt="INGRESE DD/MM/AA" sqref="N13:Q14 J10:K10 J12:K12" xr:uid="{00000000-0002-0000-0400-000000000000}"/>
    <dataValidation allowBlank="1" showErrorMessage="1" promptTitle="FECHA" prompt="INGRESE DD/MM/AA" sqref="J8" xr:uid="{00000000-0002-0000-0400-000001000000}"/>
    <dataValidation type="list" allowBlank="1" showInputMessage="1" showErrorMessage="1" sqref="K36:K37" xr:uid="{423981A4-5048-4CDC-A315-59CC67A8A0E3}">
      <formula1>CONTROLES_FRECUENCIA</formula1>
    </dataValidation>
    <dataValidation type="list" allowBlank="1" showInputMessage="1" showErrorMessage="1" sqref="J18:J152" xr:uid="{00000000-0002-0000-0400-000002000000}">
      <formula1>CONTROL_RESPONSABLE</formula1>
    </dataValidation>
    <dataValidation type="list" allowBlank="1" showInputMessage="1" showErrorMessage="1" sqref="AC18:AC152" xr:uid="{00000000-0002-0000-0400-000003000000}">
      <formula1>CONTROL_EJECUCION</formula1>
    </dataValidation>
  </dataValidations>
  <pageMargins left="0.7" right="0.7" top="0.75" bottom="0.75" header="0.3" footer="0.3"/>
  <pageSetup paperSize="9" orientation="portrait" verticalDpi="4294967295" r:id="rId1"/>
  <drawing r:id="rId2"/>
  <legacyDrawing r:id="rId3"/>
  <tableParts count="1">
    <tablePart r:id="rId4"/>
  </tableParts>
  <extLst>
    <ext xmlns:x14="http://schemas.microsoft.com/office/spreadsheetml/2009/9/main" uri="{CCE6A557-97BC-4b89-ADB6-D9C93CAAB3DF}">
      <x14:dataValidations xmlns:xm="http://schemas.microsoft.com/office/excel/2006/main" count="6">
        <x14:dataValidation type="list" allowBlank="1" showInputMessage="1" showErrorMessage="1" xr:uid="{8A4D9C8C-5DF1-4E2A-B38A-A62B7C66A072}">
          <x14:formula1>
            <xm:f>DATOS!$AV$31:$AV$39</xm:f>
          </x14:formula1>
          <xm:sqref>K18:K35 K38:K152</xm:sqref>
        </x14:dataValidation>
        <x14:dataValidation type="list" allowBlank="1" showInputMessage="1" showErrorMessage="1" xr:uid="{00000000-0002-0000-0400-000006000000}">
          <x14:formula1>
            <xm:f>DATOS!$AW$31:$AW$33</xm:f>
          </x14:formula1>
          <xm:sqref>M18:M152</xm:sqref>
        </x14:dataValidation>
        <x14:dataValidation type="list" allowBlank="1" showInputMessage="1" showErrorMessage="1" xr:uid="{00000000-0002-0000-0400-000007000000}">
          <x14:formula1>
            <xm:f>DATOS!$AW$35:$AW$36</xm:f>
          </x14:formula1>
          <xm:sqref>O18:O152</xm:sqref>
        </x14:dataValidation>
        <x14:dataValidation type="list" allowBlank="1" showInputMessage="1" showErrorMessage="1" xr:uid="{00000000-0002-0000-0400-000008000000}">
          <x14:formula1>
            <xm:f>DATOS!$AW$38:$AW$39</xm:f>
          </x14:formula1>
          <xm:sqref>Q18:Q152</xm:sqref>
        </x14:dataValidation>
        <x14:dataValidation type="list" allowBlank="1" showInputMessage="1" showErrorMessage="1" xr:uid="{00000000-0002-0000-0400-000009000000}">
          <x14:formula1>
            <xm:f>DATOS!$AX$37:$AX$39</xm:f>
          </x14:formula1>
          <xm:sqref>S18:S152</xm:sqref>
        </x14:dataValidation>
        <x14:dataValidation type="list" allowBlank="1" showInputMessage="1" showErrorMessage="1" xr:uid="{00000000-0002-0000-0400-000005000000}">
          <x14:formula1>
            <xm:f>'1. IDENTIFICACION DEL RIESGO'!$AB$29:$AB$137</xm:f>
          </x14:formula1>
          <xm:sqref>F18:F152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05DFA0-7C6B-4AD6-9342-8D602405AF32}">
  <sheetPr codeName="Hoja11">
    <tabColor theme="6" tint="-0.249977111117893"/>
  </sheetPr>
  <dimension ref="A1:BS85"/>
  <sheetViews>
    <sheetView topLeftCell="A15" zoomScale="85" zoomScaleNormal="85" workbookViewId="0">
      <selection activeCell="B19" sqref="B19:B20"/>
    </sheetView>
  </sheetViews>
  <sheetFormatPr baseColWidth="10" defaultRowHeight="14.25" x14ac:dyDescent="0.2"/>
  <cols>
    <col min="1" max="1" width="35.5703125" style="343" customWidth="1"/>
    <col min="2" max="2" width="10.7109375" style="343" bestFit="1" customWidth="1"/>
    <col min="3" max="3" width="36.85546875" style="343" bestFit="1" customWidth="1"/>
    <col min="4" max="4" width="7.140625" style="343" bestFit="1" customWidth="1"/>
    <col min="5" max="5" width="56.42578125" style="343" customWidth="1"/>
    <col min="6" max="6" width="23.140625" style="343" customWidth="1"/>
    <col min="7" max="7" width="20.140625" style="345" bestFit="1" customWidth="1"/>
    <col min="8" max="8" width="13.28515625" style="345" bestFit="1" customWidth="1"/>
    <col min="9" max="9" width="22.28515625" style="343" bestFit="1" customWidth="1"/>
    <col min="10" max="10" width="27.140625" style="343" customWidth="1"/>
    <col min="11" max="16384" width="11.42578125" style="343"/>
  </cols>
  <sheetData>
    <row r="1" spans="1:71" s="313" customFormat="1" ht="15" customHeight="1" x14ac:dyDescent="0.25">
      <c r="A1" s="690"/>
      <c r="B1" s="687" t="s">
        <v>3</v>
      </c>
      <c r="C1" s="688"/>
      <c r="D1" s="688"/>
      <c r="E1" s="688"/>
      <c r="F1" s="688"/>
      <c r="G1" s="688"/>
      <c r="H1" s="688"/>
      <c r="I1" s="688"/>
      <c r="J1" s="688"/>
      <c r="K1" s="688"/>
      <c r="L1" s="688"/>
      <c r="M1" s="688"/>
      <c r="N1" s="689" t="s">
        <v>1680</v>
      </c>
      <c r="O1" s="689"/>
      <c r="P1" s="671">
        <v>44162</v>
      </c>
      <c r="Q1" s="672"/>
      <c r="AK1" s="314"/>
      <c r="AL1" s="314"/>
      <c r="AM1" s="314"/>
      <c r="AN1" s="314"/>
      <c r="AS1" s="315"/>
    </row>
    <row r="2" spans="1:71" s="313" customFormat="1" ht="15" customHeight="1" x14ac:dyDescent="0.25">
      <c r="A2" s="690"/>
      <c r="B2" s="674" t="s">
        <v>1675</v>
      </c>
      <c r="C2" s="674"/>
      <c r="D2" s="674"/>
      <c r="E2" s="674"/>
      <c r="F2" s="674"/>
      <c r="G2" s="674"/>
      <c r="H2" s="674"/>
      <c r="I2" s="674"/>
      <c r="J2" s="674"/>
      <c r="K2" s="674"/>
      <c r="L2" s="674"/>
      <c r="M2" s="674"/>
      <c r="N2" s="660" t="s">
        <v>1812</v>
      </c>
      <c r="O2" s="689"/>
      <c r="P2" s="659" t="s">
        <v>1786</v>
      </c>
      <c r="Q2" s="660"/>
      <c r="AK2" s="314"/>
      <c r="AL2" s="314"/>
      <c r="AM2" s="314"/>
      <c r="AN2" s="314"/>
      <c r="AS2" s="315"/>
    </row>
    <row r="3" spans="1:71" s="313" customFormat="1" ht="48" customHeight="1" x14ac:dyDescent="0.25">
      <c r="A3" s="690"/>
      <c r="B3" s="674" t="s">
        <v>1792</v>
      </c>
      <c r="C3" s="674"/>
      <c r="D3" s="674"/>
      <c r="E3" s="674"/>
      <c r="F3" s="674"/>
      <c r="G3" s="674"/>
      <c r="H3" s="674"/>
      <c r="I3" s="674"/>
      <c r="J3" s="674"/>
      <c r="K3" s="674"/>
      <c r="L3" s="674"/>
      <c r="M3" s="674"/>
      <c r="N3" s="686" t="s">
        <v>1676</v>
      </c>
      <c r="O3" s="686"/>
      <c r="P3" s="686"/>
      <c r="Q3" s="686"/>
      <c r="AK3" s="314"/>
      <c r="AL3" s="314"/>
      <c r="AM3" s="314"/>
      <c r="AN3" s="314"/>
      <c r="AS3" s="315"/>
    </row>
    <row r="4" spans="1:71" s="313" customFormat="1" ht="12.75" customHeight="1" x14ac:dyDescent="0.25">
      <c r="A4" s="690"/>
      <c r="B4" s="674"/>
      <c r="C4" s="674"/>
      <c r="D4" s="674"/>
      <c r="E4" s="674"/>
      <c r="F4" s="674"/>
      <c r="G4" s="674"/>
      <c r="H4" s="674"/>
      <c r="I4" s="674"/>
      <c r="J4" s="674"/>
      <c r="K4" s="674"/>
      <c r="L4" s="674"/>
      <c r="M4" s="674"/>
      <c r="N4" s="686"/>
      <c r="O4" s="686"/>
      <c r="P4" s="686"/>
      <c r="Q4" s="686"/>
      <c r="AK4" s="314"/>
      <c r="AL4" s="314"/>
      <c r="AM4" s="314"/>
      <c r="AN4" s="314"/>
      <c r="AS4" s="315"/>
    </row>
    <row r="5" spans="1:71" s="313" customFormat="1" ht="12" x14ac:dyDescent="0.25">
      <c r="A5" s="316"/>
      <c r="B5" s="316"/>
      <c r="C5" s="316"/>
      <c r="D5" s="316"/>
      <c r="E5" s="317"/>
      <c r="F5" s="317"/>
      <c r="G5" s="318"/>
      <c r="H5" s="318"/>
      <c r="I5" s="317"/>
      <c r="J5" s="319"/>
      <c r="K5" s="316"/>
      <c r="L5" s="318"/>
      <c r="M5" s="316"/>
      <c r="N5" s="316"/>
      <c r="O5" s="316"/>
      <c r="P5" s="316"/>
      <c r="Q5" s="316"/>
      <c r="R5" s="316"/>
      <c r="S5" s="316"/>
      <c r="T5" s="316"/>
      <c r="U5" s="316"/>
      <c r="V5" s="316"/>
      <c r="W5" s="316"/>
      <c r="X5" s="316"/>
      <c r="Y5" s="316"/>
      <c r="Z5" s="316"/>
      <c r="AA5" s="316"/>
      <c r="AB5" s="316"/>
      <c r="AC5" s="316"/>
      <c r="AD5" s="316"/>
      <c r="AE5" s="316"/>
      <c r="AF5" s="316"/>
      <c r="AG5" s="316"/>
      <c r="AH5" s="316"/>
      <c r="AI5" s="316"/>
      <c r="AJ5" s="316"/>
      <c r="AK5" s="320"/>
      <c r="AL5" s="320"/>
      <c r="AM5" s="320"/>
      <c r="AN5" s="320"/>
      <c r="AO5" s="316"/>
      <c r="AP5" s="316"/>
      <c r="AQ5" s="316"/>
      <c r="AR5" s="316"/>
      <c r="AS5" s="321"/>
      <c r="AT5" s="316"/>
      <c r="AU5" s="316"/>
      <c r="AV5" s="316"/>
      <c r="AW5" s="316"/>
      <c r="AX5" s="322"/>
      <c r="AY5" s="316"/>
      <c r="AZ5" s="316"/>
      <c r="BA5" s="316"/>
      <c r="BB5" s="316"/>
      <c r="BC5" s="316"/>
      <c r="BD5" s="316"/>
      <c r="BE5" s="316"/>
      <c r="BF5" s="316"/>
      <c r="BG5" s="316"/>
      <c r="BH5" s="316"/>
      <c r="BI5" s="316"/>
      <c r="BJ5" s="316"/>
      <c r="BK5" s="316"/>
      <c r="BL5" s="316"/>
      <c r="BM5" s="316"/>
      <c r="BN5" s="316"/>
      <c r="BO5" s="316"/>
      <c r="BP5" s="316"/>
      <c r="BQ5" s="316"/>
      <c r="BR5" s="316"/>
      <c r="BS5" s="316"/>
    </row>
    <row r="6" spans="1:71" s="329" customFormat="1" ht="12" x14ac:dyDescent="0.25">
      <c r="A6" s="323"/>
      <c r="B6" s="323"/>
      <c r="C6" s="323"/>
      <c r="D6" s="323"/>
      <c r="E6" s="323"/>
      <c r="F6" s="323"/>
      <c r="G6" s="324"/>
      <c r="H6" s="324"/>
      <c r="I6" s="323"/>
      <c r="J6" s="325"/>
      <c r="K6" s="323"/>
      <c r="L6" s="324"/>
      <c r="M6" s="326"/>
      <c r="N6" s="326"/>
      <c r="O6" s="326"/>
      <c r="P6" s="326"/>
      <c r="Q6" s="326"/>
      <c r="R6" s="326"/>
      <c r="S6" s="326"/>
      <c r="T6" s="326"/>
      <c r="U6" s="326"/>
      <c r="V6" s="326"/>
      <c r="W6" s="326"/>
      <c r="X6" s="326"/>
      <c r="Y6" s="326"/>
      <c r="Z6" s="326"/>
      <c r="AA6" s="326"/>
      <c r="AB6" s="326"/>
      <c r="AC6" s="326"/>
      <c r="AD6" s="326"/>
      <c r="AE6" s="326"/>
      <c r="AF6" s="326"/>
      <c r="AG6" s="326"/>
      <c r="AH6" s="326"/>
      <c r="AI6" s="326"/>
      <c r="AJ6" s="326"/>
      <c r="AK6" s="327"/>
      <c r="AL6" s="327"/>
      <c r="AM6" s="327"/>
      <c r="AN6" s="327"/>
      <c r="AO6" s="326"/>
      <c r="AP6" s="326"/>
      <c r="AQ6" s="326"/>
      <c r="AR6" s="326"/>
      <c r="AS6" s="328"/>
      <c r="AT6" s="326"/>
      <c r="AU6" s="326"/>
      <c r="AV6" s="326"/>
      <c r="AW6" s="326"/>
      <c r="AX6" s="323"/>
      <c r="AY6" s="326"/>
      <c r="AZ6" s="326"/>
      <c r="BA6" s="326"/>
      <c r="BB6" s="326"/>
      <c r="BC6" s="326"/>
      <c r="BD6" s="326"/>
      <c r="BE6" s="326"/>
      <c r="BF6" s="326"/>
      <c r="BG6" s="326"/>
      <c r="BH6" s="326"/>
      <c r="BI6" s="326"/>
      <c r="BJ6" s="326"/>
      <c r="BK6" s="326"/>
      <c r="BL6" s="326"/>
      <c r="BM6" s="326"/>
      <c r="BN6" s="326"/>
      <c r="BO6" s="326"/>
      <c r="BP6" s="326"/>
      <c r="BQ6" s="326"/>
      <c r="BR6" s="326"/>
      <c r="BS6" s="326"/>
    </row>
    <row r="7" spans="1:71" s="329" customFormat="1" ht="12" x14ac:dyDescent="0.25">
      <c r="A7" s="323"/>
      <c r="B7" s="323"/>
      <c r="C7" s="323"/>
      <c r="D7" s="323"/>
      <c r="E7" s="330" t="s">
        <v>3</v>
      </c>
      <c r="F7" s="330"/>
      <c r="G7" s="331" t="str">
        <f>'1. IDENTIFICACION DEL RIESGO'!$K$8</f>
        <v>Promoción y Prevención</v>
      </c>
      <c r="H7" s="332"/>
      <c r="I7" s="333"/>
      <c r="J7" s="325"/>
      <c r="K7" s="323"/>
      <c r="L7" s="332"/>
      <c r="M7" s="334"/>
      <c r="N7" s="334"/>
      <c r="O7" s="334"/>
      <c r="P7" s="334"/>
      <c r="Q7" s="334"/>
      <c r="R7" s="334"/>
      <c r="S7" s="334"/>
      <c r="T7" s="334"/>
      <c r="U7" s="334"/>
      <c r="V7" s="334"/>
      <c r="W7" s="334"/>
      <c r="X7" s="334"/>
      <c r="Y7" s="334"/>
      <c r="Z7" s="334"/>
      <c r="AA7" s="334"/>
      <c r="AB7" s="334"/>
      <c r="AC7" s="334"/>
      <c r="AD7" s="334"/>
      <c r="AE7" s="334"/>
      <c r="AF7" s="334"/>
      <c r="AG7" s="334"/>
      <c r="AH7" s="334"/>
      <c r="AI7" s="334"/>
      <c r="AJ7" s="334"/>
      <c r="AK7" s="327"/>
      <c r="AL7" s="327"/>
      <c r="AM7" s="327"/>
      <c r="AN7" s="327"/>
      <c r="AO7" s="326"/>
      <c r="AP7" s="326"/>
      <c r="AQ7" s="326"/>
      <c r="AR7" s="334"/>
      <c r="AS7" s="335"/>
      <c r="AT7" s="326"/>
      <c r="AU7" s="326"/>
      <c r="AV7" s="326"/>
      <c r="AW7" s="326"/>
      <c r="AX7" s="323"/>
      <c r="AY7" s="326"/>
      <c r="AZ7" s="326"/>
      <c r="BA7" s="326"/>
      <c r="BB7" s="326"/>
      <c r="BC7" s="326"/>
      <c r="BD7" s="326"/>
      <c r="BE7" s="326"/>
      <c r="BF7" s="326"/>
      <c r="BG7" s="326"/>
      <c r="BH7" s="326"/>
      <c r="BI7" s="326"/>
      <c r="BJ7" s="326"/>
      <c r="BK7" s="326"/>
      <c r="BL7" s="326"/>
      <c r="BM7" s="326"/>
      <c r="BN7" s="326"/>
      <c r="BO7" s="326"/>
      <c r="BP7" s="326"/>
      <c r="BQ7" s="326"/>
      <c r="BR7" s="326"/>
      <c r="BS7" s="326"/>
    </row>
    <row r="8" spans="1:71" s="329" customFormat="1" ht="12" x14ac:dyDescent="0.25">
      <c r="A8" s="323"/>
      <c r="B8" s="323"/>
      <c r="C8" s="323"/>
      <c r="D8" s="323"/>
      <c r="E8" s="323"/>
      <c r="F8" s="323"/>
      <c r="G8" s="332"/>
      <c r="H8" s="332"/>
      <c r="I8" s="336"/>
      <c r="J8" s="337"/>
      <c r="K8" s="323"/>
      <c r="L8" s="332"/>
      <c r="M8" s="334"/>
      <c r="N8" s="334"/>
      <c r="O8" s="334"/>
      <c r="P8" s="334"/>
      <c r="Q8" s="334"/>
      <c r="R8" s="334"/>
      <c r="S8" s="334"/>
      <c r="T8" s="334"/>
      <c r="U8" s="334"/>
      <c r="V8" s="334"/>
      <c r="W8" s="334"/>
      <c r="X8" s="334"/>
      <c r="Y8" s="334"/>
      <c r="Z8" s="334"/>
      <c r="AA8" s="334"/>
      <c r="AB8" s="334"/>
      <c r="AC8" s="334"/>
      <c r="AD8" s="334"/>
      <c r="AE8" s="334"/>
      <c r="AF8" s="334"/>
      <c r="AG8" s="334"/>
      <c r="AH8" s="334"/>
      <c r="AI8" s="334"/>
      <c r="AJ8" s="334"/>
      <c r="AK8" s="327"/>
      <c r="AL8" s="327"/>
      <c r="AM8" s="327"/>
      <c r="AN8" s="327"/>
      <c r="AO8" s="326"/>
      <c r="AP8" s="326"/>
      <c r="AQ8" s="326"/>
      <c r="AR8" s="334"/>
      <c r="AS8" s="335"/>
      <c r="AT8" s="326"/>
      <c r="AU8" s="326"/>
      <c r="AV8" s="326"/>
      <c r="AW8" s="326"/>
      <c r="AX8" s="323"/>
      <c r="AY8" s="326"/>
      <c r="AZ8" s="326"/>
      <c r="BA8" s="326"/>
      <c r="BB8" s="326"/>
      <c r="BC8" s="326"/>
      <c r="BD8" s="326"/>
      <c r="BE8" s="326"/>
      <c r="BF8" s="326"/>
      <c r="BG8" s="326"/>
      <c r="BH8" s="326"/>
      <c r="BI8" s="326"/>
      <c r="BJ8" s="326"/>
      <c r="BK8" s="326"/>
      <c r="BL8" s="326"/>
      <c r="BM8" s="326"/>
      <c r="BN8" s="326"/>
      <c r="BO8" s="326"/>
      <c r="BP8" s="326"/>
      <c r="BQ8" s="326"/>
      <c r="BR8" s="326"/>
      <c r="BS8" s="326"/>
    </row>
    <row r="9" spans="1:71" s="329" customFormat="1" ht="12" x14ac:dyDescent="0.25">
      <c r="A9" s="323"/>
      <c r="B9" s="323"/>
      <c r="C9" s="323"/>
      <c r="D9" s="323"/>
      <c r="E9" s="323"/>
      <c r="F9" s="323"/>
      <c r="G9" s="324"/>
      <c r="H9" s="332"/>
      <c r="I9" s="336"/>
      <c r="J9" s="337"/>
      <c r="K9" s="323"/>
      <c r="L9" s="328"/>
      <c r="M9" s="326"/>
      <c r="N9" s="326"/>
      <c r="O9" s="326"/>
      <c r="P9" s="326"/>
      <c r="Q9" s="326"/>
      <c r="R9" s="326"/>
      <c r="S9" s="326"/>
      <c r="T9" s="326"/>
      <c r="U9" s="326"/>
      <c r="V9" s="326"/>
      <c r="W9" s="326"/>
      <c r="X9" s="326"/>
      <c r="Y9" s="326"/>
      <c r="Z9" s="326"/>
      <c r="AA9" s="326"/>
      <c r="AB9" s="326"/>
      <c r="AC9" s="326"/>
      <c r="AD9" s="326"/>
      <c r="AE9" s="326"/>
      <c r="AF9" s="326"/>
      <c r="AG9" s="326"/>
      <c r="AH9" s="326"/>
      <c r="AI9" s="326"/>
      <c r="AJ9" s="326"/>
      <c r="AK9" s="327"/>
      <c r="AL9" s="327"/>
      <c r="AM9" s="327"/>
      <c r="AN9" s="327"/>
      <c r="AO9" s="326"/>
      <c r="AP9" s="326"/>
      <c r="AQ9" s="326"/>
      <c r="AR9" s="326"/>
      <c r="AS9" s="328"/>
      <c r="AT9" s="326"/>
      <c r="AU9" s="326"/>
      <c r="AV9" s="326"/>
      <c r="AW9" s="326"/>
      <c r="AX9" s="323"/>
      <c r="AY9" s="326"/>
      <c r="AZ9" s="326"/>
      <c r="BA9" s="326"/>
      <c r="BB9" s="326"/>
      <c r="BC9" s="326"/>
      <c r="BD9" s="326"/>
      <c r="BE9" s="326"/>
      <c r="BF9" s="326"/>
      <c r="BG9" s="326"/>
      <c r="BH9" s="326"/>
      <c r="BI9" s="326"/>
      <c r="BJ9" s="326"/>
      <c r="BK9" s="326"/>
      <c r="BL9" s="326"/>
      <c r="BM9" s="326"/>
      <c r="BN9" s="326"/>
      <c r="BO9" s="326"/>
      <c r="BP9" s="326"/>
      <c r="BQ9" s="326"/>
      <c r="BR9" s="326"/>
      <c r="BS9" s="326"/>
    </row>
    <row r="10" spans="1:71" s="329" customFormat="1" ht="12" x14ac:dyDescent="0.25">
      <c r="A10" s="323"/>
      <c r="B10" s="323"/>
      <c r="C10" s="323"/>
      <c r="D10" s="323"/>
      <c r="E10" s="338" t="s">
        <v>1284</v>
      </c>
      <c r="F10" s="338"/>
      <c r="G10" s="339">
        <f>'1. IDENTIFICACION DEL RIESGO'!$K$14</f>
        <v>44551</v>
      </c>
      <c r="H10" s="332"/>
      <c r="I10" s="336"/>
      <c r="J10" s="337"/>
      <c r="K10" s="323"/>
      <c r="L10" s="328"/>
      <c r="M10" s="326"/>
      <c r="N10" s="326"/>
      <c r="O10" s="326"/>
      <c r="P10" s="326"/>
      <c r="Q10" s="326"/>
      <c r="R10" s="326"/>
      <c r="S10" s="326"/>
      <c r="T10" s="326"/>
      <c r="U10" s="326"/>
      <c r="V10" s="326"/>
      <c r="W10" s="326"/>
      <c r="X10" s="326"/>
      <c r="Y10" s="326"/>
      <c r="Z10" s="326"/>
      <c r="AA10" s="326"/>
      <c r="AB10" s="326"/>
      <c r="AC10" s="326"/>
      <c r="AD10" s="326"/>
      <c r="AE10" s="326"/>
      <c r="AF10" s="326"/>
      <c r="AG10" s="326"/>
      <c r="AH10" s="326"/>
      <c r="AI10" s="326"/>
      <c r="AJ10" s="326"/>
      <c r="AK10" s="340"/>
      <c r="AL10" s="340"/>
      <c r="AM10" s="340"/>
      <c r="AN10" s="340"/>
      <c r="AO10" s="323"/>
      <c r="AP10" s="323"/>
      <c r="AQ10" s="323"/>
      <c r="AR10" s="326"/>
      <c r="AS10" s="328"/>
      <c r="AT10" s="326"/>
      <c r="AU10" s="323"/>
      <c r="AV10" s="341"/>
      <c r="AW10" s="341"/>
      <c r="AX10" s="323"/>
      <c r="AY10" s="326"/>
      <c r="AZ10" s="326"/>
      <c r="BA10" s="326"/>
      <c r="BB10" s="326"/>
      <c r="BC10" s="326"/>
      <c r="BD10" s="326"/>
      <c r="BE10" s="326"/>
      <c r="BF10" s="326"/>
      <c r="BG10" s="326"/>
      <c r="BH10" s="326"/>
      <c r="BI10" s="326"/>
      <c r="BJ10" s="326"/>
      <c r="BK10" s="326"/>
      <c r="BL10" s="326"/>
      <c r="BM10" s="326"/>
      <c r="BN10" s="326"/>
      <c r="BO10" s="326"/>
      <c r="BP10" s="326"/>
      <c r="BQ10" s="326"/>
      <c r="BR10" s="326"/>
      <c r="BS10" s="326"/>
    </row>
    <row r="11" spans="1:71" s="329" customFormat="1" ht="12" x14ac:dyDescent="0.25">
      <c r="A11" s="326"/>
      <c r="B11" s="323"/>
      <c r="C11" s="323"/>
      <c r="D11" s="323"/>
      <c r="E11" s="326"/>
      <c r="F11" s="326"/>
      <c r="G11" s="328"/>
      <c r="H11" s="332"/>
      <c r="I11" s="336"/>
      <c r="J11" s="337"/>
      <c r="K11" s="323"/>
      <c r="L11" s="328"/>
      <c r="M11" s="326"/>
      <c r="N11" s="326"/>
      <c r="O11" s="326"/>
      <c r="P11" s="326"/>
      <c r="Q11" s="326"/>
      <c r="R11" s="326"/>
      <c r="S11" s="326"/>
      <c r="T11" s="326"/>
      <c r="U11" s="326"/>
      <c r="V11" s="326"/>
      <c r="W11" s="326"/>
      <c r="X11" s="326"/>
      <c r="Y11" s="326"/>
      <c r="Z11" s="326"/>
      <c r="AA11" s="326"/>
      <c r="AB11" s="326"/>
      <c r="AC11" s="326"/>
      <c r="AD11" s="326"/>
      <c r="AE11" s="326"/>
      <c r="AF11" s="326"/>
      <c r="AG11" s="326"/>
      <c r="AH11" s="326"/>
      <c r="AI11" s="326"/>
      <c r="AJ11" s="323"/>
      <c r="AK11" s="323"/>
      <c r="AL11" s="323"/>
      <c r="AM11" s="323"/>
      <c r="AN11" s="323"/>
      <c r="AO11" s="323"/>
      <c r="AP11" s="323"/>
      <c r="AQ11" s="323"/>
      <c r="AR11" s="323"/>
      <c r="AS11" s="323"/>
      <c r="AT11" s="323"/>
      <c r="AU11" s="323"/>
      <c r="AV11" s="323"/>
      <c r="AW11" s="323"/>
      <c r="AX11" s="323"/>
      <c r="AY11" s="323"/>
      <c r="AZ11" s="323"/>
      <c r="BA11" s="323"/>
      <c r="BB11" s="323"/>
      <c r="BC11" s="323"/>
      <c r="BD11" s="323"/>
      <c r="BE11" s="323"/>
      <c r="BF11" s="323"/>
      <c r="BG11" s="323"/>
      <c r="BH11" s="323"/>
      <c r="BI11" s="323"/>
      <c r="BJ11" s="323"/>
      <c r="BK11" s="323"/>
      <c r="BL11" s="323"/>
      <c r="BM11" s="323"/>
      <c r="BN11" s="323"/>
      <c r="BO11" s="323"/>
      <c r="BP11" s="323"/>
      <c r="BQ11" s="323"/>
      <c r="BR11" s="323"/>
      <c r="BS11" s="323"/>
    </row>
    <row r="12" spans="1:71" s="329" customFormat="1" ht="12" x14ac:dyDescent="0.25">
      <c r="A12" s="323"/>
      <c r="B12" s="323"/>
      <c r="C12" s="323"/>
      <c r="D12" s="323"/>
      <c r="E12" s="323"/>
      <c r="F12" s="323"/>
      <c r="G12" s="324"/>
      <c r="H12" s="324"/>
      <c r="I12" s="323"/>
      <c r="J12" s="325"/>
      <c r="K12" s="323"/>
      <c r="L12" s="324"/>
      <c r="M12" s="323"/>
      <c r="N12" s="323"/>
      <c r="O12" s="323"/>
      <c r="P12" s="323"/>
      <c r="Q12" s="323"/>
      <c r="R12" s="323"/>
      <c r="S12" s="323"/>
      <c r="T12" s="323"/>
      <c r="U12" s="323"/>
      <c r="V12" s="323"/>
      <c r="W12" s="323"/>
      <c r="X12" s="323"/>
      <c r="Y12" s="323"/>
      <c r="Z12" s="323"/>
      <c r="AA12" s="323"/>
      <c r="AB12" s="323"/>
      <c r="AC12" s="323"/>
      <c r="AD12" s="323"/>
      <c r="AE12" s="323"/>
      <c r="AF12" s="323"/>
      <c r="AG12" s="323"/>
      <c r="AH12" s="323"/>
      <c r="AI12" s="342"/>
      <c r="AJ12" s="342"/>
      <c r="AK12" s="342"/>
      <c r="AL12" s="342"/>
      <c r="AM12" s="342"/>
      <c r="AN12" s="342"/>
      <c r="AO12" s="342"/>
      <c r="AP12" s="342"/>
      <c r="AQ12" s="342"/>
      <c r="AR12" s="342"/>
      <c r="AS12" s="342"/>
      <c r="AT12" s="342"/>
      <c r="AU12" s="342"/>
      <c r="AV12" s="342"/>
      <c r="AW12" s="342"/>
      <c r="AX12" s="342"/>
      <c r="AY12" s="342"/>
      <c r="AZ12" s="342"/>
      <c r="BA12" s="342"/>
      <c r="BB12" s="342"/>
      <c r="BC12" s="342"/>
      <c r="BD12" s="342"/>
      <c r="BE12" s="342"/>
      <c r="BF12" s="342"/>
      <c r="BG12" s="342"/>
      <c r="BH12" s="342"/>
      <c r="BI12" s="342"/>
      <c r="BJ12" s="342"/>
      <c r="BK12" s="342"/>
      <c r="BL12" s="342"/>
      <c r="BM12" s="342"/>
      <c r="BN12" s="342"/>
      <c r="BO12" s="342"/>
      <c r="BP12" s="342"/>
      <c r="BQ12" s="342"/>
      <c r="BR12" s="342"/>
      <c r="BS12" s="342"/>
    </row>
    <row r="13" spans="1:71" ht="15.75" x14ac:dyDescent="0.2">
      <c r="A13" s="684" t="s">
        <v>1274</v>
      </c>
      <c r="B13" s="684" t="s">
        <v>1303</v>
      </c>
      <c r="C13" s="685" t="s">
        <v>1775</v>
      </c>
      <c r="D13" s="685"/>
      <c r="E13" s="685"/>
      <c r="F13" s="685"/>
      <c r="G13" s="685"/>
      <c r="H13" s="685"/>
      <c r="I13" s="685"/>
      <c r="J13" s="685"/>
      <c r="K13" s="685" t="s">
        <v>1776</v>
      </c>
      <c r="L13" s="685"/>
      <c r="M13" s="685"/>
      <c r="N13" s="685"/>
      <c r="O13" s="685"/>
      <c r="P13" s="685" t="s">
        <v>1777</v>
      </c>
      <c r="Q13" s="685"/>
      <c r="R13" s="685"/>
      <c r="S13" s="685"/>
      <c r="T13" s="685"/>
      <c r="U13" s="685" t="s">
        <v>1778</v>
      </c>
      <c r="V13" s="685"/>
      <c r="W13" s="685"/>
      <c r="X13" s="685"/>
      <c r="Y13" s="685"/>
    </row>
    <row r="14" spans="1:71" ht="31.5" x14ac:dyDescent="0.2">
      <c r="A14" s="684"/>
      <c r="B14" s="684"/>
      <c r="C14" s="346" t="s">
        <v>1313</v>
      </c>
      <c r="D14" s="346" t="s">
        <v>1779</v>
      </c>
      <c r="E14" s="346" t="s">
        <v>1281</v>
      </c>
      <c r="F14" s="346" t="s">
        <v>1750</v>
      </c>
      <c r="G14" s="346" t="s">
        <v>1282</v>
      </c>
      <c r="H14" s="346" t="s">
        <v>1780</v>
      </c>
      <c r="I14" s="346" t="s">
        <v>12</v>
      </c>
      <c r="J14" s="346" t="s">
        <v>1665</v>
      </c>
      <c r="K14" s="685"/>
      <c r="L14" s="685"/>
      <c r="M14" s="685"/>
      <c r="N14" s="685"/>
      <c r="O14" s="685"/>
      <c r="P14" s="685"/>
      <c r="Q14" s="685"/>
      <c r="R14" s="685"/>
      <c r="S14" s="685"/>
      <c r="T14" s="685"/>
      <c r="U14" s="685"/>
      <c r="V14" s="685"/>
      <c r="W14" s="685"/>
      <c r="X14" s="685"/>
      <c r="Y14" s="685"/>
    </row>
    <row r="15" spans="1:71" s="546" customFormat="1" ht="63.75" x14ac:dyDescent="0.2">
      <c r="A15" s="681" t="str">
        <f>'1. IDENTIFICACION DEL RIESGO'!$O$29</f>
        <v>Uso indebido de la información reservada y clasificada en beneficio de terceros</v>
      </c>
      <c r="B15" s="681" t="str">
        <f>'1. IDENTIFICACION DEL RIESGO'!$AB$29</f>
        <v>RC1+</v>
      </c>
      <c r="C15" s="681" t="s">
        <v>1833</v>
      </c>
      <c r="D15" s="540" t="s">
        <v>1781</v>
      </c>
      <c r="E15" s="540" t="s">
        <v>1834</v>
      </c>
      <c r="F15" s="540" t="s">
        <v>1512</v>
      </c>
      <c r="G15" s="545">
        <v>44228</v>
      </c>
      <c r="H15" s="545">
        <v>44545</v>
      </c>
      <c r="I15" s="545" t="s">
        <v>1835</v>
      </c>
      <c r="J15" s="540" t="s">
        <v>1836</v>
      </c>
      <c r="K15" s="675"/>
      <c r="L15" s="676"/>
      <c r="M15" s="676"/>
      <c r="N15" s="676"/>
      <c r="O15" s="677"/>
      <c r="P15" s="675"/>
      <c r="Q15" s="676"/>
      <c r="R15" s="676"/>
      <c r="S15" s="676"/>
      <c r="T15" s="677"/>
      <c r="U15" s="675"/>
      <c r="V15" s="676"/>
      <c r="W15" s="676"/>
      <c r="X15" s="676"/>
      <c r="Y15" s="677"/>
      <c r="AD15" s="547"/>
    </row>
    <row r="16" spans="1:71" s="546" customFormat="1" ht="51" x14ac:dyDescent="0.2">
      <c r="A16" s="681"/>
      <c r="B16" s="681"/>
      <c r="C16" s="681"/>
      <c r="D16" s="540" t="s">
        <v>1782</v>
      </c>
      <c r="E16" s="540" t="s">
        <v>1837</v>
      </c>
      <c r="F16" s="540" t="s">
        <v>1512</v>
      </c>
      <c r="G16" s="545">
        <v>44228</v>
      </c>
      <c r="H16" s="545">
        <v>44545</v>
      </c>
      <c r="I16" s="545" t="s">
        <v>1838</v>
      </c>
      <c r="J16" s="540" t="s">
        <v>1839</v>
      </c>
      <c r="K16" s="675"/>
      <c r="L16" s="676"/>
      <c r="M16" s="676"/>
      <c r="N16" s="676"/>
      <c r="O16" s="677"/>
      <c r="P16" s="675"/>
      <c r="Q16" s="676"/>
      <c r="R16" s="676"/>
      <c r="S16" s="676"/>
      <c r="T16" s="677"/>
      <c r="U16" s="675"/>
      <c r="V16" s="676"/>
      <c r="W16" s="676"/>
      <c r="X16" s="676"/>
      <c r="Y16" s="677"/>
      <c r="AD16" s="547"/>
    </row>
    <row r="17" spans="1:30" s="546" customFormat="1" ht="63.75" x14ac:dyDescent="0.2">
      <c r="A17" s="678" t="str">
        <f>'1. IDENTIFICACION DEL RIESGO'!O30</f>
        <v>Decisiones no correspondientes al acervo probatorio debido a que la defensoría de Familia adopta decisiones que no responde a la realidad probatoria y fáctica.</v>
      </c>
      <c r="B17" s="678" t="s">
        <v>1855</v>
      </c>
      <c r="C17" s="678" t="s">
        <v>1889</v>
      </c>
      <c r="D17" s="540" t="s">
        <v>1781</v>
      </c>
      <c r="E17" s="540" t="s">
        <v>1890</v>
      </c>
      <c r="F17" s="540" t="s">
        <v>1511</v>
      </c>
      <c r="G17" s="545">
        <v>44228</v>
      </c>
      <c r="H17" s="545">
        <v>44545</v>
      </c>
      <c r="I17" s="540" t="s">
        <v>1891</v>
      </c>
      <c r="J17" s="540" t="s">
        <v>1892</v>
      </c>
      <c r="K17" s="675"/>
      <c r="L17" s="676"/>
      <c r="M17" s="676"/>
      <c r="N17" s="676"/>
      <c r="O17" s="677"/>
      <c r="P17" s="675"/>
      <c r="Q17" s="676"/>
      <c r="R17" s="676"/>
      <c r="S17" s="676"/>
      <c r="T17" s="677"/>
      <c r="U17" s="675"/>
      <c r="V17" s="676"/>
      <c r="W17" s="676"/>
      <c r="X17" s="676"/>
      <c r="Y17" s="677"/>
      <c r="AD17" s="547"/>
    </row>
    <row r="18" spans="1:30" s="546" customFormat="1" ht="63.75" x14ac:dyDescent="0.2">
      <c r="A18" s="678"/>
      <c r="B18" s="678"/>
      <c r="C18" s="678"/>
      <c r="D18" s="540" t="s">
        <v>1781</v>
      </c>
      <c r="E18" s="540" t="s">
        <v>2218</v>
      </c>
      <c r="F18" s="540" t="s">
        <v>1511</v>
      </c>
      <c r="G18" s="545">
        <v>44197</v>
      </c>
      <c r="H18" s="545">
        <v>44545</v>
      </c>
      <c r="I18" s="540" t="s">
        <v>1891</v>
      </c>
      <c r="J18" s="540" t="s">
        <v>1893</v>
      </c>
      <c r="K18" s="675"/>
      <c r="L18" s="676"/>
      <c r="M18" s="676"/>
      <c r="N18" s="676"/>
      <c r="O18" s="677"/>
      <c r="P18" s="675"/>
      <c r="Q18" s="676"/>
      <c r="R18" s="676"/>
      <c r="S18" s="676"/>
      <c r="T18" s="677"/>
      <c r="U18" s="675"/>
      <c r="V18" s="676"/>
      <c r="W18" s="676"/>
      <c r="X18" s="676"/>
      <c r="Y18" s="677"/>
      <c r="AD18" s="547"/>
    </row>
    <row r="19" spans="1:30" s="546" customFormat="1" ht="51" x14ac:dyDescent="0.2">
      <c r="A19" s="680" t="str">
        <f>'1. IDENTIFICACION DEL RIESGO'!O31</f>
        <v>Sanciones disciplinarias o penales a la entidad o servidores involucrados por entes de control por decisiones irregulares debido a la aprobación de solicitudes de adopción.</v>
      </c>
      <c r="B19" s="678" t="str">
        <f>'1. IDENTIFICACION DEL RIESGO'!AB31</f>
        <v>PR4+</v>
      </c>
      <c r="C19" s="678" t="s">
        <v>1896</v>
      </c>
      <c r="D19" s="540" t="s">
        <v>1781</v>
      </c>
      <c r="E19" s="545" t="s">
        <v>1897</v>
      </c>
      <c r="F19" s="540" t="s">
        <v>1511</v>
      </c>
      <c r="G19" s="545">
        <v>44228</v>
      </c>
      <c r="H19" s="545">
        <v>44545</v>
      </c>
      <c r="I19" s="545" t="s">
        <v>2217</v>
      </c>
      <c r="J19" s="545" t="s">
        <v>1895</v>
      </c>
      <c r="K19" s="675"/>
      <c r="L19" s="676"/>
      <c r="M19" s="676"/>
      <c r="N19" s="676"/>
      <c r="O19" s="677"/>
      <c r="P19" s="675"/>
      <c r="Q19" s="676"/>
      <c r="R19" s="676"/>
      <c r="S19" s="676"/>
      <c r="T19" s="677"/>
      <c r="U19" s="675"/>
      <c r="V19" s="676"/>
      <c r="W19" s="676"/>
      <c r="X19" s="676"/>
      <c r="Y19" s="677"/>
      <c r="AD19" s="547"/>
    </row>
    <row r="20" spans="1:30" s="546" customFormat="1" ht="51" x14ac:dyDescent="0.2">
      <c r="A20" s="682"/>
      <c r="B20" s="678"/>
      <c r="C20" s="678"/>
      <c r="D20" s="540" t="s">
        <v>1782</v>
      </c>
      <c r="E20" s="545" t="s">
        <v>1898</v>
      </c>
      <c r="F20" s="540" t="s">
        <v>1511</v>
      </c>
      <c r="G20" s="545">
        <v>44228</v>
      </c>
      <c r="H20" s="545">
        <v>44545</v>
      </c>
      <c r="I20" s="545" t="s">
        <v>1894</v>
      </c>
      <c r="J20" s="545" t="s">
        <v>1899</v>
      </c>
      <c r="K20" s="675"/>
      <c r="L20" s="676"/>
      <c r="M20" s="676"/>
      <c r="N20" s="676"/>
      <c r="O20" s="677"/>
      <c r="P20" s="675"/>
      <c r="Q20" s="676"/>
      <c r="R20" s="676"/>
      <c r="S20" s="676"/>
      <c r="T20" s="677"/>
      <c r="U20" s="675"/>
      <c r="V20" s="676"/>
      <c r="W20" s="676"/>
      <c r="X20" s="676"/>
      <c r="Y20" s="677"/>
      <c r="AD20" s="547"/>
    </row>
    <row r="21" spans="1:30" s="546" customFormat="1" ht="51" x14ac:dyDescent="0.2">
      <c r="A21" s="680" t="str">
        <f>'1. IDENTIFICACION DEL RIESGO'!O32</f>
        <v>Sanciones disciplinarias o penales a la entidad o servidores involucrados por entes de control por decisiones irregulares debido a la omisión de solicitudes de adopción aprobadas para la posible asignación a un niño, niña y/o adolescente.</v>
      </c>
      <c r="B21" s="678" t="str">
        <f>'1. IDENTIFICACION DEL RIESGO'!AB32</f>
        <v>PR5+</v>
      </c>
      <c r="C21" s="678" t="s">
        <v>2219</v>
      </c>
      <c r="D21" s="540" t="s">
        <v>1781</v>
      </c>
      <c r="E21" s="545" t="s">
        <v>1900</v>
      </c>
      <c r="F21" s="540" t="s">
        <v>1511</v>
      </c>
      <c r="G21" s="545">
        <v>44256</v>
      </c>
      <c r="H21" s="545">
        <v>44545</v>
      </c>
      <c r="I21" s="545" t="s">
        <v>1901</v>
      </c>
      <c r="J21" s="545" t="s">
        <v>1895</v>
      </c>
      <c r="K21" s="675"/>
      <c r="L21" s="676"/>
      <c r="M21" s="676"/>
      <c r="N21" s="676"/>
      <c r="O21" s="677"/>
      <c r="P21" s="675"/>
      <c r="Q21" s="676"/>
      <c r="R21" s="676"/>
      <c r="S21" s="676"/>
      <c r="T21" s="677"/>
      <c r="U21" s="675"/>
      <c r="V21" s="676"/>
      <c r="W21" s="676"/>
      <c r="X21" s="676"/>
      <c r="Y21" s="677"/>
      <c r="AD21" s="547"/>
    </row>
    <row r="22" spans="1:30" s="546" customFormat="1" ht="25.5" x14ac:dyDescent="0.2">
      <c r="A22" s="682"/>
      <c r="B22" s="678"/>
      <c r="C22" s="678"/>
      <c r="D22" s="540" t="s">
        <v>1782</v>
      </c>
      <c r="E22" s="545" t="s">
        <v>1902</v>
      </c>
      <c r="F22" s="540" t="s">
        <v>1511</v>
      </c>
      <c r="G22" s="545">
        <v>44256</v>
      </c>
      <c r="H22" s="545">
        <v>44545</v>
      </c>
      <c r="I22" s="545" t="s">
        <v>1894</v>
      </c>
      <c r="J22" s="545" t="s">
        <v>1895</v>
      </c>
      <c r="K22" s="675"/>
      <c r="L22" s="676"/>
      <c r="M22" s="676"/>
      <c r="N22" s="676"/>
      <c r="O22" s="677"/>
      <c r="P22" s="675"/>
      <c r="Q22" s="676"/>
      <c r="R22" s="676"/>
      <c r="S22" s="676"/>
      <c r="T22" s="677"/>
      <c r="U22" s="675"/>
      <c r="V22" s="676"/>
      <c r="W22" s="676"/>
      <c r="X22" s="676"/>
      <c r="Y22" s="677"/>
      <c r="AD22" s="547"/>
    </row>
    <row r="23" spans="1:30" s="546" customFormat="1" ht="89.25" x14ac:dyDescent="0.2">
      <c r="A23" s="678" t="s">
        <v>1904</v>
      </c>
      <c r="B23" s="678" t="str">
        <f>'1. IDENTIFICACION DEL RIESGO'!AB33</f>
        <v>GJ4+</v>
      </c>
      <c r="C23" s="678" t="s">
        <v>1912</v>
      </c>
      <c r="D23" s="540" t="s">
        <v>1781</v>
      </c>
      <c r="E23" s="540" t="s">
        <v>1908</v>
      </c>
      <c r="F23" s="540" t="s">
        <v>1512</v>
      </c>
      <c r="G23" s="545">
        <v>44211</v>
      </c>
      <c r="H23" s="545">
        <v>44545</v>
      </c>
      <c r="I23" s="540" t="s">
        <v>1913</v>
      </c>
      <c r="J23" s="540" t="s">
        <v>1909</v>
      </c>
      <c r="K23" s="675"/>
      <c r="L23" s="676"/>
      <c r="M23" s="676"/>
      <c r="N23" s="676"/>
      <c r="O23" s="677"/>
      <c r="P23" s="675"/>
      <c r="Q23" s="676"/>
      <c r="R23" s="676"/>
      <c r="S23" s="676"/>
      <c r="T23" s="677"/>
      <c r="U23" s="675"/>
      <c r="V23" s="676"/>
      <c r="W23" s="676"/>
      <c r="X23" s="676"/>
      <c r="Y23" s="677"/>
      <c r="AD23" s="547"/>
    </row>
    <row r="24" spans="1:30" s="546" customFormat="1" ht="63.75" x14ac:dyDescent="0.2">
      <c r="A24" s="678"/>
      <c r="B24" s="678"/>
      <c r="C24" s="678"/>
      <c r="D24" s="540" t="s">
        <v>1781</v>
      </c>
      <c r="E24" s="540" t="s">
        <v>1910</v>
      </c>
      <c r="F24" s="540" t="s">
        <v>1512</v>
      </c>
      <c r="G24" s="545">
        <v>44377</v>
      </c>
      <c r="H24" s="545">
        <v>44545</v>
      </c>
      <c r="I24" s="540" t="s">
        <v>1913</v>
      </c>
      <c r="J24" s="540" t="s">
        <v>1911</v>
      </c>
      <c r="K24" s="675"/>
      <c r="L24" s="676"/>
      <c r="M24" s="676"/>
      <c r="N24" s="676"/>
      <c r="O24" s="677"/>
      <c r="P24" s="675"/>
      <c r="Q24" s="676"/>
      <c r="R24" s="676"/>
      <c r="S24" s="676"/>
      <c r="T24" s="677"/>
      <c r="U24" s="675"/>
      <c r="V24" s="676"/>
      <c r="W24" s="676"/>
      <c r="X24" s="676"/>
      <c r="Y24" s="677"/>
      <c r="AD24" s="547"/>
    </row>
    <row r="25" spans="1:30" s="546" customFormat="1" ht="89.25" x14ac:dyDescent="0.2">
      <c r="A25" s="678"/>
      <c r="B25" s="678"/>
      <c r="C25" s="678"/>
      <c r="D25" s="540" t="s">
        <v>1782</v>
      </c>
      <c r="E25" s="540" t="s">
        <v>1908</v>
      </c>
      <c r="F25" s="540" t="s">
        <v>1512</v>
      </c>
      <c r="G25" s="545">
        <v>44211</v>
      </c>
      <c r="H25" s="545">
        <v>44545</v>
      </c>
      <c r="I25" s="540" t="s">
        <v>1914</v>
      </c>
      <c r="J25" s="540" t="s">
        <v>1909</v>
      </c>
      <c r="K25" s="675"/>
      <c r="L25" s="676"/>
      <c r="M25" s="676"/>
      <c r="N25" s="676"/>
      <c r="O25" s="677"/>
      <c r="P25" s="675"/>
      <c r="Q25" s="676"/>
      <c r="R25" s="676"/>
      <c r="S25" s="676"/>
      <c r="T25" s="677"/>
      <c r="U25" s="675"/>
      <c r="V25" s="676"/>
      <c r="W25" s="676"/>
      <c r="X25" s="676"/>
      <c r="Y25" s="677"/>
      <c r="AD25" s="547"/>
    </row>
    <row r="26" spans="1:30" s="546" customFormat="1" ht="63.75" x14ac:dyDescent="0.2">
      <c r="A26" s="678"/>
      <c r="B26" s="678"/>
      <c r="C26" s="678"/>
      <c r="D26" s="540" t="s">
        <v>1782</v>
      </c>
      <c r="E26" s="540" t="s">
        <v>1910</v>
      </c>
      <c r="F26" s="540" t="s">
        <v>1512</v>
      </c>
      <c r="G26" s="545">
        <v>44377</v>
      </c>
      <c r="H26" s="545">
        <v>44545</v>
      </c>
      <c r="I26" s="540" t="s">
        <v>1914</v>
      </c>
      <c r="J26" s="540" t="s">
        <v>1911</v>
      </c>
      <c r="K26" s="675"/>
      <c r="L26" s="676"/>
      <c r="M26" s="676"/>
      <c r="N26" s="676"/>
      <c r="O26" s="677"/>
      <c r="P26" s="675"/>
      <c r="Q26" s="676"/>
      <c r="R26" s="676"/>
      <c r="S26" s="676"/>
      <c r="T26" s="677"/>
      <c r="U26" s="675"/>
      <c r="V26" s="676"/>
      <c r="W26" s="676"/>
      <c r="X26" s="676"/>
      <c r="Y26" s="677"/>
      <c r="AD26" s="547"/>
    </row>
    <row r="27" spans="1:30" s="546" customFormat="1" ht="76.5" x14ac:dyDescent="0.2">
      <c r="A27" s="543" t="str">
        <f>'1. IDENTIFICACION DEL RIESGO'!O34</f>
        <v xml:space="preserve">Posibilidad de emitir hallazgos, conclusiones y recomendaciones no objetivas aprovechando la posición como auditor para beneficiar o afectar al auditado o a terceros favoreciendo intereses particulares. </v>
      </c>
      <c r="B27" s="540" t="str">
        <f>'1. IDENTIFICACION DEL RIESGO'!AB34</f>
        <v>EI2+</v>
      </c>
      <c r="C27" s="540" t="s">
        <v>1942</v>
      </c>
      <c r="D27" s="540" t="s">
        <v>1781</v>
      </c>
      <c r="E27" s="540" t="s">
        <v>1943</v>
      </c>
      <c r="F27" s="540" t="s">
        <v>1512</v>
      </c>
      <c r="G27" s="545">
        <v>44211</v>
      </c>
      <c r="H27" s="545">
        <v>44545</v>
      </c>
      <c r="I27" s="543" t="s">
        <v>1944</v>
      </c>
      <c r="J27" s="540" t="s">
        <v>1945</v>
      </c>
      <c r="K27" s="675"/>
      <c r="L27" s="676"/>
      <c r="M27" s="676"/>
      <c r="N27" s="676"/>
      <c r="O27" s="677"/>
      <c r="P27" s="675"/>
      <c r="Q27" s="676"/>
      <c r="R27" s="676"/>
      <c r="S27" s="676"/>
      <c r="T27" s="677"/>
      <c r="U27" s="675"/>
      <c r="V27" s="676"/>
      <c r="W27" s="676"/>
      <c r="X27" s="676"/>
      <c r="Y27" s="677"/>
      <c r="AD27" s="547"/>
    </row>
    <row r="28" spans="1:30" s="546" customFormat="1" ht="76.5" x14ac:dyDescent="0.2">
      <c r="A28" s="543" t="str">
        <f>'1. IDENTIFICACION DEL RIESGO'!O35</f>
        <v xml:space="preserve">Revelación o entrega de información confidencial a la que se tuvo acceso como auditor para beneficiar o afectar al auditado o a terceros favoreciendo intereses particulares. </v>
      </c>
      <c r="B28" s="540" t="str">
        <f>'1. IDENTIFICACION DEL RIESGO'!AB35</f>
        <v>EI3+</v>
      </c>
      <c r="C28" s="540" t="s">
        <v>1946</v>
      </c>
      <c r="D28" s="540" t="s">
        <v>1781</v>
      </c>
      <c r="E28" s="540" t="s">
        <v>1947</v>
      </c>
      <c r="F28" s="540" t="s">
        <v>1512</v>
      </c>
      <c r="G28" s="545">
        <v>44211</v>
      </c>
      <c r="H28" s="545">
        <v>44545</v>
      </c>
      <c r="I28" s="540" t="s">
        <v>1944</v>
      </c>
      <c r="J28" s="540" t="s">
        <v>1945</v>
      </c>
      <c r="K28" s="675"/>
      <c r="L28" s="676"/>
      <c r="M28" s="676"/>
      <c r="N28" s="676"/>
      <c r="O28" s="677"/>
      <c r="P28" s="675"/>
      <c r="Q28" s="676"/>
      <c r="R28" s="676"/>
      <c r="S28" s="676"/>
      <c r="T28" s="677"/>
      <c r="U28" s="675"/>
      <c r="V28" s="676"/>
      <c r="W28" s="676"/>
      <c r="X28" s="676"/>
      <c r="Y28" s="677"/>
      <c r="AD28" s="547"/>
    </row>
    <row r="29" spans="1:30" s="546" customFormat="1" ht="25.5" x14ac:dyDescent="0.2">
      <c r="A29" s="680" t="str">
        <f>'1. IDENTIFICACION DEL RIESGO'!O36</f>
        <v>Sanciones e investigaciones por direcionamiento indebido de la gestión contractual favoreciendo intereses privados o particulares. .</v>
      </c>
      <c r="B29" s="680" t="str">
        <f>'1. IDENTIFICACION DEL RIESGO'!AB36</f>
        <v>AB2+</v>
      </c>
      <c r="C29" s="680" t="s">
        <v>2220</v>
      </c>
      <c r="D29" s="540" t="s">
        <v>1781</v>
      </c>
      <c r="E29" s="548" t="s">
        <v>2221</v>
      </c>
      <c r="F29" s="540" t="s">
        <v>1673</v>
      </c>
      <c r="G29" s="545">
        <v>44197</v>
      </c>
      <c r="H29" s="545">
        <v>44561</v>
      </c>
      <c r="I29" s="540" t="s">
        <v>1954</v>
      </c>
      <c r="J29" s="540" t="s">
        <v>1965</v>
      </c>
      <c r="K29" s="675"/>
      <c r="L29" s="676"/>
      <c r="M29" s="676"/>
      <c r="N29" s="676"/>
      <c r="O29" s="677"/>
      <c r="P29" s="675"/>
      <c r="Q29" s="676"/>
      <c r="R29" s="676"/>
      <c r="S29" s="676"/>
      <c r="T29" s="677"/>
      <c r="U29" s="675"/>
      <c r="V29" s="676"/>
      <c r="W29" s="676"/>
      <c r="X29" s="676"/>
      <c r="Y29" s="677"/>
      <c r="AD29" s="547"/>
    </row>
    <row r="30" spans="1:30" s="546" customFormat="1" ht="25.5" x14ac:dyDescent="0.2">
      <c r="A30" s="681"/>
      <c r="B30" s="681"/>
      <c r="C30" s="681"/>
      <c r="D30" s="540" t="s">
        <v>1781</v>
      </c>
      <c r="E30" s="540" t="s">
        <v>1967</v>
      </c>
      <c r="F30" s="540" t="s">
        <v>1511</v>
      </c>
      <c r="G30" s="545">
        <v>44197</v>
      </c>
      <c r="H30" s="545">
        <v>44561</v>
      </c>
      <c r="I30" s="540" t="s">
        <v>1968</v>
      </c>
      <c r="J30" s="549" t="s">
        <v>1966</v>
      </c>
      <c r="K30" s="675"/>
      <c r="L30" s="676"/>
      <c r="M30" s="676"/>
      <c r="N30" s="676"/>
      <c r="O30" s="677"/>
      <c r="P30" s="675"/>
      <c r="Q30" s="676"/>
      <c r="R30" s="676"/>
      <c r="S30" s="676"/>
      <c r="T30" s="677"/>
      <c r="U30" s="675"/>
      <c r="V30" s="676"/>
      <c r="W30" s="676"/>
      <c r="X30" s="676"/>
      <c r="Y30" s="677"/>
      <c r="AD30" s="547"/>
    </row>
    <row r="31" spans="1:30" s="546" customFormat="1" ht="38.25" x14ac:dyDescent="0.2">
      <c r="A31" s="681"/>
      <c r="B31" s="681"/>
      <c r="C31" s="681"/>
      <c r="D31" s="540" t="s">
        <v>1782</v>
      </c>
      <c r="E31" s="540" t="s">
        <v>1969</v>
      </c>
      <c r="F31" s="540" t="s">
        <v>1511</v>
      </c>
      <c r="G31" s="545">
        <v>44197</v>
      </c>
      <c r="H31" s="545">
        <v>44561</v>
      </c>
      <c r="I31" s="540" t="s">
        <v>1970</v>
      </c>
      <c r="J31" s="540" t="s">
        <v>1831</v>
      </c>
      <c r="K31" s="675"/>
      <c r="L31" s="676"/>
      <c r="M31" s="676"/>
      <c r="N31" s="676"/>
      <c r="O31" s="677"/>
      <c r="P31" s="675"/>
      <c r="Q31" s="676"/>
      <c r="R31" s="676"/>
      <c r="S31" s="676"/>
      <c r="T31" s="677"/>
      <c r="U31" s="675"/>
      <c r="V31" s="676"/>
      <c r="W31" s="676"/>
      <c r="X31" s="676"/>
      <c r="Y31" s="677"/>
      <c r="AD31" s="547"/>
    </row>
    <row r="32" spans="1:30" s="546" customFormat="1" ht="51" x14ac:dyDescent="0.2">
      <c r="A32" s="681"/>
      <c r="B32" s="681"/>
      <c r="C32" s="681"/>
      <c r="D32" s="540" t="s">
        <v>1782</v>
      </c>
      <c r="E32" s="540" t="s">
        <v>2222</v>
      </c>
      <c r="F32" s="540" t="s">
        <v>1673</v>
      </c>
      <c r="G32" s="545">
        <v>44197</v>
      </c>
      <c r="H32" s="545">
        <v>44561</v>
      </c>
      <c r="I32" s="540" t="s">
        <v>1971</v>
      </c>
      <c r="J32" s="540" t="s">
        <v>1972</v>
      </c>
      <c r="K32" s="675"/>
      <c r="L32" s="676"/>
      <c r="M32" s="676"/>
      <c r="N32" s="676"/>
      <c r="O32" s="677"/>
      <c r="P32" s="675"/>
      <c r="Q32" s="676"/>
      <c r="R32" s="676"/>
      <c r="S32" s="676"/>
      <c r="T32" s="677"/>
      <c r="U32" s="675"/>
      <c r="V32" s="676"/>
      <c r="W32" s="676"/>
      <c r="X32" s="676"/>
      <c r="Y32" s="677"/>
      <c r="AD32" s="547"/>
    </row>
    <row r="33" spans="1:30" s="546" customFormat="1" ht="63.75" x14ac:dyDescent="0.2">
      <c r="A33" s="681"/>
      <c r="B33" s="681"/>
      <c r="C33" s="681"/>
      <c r="D33" s="540" t="s">
        <v>1781</v>
      </c>
      <c r="E33" s="540" t="s">
        <v>2223</v>
      </c>
      <c r="F33" s="540" t="s">
        <v>1512</v>
      </c>
      <c r="G33" s="545">
        <v>44211</v>
      </c>
      <c r="H33" s="545">
        <v>44545</v>
      </c>
      <c r="I33" s="540" t="s">
        <v>1973</v>
      </c>
      <c r="J33" s="540" t="s">
        <v>1974</v>
      </c>
      <c r="K33" s="675"/>
      <c r="L33" s="676"/>
      <c r="M33" s="676"/>
      <c r="N33" s="676"/>
      <c r="O33" s="677"/>
      <c r="P33" s="675"/>
      <c r="Q33" s="676"/>
      <c r="R33" s="676"/>
      <c r="S33" s="676"/>
      <c r="T33" s="677"/>
      <c r="U33" s="675"/>
      <c r="V33" s="676"/>
      <c r="W33" s="676"/>
      <c r="X33" s="676"/>
      <c r="Y33" s="677"/>
      <c r="AD33" s="547"/>
    </row>
    <row r="34" spans="1:30" s="546" customFormat="1" ht="63.75" x14ac:dyDescent="0.2">
      <c r="A34" s="681"/>
      <c r="B34" s="681"/>
      <c r="C34" s="681"/>
      <c r="D34" s="540" t="s">
        <v>1781</v>
      </c>
      <c r="E34" s="540" t="s">
        <v>2224</v>
      </c>
      <c r="F34" s="540" t="s">
        <v>1512</v>
      </c>
      <c r="G34" s="545">
        <v>44211</v>
      </c>
      <c r="H34" s="545">
        <v>44545</v>
      </c>
      <c r="I34" s="540" t="s">
        <v>1975</v>
      </c>
      <c r="J34" s="540" t="s">
        <v>1976</v>
      </c>
      <c r="K34" s="675"/>
      <c r="L34" s="676"/>
      <c r="M34" s="676"/>
      <c r="N34" s="676"/>
      <c r="O34" s="677"/>
      <c r="P34" s="675"/>
      <c r="Q34" s="676"/>
      <c r="R34" s="676"/>
      <c r="S34" s="676"/>
      <c r="T34" s="677"/>
      <c r="U34" s="675"/>
      <c r="V34" s="676"/>
      <c r="W34" s="676"/>
      <c r="X34" s="676"/>
      <c r="Y34" s="677"/>
      <c r="AD34" s="547"/>
    </row>
    <row r="35" spans="1:30" s="546" customFormat="1" ht="51" x14ac:dyDescent="0.2">
      <c r="A35" s="681"/>
      <c r="B35" s="681"/>
      <c r="C35" s="681"/>
      <c r="D35" s="540" t="s">
        <v>1781</v>
      </c>
      <c r="E35" s="540" t="s">
        <v>2225</v>
      </c>
      <c r="F35" s="540" t="s">
        <v>1512</v>
      </c>
      <c r="G35" s="545">
        <v>44211</v>
      </c>
      <c r="H35" s="545">
        <v>44545</v>
      </c>
      <c r="I35" s="540" t="s">
        <v>1973</v>
      </c>
      <c r="J35" s="540" t="s">
        <v>1977</v>
      </c>
      <c r="K35" s="675"/>
      <c r="L35" s="676"/>
      <c r="M35" s="676"/>
      <c r="N35" s="676"/>
      <c r="O35" s="677"/>
      <c r="P35" s="675"/>
      <c r="Q35" s="676"/>
      <c r="R35" s="676"/>
      <c r="S35" s="676"/>
      <c r="T35" s="677"/>
      <c r="U35" s="675"/>
      <c r="V35" s="676"/>
      <c r="W35" s="676"/>
      <c r="X35" s="676"/>
      <c r="Y35" s="677"/>
      <c r="AD35" s="547"/>
    </row>
    <row r="36" spans="1:30" s="546" customFormat="1" ht="25.5" x14ac:dyDescent="0.2">
      <c r="A36" s="678" t="str">
        <f>'1. IDENTIFICACION DEL RIESGO'!$O$37</f>
        <v>Sanciones disciplinarias, legales, o penales debido a promover, inducir actuaciones administrativas atendiendo intereses personales o de un tercero.</v>
      </c>
      <c r="B36" s="678" t="str">
        <f>'1. IDENTIFICACION DEL RIESGO'!$AB$37</f>
        <v>TH6+</v>
      </c>
      <c r="C36" s="678" t="s">
        <v>1990</v>
      </c>
      <c r="D36" s="540" t="s">
        <v>1781</v>
      </c>
      <c r="E36" s="540" t="s">
        <v>1991</v>
      </c>
      <c r="F36" s="540" t="s">
        <v>1774</v>
      </c>
      <c r="G36" s="545">
        <v>44228</v>
      </c>
      <c r="H36" s="545">
        <v>44545</v>
      </c>
      <c r="I36" s="540" t="s">
        <v>1992</v>
      </c>
      <c r="J36" s="540" t="s">
        <v>1993</v>
      </c>
      <c r="K36" s="675"/>
      <c r="L36" s="676"/>
      <c r="M36" s="676"/>
      <c r="N36" s="676"/>
      <c r="O36" s="677"/>
      <c r="P36" s="675"/>
      <c r="Q36" s="676"/>
      <c r="R36" s="676"/>
      <c r="S36" s="676"/>
      <c r="T36" s="677"/>
      <c r="U36" s="675"/>
      <c r="V36" s="676"/>
      <c r="W36" s="676"/>
      <c r="X36" s="676"/>
      <c r="Y36" s="677"/>
      <c r="AD36" s="547"/>
    </row>
    <row r="37" spans="1:30" s="546" customFormat="1" ht="38.25" x14ac:dyDescent="0.2">
      <c r="A37" s="678"/>
      <c r="B37" s="678"/>
      <c r="C37" s="678"/>
      <c r="D37" s="540" t="s">
        <v>1781</v>
      </c>
      <c r="E37" s="540" t="s">
        <v>1994</v>
      </c>
      <c r="F37" s="540" t="s">
        <v>1774</v>
      </c>
      <c r="G37" s="545">
        <v>44228</v>
      </c>
      <c r="H37" s="545">
        <v>44545</v>
      </c>
      <c r="I37" s="540" t="s">
        <v>1995</v>
      </c>
      <c r="J37" s="540" t="s">
        <v>1996</v>
      </c>
      <c r="K37" s="675"/>
      <c r="L37" s="676"/>
      <c r="M37" s="676"/>
      <c r="N37" s="676"/>
      <c r="O37" s="677"/>
      <c r="P37" s="675"/>
      <c r="Q37" s="676"/>
      <c r="R37" s="676"/>
      <c r="S37" s="676"/>
      <c r="T37" s="677"/>
      <c r="U37" s="675"/>
      <c r="V37" s="676"/>
      <c r="W37" s="676"/>
      <c r="X37" s="676"/>
      <c r="Y37" s="677"/>
      <c r="AD37" s="547"/>
    </row>
    <row r="38" spans="1:30" s="546" customFormat="1" ht="38.25" x14ac:dyDescent="0.2">
      <c r="A38" s="678"/>
      <c r="B38" s="678"/>
      <c r="C38" s="678"/>
      <c r="D38" s="540" t="s">
        <v>1781</v>
      </c>
      <c r="E38" s="540" t="s">
        <v>1997</v>
      </c>
      <c r="F38" s="540" t="s">
        <v>1511</v>
      </c>
      <c r="G38" s="545">
        <v>44228</v>
      </c>
      <c r="H38" s="545">
        <v>44545</v>
      </c>
      <c r="I38" s="540" t="s">
        <v>1998</v>
      </c>
      <c r="J38" s="540" t="s">
        <v>1999</v>
      </c>
      <c r="K38" s="675"/>
      <c r="L38" s="676"/>
      <c r="M38" s="676"/>
      <c r="N38" s="676"/>
      <c r="O38" s="677"/>
      <c r="P38" s="675"/>
      <c r="Q38" s="676"/>
      <c r="R38" s="676"/>
      <c r="S38" s="676"/>
      <c r="T38" s="677"/>
      <c r="U38" s="675"/>
      <c r="V38" s="676"/>
      <c r="W38" s="676"/>
      <c r="X38" s="676"/>
      <c r="Y38" s="677"/>
      <c r="AD38" s="547"/>
    </row>
    <row r="39" spans="1:30" s="546" customFormat="1" ht="38.25" x14ac:dyDescent="0.2">
      <c r="A39" s="678"/>
      <c r="B39" s="678"/>
      <c r="C39" s="678"/>
      <c r="D39" s="540" t="s">
        <v>1781</v>
      </c>
      <c r="E39" s="540" t="s">
        <v>2000</v>
      </c>
      <c r="F39" s="540" t="s">
        <v>1673</v>
      </c>
      <c r="G39" s="545">
        <v>44228</v>
      </c>
      <c r="H39" s="545">
        <v>44545</v>
      </c>
      <c r="I39" s="540" t="s">
        <v>2001</v>
      </c>
      <c r="J39" s="540" t="s">
        <v>2002</v>
      </c>
      <c r="K39" s="675"/>
      <c r="L39" s="676"/>
      <c r="M39" s="676"/>
      <c r="N39" s="676"/>
      <c r="O39" s="677"/>
      <c r="P39" s="675"/>
      <c r="Q39" s="676"/>
      <c r="R39" s="676"/>
      <c r="S39" s="676"/>
      <c r="T39" s="677"/>
      <c r="U39" s="675"/>
      <c r="V39" s="676"/>
      <c r="W39" s="676"/>
      <c r="X39" s="676"/>
      <c r="Y39" s="677"/>
      <c r="AD39" s="547"/>
    </row>
    <row r="40" spans="1:30" s="546" customFormat="1" ht="25.5" x14ac:dyDescent="0.2">
      <c r="A40" s="678" t="str">
        <f>'1. IDENTIFICACION DEL RIESGO'!$O$38</f>
        <v>Investigaciones disciplinarias y fiscales por efectuar pagos sin cumplimiento de los requisitos a terceros.</v>
      </c>
      <c r="B40" s="678" t="str">
        <f>'1. IDENTIFICACION DEL RIESGO'!$AB$38</f>
        <v>GF9+</v>
      </c>
      <c r="C40" s="678" t="s">
        <v>2028</v>
      </c>
      <c r="D40" s="540" t="s">
        <v>1781</v>
      </c>
      <c r="E40" s="541" t="s">
        <v>2029</v>
      </c>
      <c r="F40" s="540" t="s">
        <v>1512</v>
      </c>
      <c r="G40" s="679">
        <v>44198</v>
      </c>
      <c r="H40" s="679">
        <v>44545</v>
      </c>
      <c r="I40" s="678" t="s">
        <v>2030</v>
      </c>
      <c r="J40" s="540" t="s">
        <v>2031</v>
      </c>
      <c r="K40" s="675"/>
      <c r="L40" s="676"/>
      <c r="M40" s="676"/>
      <c r="N40" s="676"/>
      <c r="O40" s="677"/>
      <c r="P40" s="675"/>
      <c r="Q40" s="676"/>
      <c r="R40" s="676"/>
      <c r="S40" s="676"/>
      <c r="T40" s="677"/>
      <c r="U40" s="675"/>
      <c r="V40" s="676"/>
      <c r="W40" s="676"/>
      <c r="X40" s="676"/>
      <c r="Y40" s="677"/>
      <c r="AD40" s="547"/>
    </row>
    <row r="41" spans="1:30" s="546" customFormat="1" ht="102" x14ac:dyDescent="0.2">
      <c r="A41" s="678"/>
      <c r="B41" s="678"/>
      <c r="C41" s="678"/>
      <c r="D41" s="540" t="s">
        <v>1781</v>
      </c>
      <c r="E41" s="542" t="s">
        <v>2032</v>
      </c>
      <c r="F41" s="540" t="s">
        <v>1752</v>
      </c>
      <c r="G41" s="679"/>
      <c r="H41" s="679"/>
      <c r="I41" s="678"/>
      <c r="J41" s="540" t="s">
        <v>2033</v>
      </c>
      <c r="K41" s="675"/>
      <c r="L41" s="676"/>
      <c r="M41" s="676"/>
      <c r="N41" s="676"/>
      <c r="O41" s="677"/>
      <c r="P41" s="675"/>
      <c r="Q41" s="676"/>
      <c r="R41" s="676"/>
      <c r="S41" s="676"/>
      <c r="T41" s="677"/>
      <c r="U41" s="675"/>
      <c r="V41" s="676"/>
      <c r="W41" s="676"/>
      <c r="X41" s="676"/>
      <c r="Y41" s="677"/>
      <c r="AD41" s="547"/>
    </row>
    <row r="42" spans="1:30" s="546" customFormat="1" ht="38.25" x14ac:dyDescent="0.2">
      <c r="A42" s="678"/>
      <c r="B42" s="678"/>
      <c r="C42" s="678"/>
      <c r="D42" s="540" t="s">
        <v>1782</v>
      </c>
      <c r="E42" s="540" t="s">
        <v>2034</v>
      </c>
      <c r="F42" s="540" t="s">
        <v>1673</v>
      </c>
      <c r="G42" s="679">
        <v>44198</v>
      </c>
      <c r="H42" s="679">
        <v>44545</v>
      </c>
      <c r="I42" s="678" t="s">
        <v>2035</v>
      </c>
      <c r="J42" s="540" t="s">
        <v>2036</v>
      </c>
      <c r="K42" s="675"/>
      <c r="L42" s="676"/>
      <c r="M42" s="676"/>
      <c r="N42" s="676"/>
      <c r="O42" s="677"/>
      <c r="P42" s="675"/>
      <c r="Q42" s="676"/>
      <c r="R42" s="676"/>
      <c r="S42" s="676"/>
      <c r="T42" s="677"/>
      <c r="U42" s="675"/>
      <c r="V42" s="676"/>
      <c r="W42" s="676"/>
      <c r="X42" s="676"/>
      <c r="Y42" s="677"/>
      <c r="AD42" s="547"/>
    </row>
    <row r="43" spans="1:30" s="546" customFormat="1" ht="25.5" x14ac:dyDescent="0.2">
      <c r="A43" s="678"/>
      <c r="B43" s="678"/>
      <c r="C43" s="678"/>
      <c r="D43" s="540" t="s">
        <v>1782</v>
      </c>
      <c r="E43" s="540" t="s">
        <v>2037</v>
      </c>
      <c r="F43" s="540" t="s">
        <v>1673</v>
      </c>
      <c r="G43" s="679"/>
      <c r="H43" s="679"/>
      <c r="I43" s="678"/>
      <c r="J43" s="540" t="s">
        <v>2038</v>
      </c>
      <c r="K43" s="675"/>
      <c r="L43" s="676"/>
      <c r="M43" s="676"/>
      <c r="N43" s="676"/>
      <c r="O43" s="677"/>
      <c r="P43" s="675"/>
      <c r="Q43" s="676"/>
      <c r="R43" s="676"/>
      <c r="S43" s="676"/>
      <c r="T43" s="677"/>
      <c r="U43" s="675"/>
      <c r="V43" s="676"/>
      <c r="W43" s="676"/>
      <c r="X43" s="676"/>
      <c r="Y43" s="677"/>
      <c r="AD43" s="547"/>
    </row>
    <row r="44" spans="1:30" s="546" customFormat="1" ht="25.5" x14ac:dyDescent="0.2">
      <c r="A44" s="678"/>
      <c r="B44" s="678"/>
      <c r="C44" s="678"/>
      <c r="D44" s="540" t="s">
        <v>1782</v>
      </c>
      <c r="E44" s="540" t="s">
        <v>2039</v>
      </c>
      <c r="F44" s="540" t="s">
        <v>1673</v>
      </c>
      <c r="G44" s="679"/>
      <c r="H44" s="679"/>
      <c r="I44" s="678"/>
      <c r="J44" s="540" t="s">
        <v>2040</v>
      </c>
      <c r="K44" s="675"/>
      <c r="L44" s="676"/>
      <c r="M44" s="676"/>
      <c r="N44" s="676"/>
      <c r="O44" s="677"/>
      <c r="P44" s="675"/>
      <c r="Q44" s="676"/>
      <c r="R44" s="676"/>
      <c r="S44" s="676"/>
      <c r="T44" s="677"/>
      <c r="U44" s="675"/>
      <c r="V44" s="676"/>
      <c r="W44" s="676"/>
      <c r="X44" s="676"/>
      <c r="Y44" s="677"/>
      <c r="AD44" s="547"/>
    </row>
    <row r="45" spans="1:30" s="546" customFormat="1" ht="25.5" x14ac:dyDescent="0.2">
      <c r="A45" s="678" t="str">
        <f>'1. IDENTIFICACION DEL RIESGO'!$O$39</f>
        <v>Pérdida económica por inadecuada revisión de documentos generando irregularidades (no cobros o menor valor cobrado) en la Fiscalización y verificación del  aporte parafiscal 3% a favor del ICBF.</v>
      </c>
      <c r="B45" s="678" t="str">
        <f>'1. IDENTIFICACION DEL RIESGO'!$AB$39</f>
        <v>GF10+</v>
      </c>
      <c r="C45" s="678" t="s">
        <v>2041</v>
      </c>
      <c r="D45" s="540" t="s">
        <v>1781</v>
      </c>
      <c r="E45" s="540" t="s">
        <v>2042</v>
      </c>
      <c r="F45" s="540" t="s">
        <v>1512</v>
      </c>
      <c r="G45" s="679">
        <v>44287</v>
      </c>
      <c r="H45" s="679">
        <v>44545</v>
      </c>
      <c r="I45" s="678" t="s">
        <v>2043</v>
      </c>
      <c r="J45" s="540" t="s">
        <v>2044</v>
      </c>
      <c r="K45" s="675"/>
      <c r="L45" s="676"/>
      <c r="M45" s="676"/>
      <c r="N45" s="676"/>
      <c r="O45" s="677"/>
      <c r="P45" s="675"/>
      <c r="Q45" s="676"/>
      <c r="R45" s="676"/>
      <c r="S45" s="676"/>
      <c r="T45" s="677"/>
      <c r="U45" s="675"/>
      <c r="V45" s="676"/>
      <c r="W45" s="676"/>
      <c r="X45" s="676"/>
      <c r="Y45" s="677"/>
      <c r="AD45" s="547"/>
    </row>
    <row r="46" spans="1:30" s="546" customFormat="1" ht="38.25" x14ac:dyDescent="0.2">
      <c r="A46" s="678"/>
      <c r="B46" s="678"/>
      <c r="C46" s="678"/>
      <c r="D46" s="540" t="s">
        <v>1781</v>
      </c>
      <c r="E46" s="540" t="s">
        <v>2045</v>
      </c>
      <c r="F46" s="540" t="s">
        <v>1752</v>
      </c>
      <c r="G46" s="679"/>
      <c r="H46" s="679"/>
      <c r="I46" s="678"/>
      <c r="J46" s="540" t="s">
        <v>2046</v>
      </c>
      <c r="K46" s="675"/>
      <c r="L46" s="676"/>
      <c r="M46" s="676"/>
      <c r="N46" s="676"/>
      <c r="O46" s="677"/>
      <c r="P46" s="675"/>
      <c r="Q46" s="676"/>
      <c r="R46" s="676"/>
      <c r="S46" s="676"/>
      <c r="T46" s="677"/>
      <c r="U46" s="675"/>
      <c r="V46" s="676"/>
      <c r="W46" s="676"/>
      <c r="X46" s="676"/>
      <c r="Y46" s="677"/>
      <c r="AD46" s="547"/>
    </row>
    <row r="47" spans="1:30" s="546" customFormat="1" ht="51" x14ac:dyDescent="0.2">
      <c r="A47" s="678"/>
      <c r="B47" s="678"/>
      <c r="C47" s="678"/>
      <c r="D47" s="540" t="s">
        <v>1782</v>
      </c>
      <c r="E47" s="540" t="s">
        <v>2047</v>
      </c>
      <c r="F47" s="540" t="s">
        <v>1673</v>
      </c>
      <c r="G47" s="679">
        <v>44228</v>
      </c>
      <c r="H47" s="679">
        <v>44545</v>
      </c>
      <c r="I47" s="678" t="s">
        <v>2043</v>
      </c>
      <c r="J47" s="540" t="s">
        <v>2048</v>
      </c>
      <c r="K47" s="675"/>
      <c r="L47" s="676"/>
      <c r="M47" s="676"/>
      <c r="N47" s="676"/>
      <c r="O47" s="677"/>
      <c r="P47" s="675"/>
      <c r="Q47" s="676"/>
      <c r="R47" s="676"/>
      <c r="S47" s="676"/>
      <c r="T47" s="677"/>
      <c r="U47" s="675"/>
      <c r="V47" s="676"/>
      <c r="W47" s="676"/>
      <c r="X47" s="676"/>
      <c r="Y47" s="677"/>
      <c r="AD47" s="547"/>
    </row>
    <row r="48" spans="1:30" s="546" customFormat="1" ht="38.25" x14ac:dyDescent="0.2">
      <c r="A48" s="678"/>
      <c r="B48" s="678"/>
      <c r="C48" s="678"/>
      <c r="D48" s="540" t="s">
        <v>1782</v>
      </c>
      <c r="E48" s="540" t="s">
        <v>2049</v>
      </c>
      <c r="F48" s="540" t="s">
        <v>1673</v>
      </c>
      <c r="G48" s="679"/>
      <c r="H48" s="679"/>
      <c r="I48" s="678"/>
      <c r="J48" s="540" t="s">
        <v>2046</v>
      </c>
      <c r="K48" s="675"/>
      <c r="L48" s="676"/>
      <c r="M48" s="676"/>
      <c r="N48" s="676"/>
      <c r="O48" s="677"/>
      <c r="P48" s="675"/>
      <c r="Q48" s="676"/>
      <c r="R48" s="676"/>
      <c r="S48" s="676"/>
      <c r="T48" s="677"/>
      <c r="U48" s="675"/>
      <c r="V48" s="676"/>
      <c r="W48" s="676"/>
      <c r="X48" s="676"/>
      <c r="Y48" s="677"/>
      <c r="AD48" s="547"/>
    </row>
    <row r="49" spans="1:30" s="546" customFormat="1" ht="38.25" x14ac:dyDescent="0.2">
      <c r="A49" s="678"/>
      <c r="B49" s="678"/>
      <c r="C49" s="678"/>
      <c r="D49" s="540" t="s">
        <v>1782</v>
      </c>
      <c r="E49" s="540" t="s">
        <v>2050</v>
      </c>
      <c r="F49" s="540" t="s">
        <v>1512</v>
      </c>
      <c r="G49" s="679"/>
      <c r="H49" s="679"/>
      <c r="I49" s="678"/>
      <c r="J49" s="540" t="s">
        <v>2051</v>
      </c>
      <c r="K49" s="675"/>
      <c r="L49" s="676"/>
      <c r="M49" s="676"/>
      <c r="N49" s="676"/>
      <c r="O49" s="677"/>
      <c r="P49" s="675"/>
      <c r="Q49" s="676"/>
      <c r="R49" s="676"/>
      <c r="S49" s="676"/>
      <c r="T49" s="677"/>
      <c r="U49" s="675"/>
      <c r="V49" s="676"/>
      <c r="W49" s="676"/>
      <c r="X49" s="676"/>
      <c r="Y49" s="677"/>
      <c r="AD49" s="547"/>
    </row>
    <row r="50" spans="1:30" s="546" customFormat="1" ht="51" x14ac:dyDescent="0.2">
      <c r="A50" s="678" t="str">
        <f>'1. IDENTIFICACION DEL RIESGO'!$O$40</f>
        <v>Investigaciones disciplinarias, fiscales o penales por abuso del poder por parte de los directivos en beneficio de un tercero o particular.</v>
      </c>
      <c r="B50" s="678" t="str">
        <f>'1. IDENTIFICACION DEL RIESGO'!$AB$40</f>
        <v>DE3+</v>
      </c>
      <c r="C50" s="678" t="s">
        <v>2061</v>
      </c>
      <c r="D50" s="540" t="s">
        <v>1781</v>
      </c>
      <c r="E50" s="540" t="s">
        <v>2062</v>
      </c>
      <c r="F50" s="550" t="s">
        <v>1512</v>
      </c>
      <c r="G50" s="545">
        <v>44242</v>
      </c>
      <c r="H50" s="545">
        <v>44545</v>
      </c>
      <c r="I50" s="540" t="s">
        <v>2063</v>
      </c>
      <c r="J50" s="540" t="s">
        <v>2064</v>
      </c>
      <c r="K50" s="675"/>
      <c r="L50" s="676"/>
      <c r="M50" s="676"/>
      <c r="N50" s="676"/>
      <c r="O50" s="677"/>
      <c r="P50" s="675"/>
      <c r="Q50" s="676"/>
      <c r="R50" s="676"/>
      <c r="S50" s="676"/>
      <c r="T50" s="677"/>
      <c r="U50" s="675"/>
      <c r="V50" s="676"/>
      <c r="W50" s="676"/>
      <c r="X50" s="676"/>
      <c r="Y50" s="677"/>
      <c r="AD50" s="547"/>
    </row>
    <row r="51" spans="1:30" s="546" customFormat="1" ht="51" x14ac:dyDescent="0.2">
      <c r="A51" s="678"/>
      <c r="B51" s="678"/>
      <c r="C51" s="678"/>
      <c r="D51" s="540" t="s">
        <v>1781</v>
      </c>
      <c r="E51" s="540" t="s">
        <v>2065</v>
      </c>
      <c r="F51" s="550" t="s">
        <v>1511</v>
      </c>
      <c r="G51" s="545">
        <v>44229</v>
      </c>
      <c r="H51" s="545">
        <v>44545</v>
      </c>
      <c r="I51" s="540" t="s">
        <v>2063</v>
      </c>
      <c r="J51" s="540" t="s">
        <v>1756</v>
      </c>
      <c r="K51" s="675"/>
      <c r="L51" s="676"/>
      <c r="M51" s="676"/>
      <c r="N51" s="676"/>
      <c r="O51" s="677"/>
      <c r="P51" s="675"/>
      <c r="Q51" s="676"/>
      <c r="R51" s="676"/>
      <c r="S51" s="676"/>
      <c r="T51" s="677"/>
      <c r="U51" s="675"/>
      <c r="V51" s="676"/>
      <c r="W51" s="676"/>
      <c r="X51" s="676"/>
      <c r="Y51" s="677"/>
      <c r="AD51" s="547"/>
    </row>
    <row r="52" spans="1:30" s="546" customFormat="1" ht="51" x14ac:dyDescent="0.2">
      <c r="A52" s="678"/>
      <c r="B52" s="678"/>
      <c r="C52" s="678"/>
      <c r="D52" s="540" t="s">
        <v>1781</v>
      </c>
      <c r="E52" s="540" t="s">
        <v>2066</v>
      </c>
      <c r="F52" s="550" t="s">
        <v>1512</v>
      </c>
      <c r="G52" s="545">
        <v>44242</v>
      </c>
      <c r="H52" s="545">
        <v>44545</v>
      </c>
      <c r="I52" s="540" t="s">
        <v>2063</v>
      </c>
      <c r="J52" s="540" t="s">
        <v>2064</v>
      </c>
      <c r="K52" s="675"/>
      <c r="L52" s="676"/>
      <c r="M52" s="676"/>
      <c r="N52" s="676"/>
      <c r="O52" s="677"/>
      <c r="P52" s="675"/>
      <c r="Q52" s="676"/>
      <c r="R52" s="676"/>
      <c r="S52" s="676"/>
      <c r="T52" s="677"/>
      <c r="U52" s="675"/>
      <c r="V52" s="676"/>
      <c r="W52" s="676"/>
      <c r="X52" s="676"/>
      <c r="Y52" s="677"/>
      <c r="AD52" s="547"/>
    </row>
    <row r="53" spans="1:30" s="546" customFormat="1" ht="25.5" x14ac:dyDescent="0.2">
      <c r="A53" s="678"/>
      <c r="B53" s="678"/>
      <c r="C53" s="678"/>
      <c r="D53" s="540" t="s">
        <v>1782</v>
      </c>
      <c r="E53" s="540" t="s">
        <v>2067</v>
      </c>
      <c r="F53" s="550" t="s">
        <v>1512</v>
      </c>
      <c r="G53" s="545">
        <v>44545</v>
      </c>
      <c r="H53" s="545">
        <v>44545</v>
      </c>
      <c r="I53" s="540" t="s">
        <v>1840</v>
      </c>
      <c r="J53" s="540" t="s">
        <v>2064</v>
      </c>
      <c r="K53" s="675"/>
      <c r="L53" s="676"/>
      <c r="M53" s="676"/>
      <c r="N53" s="676"/>
      <c r="O53" s="677"/>
      <c r="P53" s="675"/>
      <c r="Q53" s="676"/>
      <c r="R53" s="676"/>
      <c r="S53" s="676"/>
      <c r="T53" s="677"/>
      <c r="U53" s="675"/>
      <c r="V53" s="676"/>
      <c r="W53" s="676"/>
      <c r="X53" s="676"/>
      <c r="Y53" s="677"/>
      <c r="AD53" s="547"/>
    </row>
    <row r="54" spans="1:30" s="546" customFormat="1" ht="25.5" x14ac:dyDescent="0.2">
      <c r="A54" s="678"/>
      <c r="B54" s="678"/>
      <c r="C54" s="678"/>
      <c r="D54" s="540" t="s">
        <v>1782</v>
      </c>
      <c r="E54" s="540" t="s">
        <v>2068</v>
      </c>
      <c r="F54" s="550" t="s">
        <v>1512</v>
      </c>
      <c r="G54" s="545">
        <v>44545</v>
      </c>
      <c r="H54" s="545">
        <v>44545</v>
      </c>
      <c r="I54" s="540" t="s">
        <v>1840</v>
      </c>
      <c r="J54" s="540" t="s">
        <v>2064</v>
      </c>
      <c r="K54" s="675"/>
      <c r="L54" s="676"/>
      <c r="M54" s="676"/>
      <c r="N54" s="676"/>
      <c r="O54" s="677"/>
      <c r="P54" s="675"/>
      <c r="Q54" s="676"/>
      <c r="R54" s="676"/>
      <c r="S54" s="676"/>
      <c r="T54" s="677"/>
      <c r="U54" s="675"/>
      <c r="V54" s="676"/>
      <c r="W54" s="676"/>
      <c r="X54" s="676"/>
      <c r="Y54" s="677"/>
      <c r="AD54" s="547"/>
    </row>
    <row r="55" spans="1:30" s="546" customFormat="1" ht="25.5" x14ac:dyDescent="0.2">
      <c r="A55" s="678"/>
      <c r="B55" s="678"/>
      <c r="C55" s="678"/>
      <c r="D55" s="540" t="s">
        <v>410</v>
      </c>
      <c r="E55" s="540" t="s">
        <v>2069</v>
      </c>
      <c r="F55" s="550" t="s">
        <v>1512</v>
      </c>
      <c r="G55" s="545">
        <v>44545</v>
      </c>
      <c r="H55" s="545">
        <v>44545</v>
      </c>
      <c r="I55" s="678" t="s">
        <v>2070</v>
      </c>
      <c r="J55" s="678" t="s">
        <v>1756</v>
      </c>
      <c r="K55" s="675"/>
      <c r="L55" s="676"/>
      <c r="M55" s="676"/>
      <c r="N55" s="676"/>
      <c r="O55" s="677"/>
      <c r="P55" s="675"/>
      <c r="Q55" s="676"/>
      <c r="R55" s="676"/>
      <c r="S55" s="676"/>
      <c r="T55" s="677"/>
      <c r="U55" s="675"/>
      <c r="V55" s="676"/>
      <c r="W55" s="676"/>
      <c r="X55" s="676"/>
      <c r="Y55" s="677"/>
      <c r="AD55" s="547"/>
    </row>
    <row r="56" spans="1:30" s="546" customFormat="1" x14ac:dyDescent="0.2">
      <c r="A56" s="678"/>
      <c r="B56" s="680"/>
      <c r="C56" s="680"/>
      <c r="D56" s="543" t="s">
        <v>410</v>
      </c>
      <c r="E56" s="543" t="s">
        <v>2071</v>
      </c>
      <c r="F56" s="550" t="s">
        <v>1512</v>
      </c>
      <c r="G56" s="551">
        <v>44545</v>
      </c>
      <c r="H56" s="551">
        <v>44545</v>
      </c>
      <c r="I56" s="680"/>
      <c r="J56" s="680"/>
      <c r="K56" s="675"/>
      <c r="L56" s="676"/>
      <c r="M56" s="676"/>
      <c r="N56" s="676"/>
      <c r="O56" s="677"/>
      <c r="P56" s="675"/>
      <c r="Q56" s="676"/>
      <c r="R56" s="676"/>
      <c r="S56" s="676"/>
      <c r="T56" s="677"/>
      <c r="U56" s="675"/>
      <c r="V56" s="676"/>
      <c r="W56" s="676"/>
      <c r="X56" s="676"/>
      <c r="Y56" s="677"/>
      <c r="AD56" s="547"/>
    </row>
    <row r="57" spans="1:30" s="546" customFormat="1" ht="25.5" x14ac:dyDescent="0.2">
      <c r="A57" s="680" t="str">
        <f>'1. IDENTIFICACION DEL RIESGO'!$O$41</f>
        <v>Procesos discplinarios, fiscales y penales por uso indebido de los alimentos de alto valor.
NUT, PI, FAM, INF</v>
      </c>
      <c r="B57" s="680" t="str">
        <f>'1. IDENTIFICACION DEL RIESGO'!$AB$41</f>
        <v>PP3+</v>
      </c>
      <c r="C57" s="678" t="s">
        <v>2226</v>
      </c>
      <c r="D57" s="540" t="s">
        <v>1781</v>
      </c>
      <c r="E57" s="540" t="s">
        <v>2100</v>
      </c>
      <c r="F57" s="540" t="s">
        <v>1511</v>
      </c>
      <c r="G57" s="545">
        <v>44228</v>
      </c>
      <c r="H57" s="545">
        <v>44545</v>
      </c>
      <c r="I57" s="680" t="s">
        <v>2078</v>
      </c>
      <c r="J57" s="540" t="s">
        <v>2101</v>
      </c>
      <c r="K57" s="675"/>
      <c r="L57" s="676"/>
      <c r="M57" s="676"/>
      <c r="N57" s="676"/>
      <c r="O57" s="677"/>
      <c r="P57" s="675"/>
      <c r="Q57" s="676"/>
      <c r="R57" s="676"/>
      <c r="S57" s="676"/>
      <c r="T57" s="677"/>
      <c r="U57" s="675"/>
      <c r="V57" s="676"/>
      <c r="W57" s="676"/>
      <c r="X57" s="676"/>
      <c r="Y57" s="677"/>
      <c r="AD57" s="547"/>
    </row>
    <row r="58" spans="1:30" s="546" customFormat="1" ht="25.5" x14ac:dyDescent="0.2">
      <c r="A58" s="681"/>
      <c r="B58" s="681"/>
      <c r="C58" s="678"/>
      <c r="D58" s="540" t="s">
        <v>1781</v>
      </c>
      <c r="E58" s="540" t="s">
        <v>2102</v>
      </c>
      <c r="F58" s="540" t="s">
        <v>1511</v>
      </c>
      <c r="G58" s="545">
        <v>44228</v>
      </c>
      <c r="H58" s="545">
        <v>44545</v>
      </c>
      <c r="I58" s="681"/>
      <c r="J58" s="540" t="s">
        <v>2103</v>
      </c>
      <c r="K58" s="675"/>
      <c r="L58" s="676"/>
      <c r="M58" s="676"/>
      <c r="N58" s="676"/>
      <c r="O58" s="677"/>
      <c r="P58" s="675"/>
      <c r="Q58" s="676"/>
      <c r="R58" s="676"/>
      <c r="S58" s="676"/>
      <c r="T58" s="677"/>
      <c r="U58" s="675"/>
      <c r="V58" s="676"/>
      <c r="W58" s="676"/>
      <c r="X58" s="676"/>
      <c r="Y58" s="677"/>
      <c r="AD58" s="547"/>
    </row>
    <row r="59" spans="1:30" s="546" customFormat="1" ht="51" x14ac:dyDescent="0.2">
      <c r="A59" s="681"/>
      <c r="B59" s="681"/>
      <c r="C59" s="678"/>
      <c r="D59" s="540" t="s">
        <v>1781</v>
      </c>
      <c r="E59" s="540" t="s">
        <v>2104</v>
      </c>
      <c r="F59" s="540" t="s">
        <v>1511</v>
      </c>
      <c r="G59" s="545">
        <v>44228</v>
      </c>
      <c r="H59" s="545">
        <v>44545</v>
      </c>
      <c r="I59" s="681"/>
      <c r="J59" s="540" t="s">
        <v>2105</v>
      </c>
      <c r="K59" s="675"/>
      <c r="L59" s="676"/>
      <c r="M59" s="676"/>
      <c r="N59" s="676"/>
      <c r="O59" s="677"/>
      <c r="P59" s="675"/>
      <c r="Q59" s="676"/>
      <c r="R59" s="676"/>
      <c r="S59" s="676"/>
      <c r="T59" s="677"/>
      <c r="U59" s="675"/>
      <c r="V59" s="676"/>
      <c r="W59" s="676"/>
      <c r="X59" s="676"/>
      <c r="Y59" s="677"/>
      <c r="AD59" s="547"/>
    </row>
    <row r="60" spans="1:30" s="546" customFormat="1" ht="51" x14ac:dyDescent="0.2">
      <c r="A60" s="681"/>
      <c r="B60" s="681"/>
      <c r="C60" s="678"/>
      <c r="D60" s="540" t="s">
        <v>1782</v>
      </c>
      <c r="E60" s="540" t="s">
        <v>2106</v>
      </c>
      <c r="F60" s="540" t="s">
        <v>1511</v>
      </c>
      <c r="G60" s="545">
        <v>44228</v>
      </c>
      <c r="H60" s="545">
        <v>44545</v>
      </c>
      <c r="I60" s="681"/>
      <c r="J60" s="540" t="s">
        <v>2105</v>
      </c>
      <c r="K60" s="675"/>
      <c r="L60" s="676"/>
      <c r="M60" s="676"/>
      <c r="N60" s="676"/>
      <c r="O60" s="677"/>
      <c r="P60" s="675"/>
      <c r="Q60" s="676"/>
      <c r="R60" s="676"/>
      <c r="S60" s="676"/>
      <c r="T60" s="677"/>
      <c r="U60" s="675"/>
      <c r="V60" s="676"/>
      <c r="W60" s="676"/>
      <c r="X60" s="676"/>
      <c r="Y60" s="677"/>
      <c r="AD60" s="547"/>
    </row>
    <row r="61" spans="1:30" s="546" customFormat="1" ht="51" x14ac:dyDescent="0.2">
      <c r="A61" s="681"/>
      <c r="B61" s="681"/>
      <c r="C61" s="678"/>
      <c r="D61" s="540" t="s">
        <v>410</v>
      </c>
      <c r="E61" s="540" t="s">
        <v>2106</v>
      </c>
      <c r="F61" s="540" t="s">
        <v>1511</v>
      </c>
      <c r="G61" s="545">
        <v>44228</v>
      </c>
      <c r="H61" s="545">
        <v>44545</v>
      </c>
      <c r="I61" s="682"/>
      <c r="J61" s="540" t="s">
        <v>2105</v>
      </c>
      <c r="K61" s="675"/>
      <c r="L61" s="676"/>
      <c r="M61" s="676"/>
      <c r="N61" s="676"/>
      <c r="O61" s="677"/>
      <c r="P61" s="675"/>
      <c r="Q61" s="676"/>
      <c r="R61" s="676"/>
      <c r="S61" s="676"/>
      <c r="T61" s="677"/>
      <c r="U61" s="675"/>
      <c r="V61" s="676"/>
      <c r="W61" s="676"/>
      <c r="X61" s="676"/>
      <c r="Y61" s="677"/>
      <c r="AD61" s="547"/>
    </row>
    <row r="62" spans="1:30" s="546" customFormat="1" ht="38.25" x14ac:dyDescent="0.2">
      <c r="A62" s="681"/>
      <c r="B62" s="681"/>
      <c r="C62" s="552" t="s">
        <v>2107</v>
      </c>
      <c r="D62" s="540" t="s">
        <v>1781</v>
      </c>
      <c r="E62" s="540" t="s">
        <v>2108</v>
      </c>
      <c r="F62" s="540" t="s">
        <v>1511</v>
      </c>
      <c r="G62" s="545">
        <v>44211</v>
      </c>
      <c r="H62" s="545">
        <v>44545</v>
      </c>
      <c r="I62" s="540" t="s">
        <v>2109</v>
      </c>
      <c r="J62" s="540" t="s">
        <v>2110</v>
      </c>
      <c r="K62" s="675"/>
      <c r="L62" s="676"/>
      <c r="M62" s="676"/>
      <c r="N62" s="676"/>
      <c r="O62" s="677"/>
      <c r="P62" s="675"/>
      <c r="Q62" s="676"/>
      <c r="R62" s="676"/>
      <c r="S62" s="676"/>
      <c r="T62" s="677"/>
      <c r="U62" s="675"/>
      <c r="V62" s="676"/>
      <c r="W62" s="676"/>
      <c r="X62" s="676"/>
      <c r="Y62" s="677"/>
      <c r="AD62" s="547"/>
    </row>
    <row r="63" spans="1:30" s="546" customFormat="1" ht="51" x14ac:dyDescent="0.2">
      <c r="A63" s="681"/>
      <c r="B63" s="681"/>
      <c r="C63" s="680" t="s">
        <v>2227</v>
      </c>
      <c r="D63" s="540" t="s">
        <v>1781</v>
      </c>
      <c r="E63" s="540" t="s">
        <v>2111</v>
      </c>
      <c r="F63" s="540" t="s">
        <v>1752</v>
      </c>
      <c r="G63" s="545">
        <v>44330</v>
      </c>
      <c r="H63" s="545">
        <v>44454</v>
      </c>
      <c r="I63" s="540" t="s">
        <v>2112</v>
      </c>
      <c r="J63" s="540" t="s">
        <v>2113</v>
      </c>
      <c r="K63" s="675"/>
      <c r="L63" s="676"/>
      <c r="M63" s="676"/>
      <c r="N63" s="676"/>
      <c r="O63" s="677"/>
      <c r="P63" s="675"/>
      <c r="Q63" s="676"/>
      <c r="R63" s="676"/>
      <c r="S63" s="676"/>
      <c r="T63" s="677"/>
      <c r="U63" s="675"/>
      <c r="V63" s="676"/>
      <c r="W63" s="676"/>
      <c r="X63" s="676"/>
      <c r="Y63" s="677"/>
      <c r="AD63" s="547"/>
    </row>
    <row r="64" spans="1:30" s="546" customFormat="1" ht="51" x14ac:dyDescent="0.2">
      <c r="A64" s="681"/>
      <c r="B64" s="681"/>
      <c r="C64" s="681"/>
      <c r="D64" s="540" t="s">
        <v>1781</v>
      </c>
      <c r="E64" s="540" t="s">
        <v>2114</v>
      </c>
      <c r="F64" s="540" t="s">
        <v>1673</v>
      </c>
      <c r="G64" s="545">
        <v>44348</v>
      </c>
      <c r="H64" s="545">
        <v>44545</v>
      </c>
      <c r="I64" s="540" t="s">
        <v>2112</v>
      </c>
      <c r="J64" s="540" t="s">
        <v>2115</v>
      </c>
      <c r="K64" s="675"/>
      <c r="L64" s="676"/>
      <c r="M64" s="676"/>
      <c r="N64" s="676"/>
      <c r="O64" s="677"/>
      <c r="P64" s="675"/>
      <c r="Q64" s="676"/>
      <c r="R64" s="676"/>
      <c r="S64" s="676"/>
      <c r="T64" s="677"/>
      <c r="U64" s="675"/>
      <c r="V64" s="676"/>
      <c r="W64" s="676"/>
      <c r="X64" s="676"/>
      <c r="Y64" s="677"/>
      <c r="AD64" s="547"/>
    </row>
    <row r="65" spans="1:30" s="546" customFormat="1" ht="51" x14ac:dyDescent="0.2">
      <c r="A65" s="681"/>
      <c r="B65" s="681"/>
      <c r="C65" s="681"/>
      <c r="D65" s="540" t="s">
        <v>1782</v>
      </c>
      <c r="E65" s="540" t="s">
        <v>2116</v>
      </c>
      <c r="F65" s="540" t="s">
        <v>1511</v>
      </c>
      <c r="G65" s="545">
        <v>44257</v>
      </c>
      <c r="H65" s="545">
        <v>44530</v>
      </c>
      <c r="I65" s="540" t="s">
        <v>2117</v>
      </c>
      <c r="J65" s="540" t="s">
        <v>2118</v>
      </c>
      <c r="K65" s="675"/>
      <c r="L65" s="676"/>
      <c r="M65" s="676"/>
      <c r="N65" s="676"/>
      <c r="O65" s="677"/>
      <c r="P65" s="675"/>
      <c r="Q65" s="676"/>
      <c r="R65" s="676"/>
      <c r="S65" s="676"/>
      <c r="T65" s="677"/>
      <c r="U65" s="675"/>
      <c r="V65" s="676"/>
      <c r="W65" s="676"/>
      <c r="X65" s="676"/>
      <c r="Y65" s="677"/>
      <c r="AD65" s="547"/>
    </row>
    <row r="66" spans="1:30" s="546" customFormat="1" ht="51" x14ac:dyDescent="0.2">
      <c r="A66" s="681"/>
      <c r="B66" s="681"/>
      <c r="C66" s="681"/>
      <c r="D66" s="540" t="s">
        <v>1782</v>
      </c>
      <c r="E66" s="540" t="s">
        <v>2114</v>
      </c>
      <c r="F66" s="540" t="s">
        <v>1673</v>
      </c>
      <c r="G66" s="545">
        <v>44348</v>
      </c>
      <c r="H66" s="545">
        <v>44545</v>
      </c>
      <c r="I66" s="540" t="s">
        <v>2117</v>
      </c>
      <c r="J66" s="540" t="s">
        <v>2118</v>
      </c>
      <c r="K66" s="675"/>
      <c r="L66" s="676"/>
      <c r="M66" s="676"/>
      <c r="N66" s="676"/>
      <c r="O66" s="677"/>
      <c r="P66" s="675"/>
      <c r="Q66" s="676"/>
      <c r="R66" s="676"/>
      <c r="S66" s="676"/>
      <c r="T66" s="677"/>
      <c r="U66" s="675"/>
      <c r="V66" s="676"/>
      <c r="W66" s="676"/>
      <c r="X66" s="676"/>
      <c r="Y66" s="677"/>
      <c r="AD66" s="547"/>
    </row>
    <row r="67" spans="1:30" s="546" customFormat="1" ht="25.5" x14ac:dyDescent="0.2">
      <c r="A67" s="681"/>
      <c r="B67" s="681"/>
      <c r="C67" s="682"/>
      <c r="D67" s="540" t="s">
        <v>410</v>
      </c>
      <c r="E67" s="540" t="s">
        <v>2114</v>
      </c>
      <c r="F67" s="540" t="s">
        <v>1673</v>
      </c>
      <c r="G67" s="545">
        <v>44348</v>
      </c>
      <c r="H67" s="545">
        <v>44545</v>
      </c>
      <c r="I67" s="540" t="s">
        <v>2119</v>
      </c>
      <c r="J67" s="540" t="s">
        <v>2118</v>
      </c>
      <c r="K67" s="675"/>
      <c r="L67" s="676"/>
      <c r="M67" s="676"/>
      <c r="N67" s="676"/>
      <c r="O67" s="677"/>
      <c r="P67" s="675"/>
      <c r="Q67" s="676"/>
      <c r="R67" s="676"/>
      <c r="S67" s="676"/>
      <c r="T67" s="677"/>
      <c r="U67" s="675"/>
      <c r="V67" s="676"/>
      <c r="W67" s="676"/>
      <c r="X67" s="676"/>
      <c r="Y67" s="677"/>
      <c r="AD67" s="547"/>
    </row>
    <row r="68" spans="1:30" s="546" customFormat="1" ht="51" x14ac:dyDescent="0.2">
      <c r="A68" s="681"/>
      <c r="B68" s="681"/>
      <c r="C68" s="680" t="s">
        <v>2228</v>
      </c>
      <c r="D68" s="540" t="s">
        <v>1781</v>
      </c>
      <c r="E68" s="540" t="s">
        <v>2120</v>
      </c>
      <c r="F68" s="540" t="s">
        <v>1512</v>
      </c>
      <c r="G68" s="545">
        <v>44228</v>
      </c>
      <c r="H68" s="545">
        <v>44377</v>
      </c>
      <c r="I68" s="680" t="s">
        <v>2121</v>
      </c>
      <c r="J68" s="540" t="s">
        <v>2122</v>
      </c>
      <c r="K68" s="675"/>
      <c r="L68" s="676"/>
      <c r="M68" s="676"/>
      <c r="N68" s="676"/>
      <c r="O68" s="677"/>
      <c r="P68" s="675"/>
      <c r="Q68" s="676"/>
      <c r="R68" s="676"/>
      <c r="S68" s="676"/>
      <c r="T68" s="677"/>
      <c r="U68" s="675"/>
      <c r="V68" s="676"/>
      <c r="W68" s="676"/>
      <c r="X68" s="676"/>
      <c r="Y68" s="677"/>
      <c r="AD68" s="547"/>
    </row>
    <row r="69" spans="1:30" s="546" customFormat="1" ht="38.25" x14ac:dyDescent="0.2">
      <c r="A69" s="681"/>
      <c r="B69" s="681"/>
      <c r="C69" s="681"/>
      <c r="D69" s="540" t="s">
        <v>1781</v>
      </c>
      <c r="E69" s="540" t="s">
        <v>2123</v>
      </c>
      <c r="F69" s="540" t="s">
        <v>1512</v>
      </c>
      <c r="G69" s="545">
        <v>44228</v>
      </c>
      <c r="H69" s="545">
        <v>44377</v>
      </c>
      <c r="I69" s="681"/>
      <c r="J69" s="540" t="s">
        <v>2124</v>
      </c>
      <c r="K69" s="675"/>
      <c r="L69" s="676"/>
      <c r="M69" s="676"/>
      <c r="N69" s="676"/>
      <c r="O69" s="677"/>
      <c r="P69" s="675"/>
      <c r="Q69" s="676"/>
      <c r="R69" s="676"/>
      <c r="S69" s="676"/>
      <c r="T69" s="677"/>
      <c r="U69" s="675"/>
      <c r="V69" s="676"/>
      <c r="W69" s="676"/>
      <c r="X69" s="676"/>
      <c r="Y69" s="677"/>
      <c r="AD69" s="547"/>
    </row>
    <row r="70" spans="1:30" s="546" customFormat="1" ht="38.25" x14ac:dyDescent="0.2">
      <c r="A70" s="681"/>
      <c r="B70" s="681"/>
      <c r="C70" s="681"/>
      <c r="D70" s="540" t="s">
        <v>1781</v>
      </c>
      <c r="E70" s="540" t="s">
        <v>2125</v>
      </c>
      <c r="F70" s="540" t="s">
        <v>1673</v>
      </c>
      <c r="G70" s="545">
        <v>44287</v>
      </c>
      <c r="H70" s="545">
        <v>44545</v>
      </c>
      <c r="I70" s="682"/>
      <c r="J70" s="540" t="s">
        <v>1831</v>
      </c>
      <c r="K70" s="675"/>
      <c r="L70" s="676"/>
      <c r="M70" s="676"/>
      <c r="N70" s="676"/>
      <c r="O70" s="677"/>
      <c r="P70" s="675"/>
      <c r="Q70" s="676"/>
      <c r="R70" s="676"/>
      <c r="S70" s="676"/>
      <c r="T70" s="677"/>
      <c r="U70" s="675"/>
      <c r="V70" s="676"/>
      <c r="W70" s="676"/>
      <c r="X70" s="676"/>
      <c r="Y70" s="677"/>
      <c r="AD70" s="547"/>
    </row>
    <row r="71" spans="1:30" s="546" customFormat="1" ht="25.5" x14ac:dyDescent="0.2">
      <c r="A71" s="682"/>
      <c r="B71" s="682"/>
      <c r="C71" s="682"/>
      <c r="D71" s="540" t="s">
        <v>410</v>
      </c>
      <c r="E71" s="540" t="s">
        <v>2126</v>
      </c>
      <c r="F71" s="540" t="s">
        <v>1673</v>
      </c>
      <c r="G71" s="545">
        <v>44287</v>
      </c>
      <c r="H71" s="545">
        <v>44545</v>
      </c>
      <c r="I71" s="540" t="s">
        <v>2127</v>
      </c>
      <c r="J71" s="540" t="s">
        <v>2128</v>
      </c>
      <c r="K71" s="675"/>
      <c r="L71" s="676"/>
      <c r="M71" s="676"/>
      <c r="N71" s="676"/>
      <c r="O71" s="677"/>
      <c r="P71" s="675"/>
      <c r="Q71" s="676"/>
      <c r="R71" s="676"/>
      <c r="S71" s="676"/>
      <c r="T71" s="677"/>
      <c r="U71" s="675"/>
      <c r="V71" s="676"/>
      <c r="W71" s="676"/>
      <c r="X71" s="676"/>
      <c r="Y71" s="677"/>
      <c r="AD71" s="547"/>
    </row>
    <row r="72" spans="1:30" s="546" customFormat="1" ht="38.25" x14ac:dyDescent="0.2">
      <c r="A72" s="678" t="str">
        <f>'1. IDENTIFICACION DEL RIESGO'!$O$42</f>
        <v>Posibilidad de manipulación o sustracción de información en los archivos centrales con fines particulares.</v>
      </c>
      <c r="B72" s="678" t="str">
        <f>'1. IDENTIFICACION DEL RIESGO'!$AB$42</f>
        <v>SA5+</v>
      </c>
      <c r="C72" s="678" t="s">
        <v>2140</v>
      </c>
      <c r="D72" s="540" t="s">
        <v>1781</v>
      </c>
      <c r="E72" s="540" t="s">
        <v>2141</v>
      </c>
      <c r="F72" s="553" t="s">
        <v>1512</v>
      </c>
      <c r="G72" s="545">
        <v>44256</v>
      </c>
      <c r="H72" s="545">
        <v>44540</v>
      </c>
      <c r="I72" s="554" t="s">
        <v>2142</v>
      </c>
      <c r="J72" s="540" t="s">
        <v>2143</v>
      </c>
      <c r="K72" s="675"/>
      <c r="L72" s="676"/>
      <c r="M72" s="676"/>
      <c r="N72" s="676"/>
      <c r="O72" s="677"/>
      <c r="P72" s="675"/>
      <c r="Q72" s="676"/>
      <c r="R72" s="676"/>
      <c r="S72" s="676"/>
      <c r="T72" s="677"/>
      <c r="U72" s="675"/>
      <c r="V72" s="676"/>
      <c r="W72" s="676"/>
      <c r="X72" s="676"/>
      <c r="Y72" s="677"/>
      <c r="AD72" s="547"/>
    </row>
    <row r="73" spans="1:30" s="546" customFormat="1" ht="25.5" x14ac:dyDescent="0.2">
      <c r="A73" s="678"/>
      <c r="B73" s="678"/>
      <c r="C73" s="678"/>
      <c r="D73" s="540" t="s">
        <v>1781</v>
      </c>
      <c r="E73" s="540" t="s">
        <v>2144</v>
      </c>
      <c r="F73" s="553" t="s">
        <v>1512</v>
      </c>
      <c r="G73" s="545">
        <v>44256</v>
      </c>
      <c r="H73" s="545">
        <v>44540</v>
      </c>
      <c r="I73" s="555" t="s">
        <v>2145</v>
      </c>
      <c r="J73" s="540" t="s">
        <v>2146</v>
      </c>
      <c r="K73" s="675"/>
      <c r="L73" s="676"/>
      <c r="M73" s="676"/>
      <c r="N73" s="676"/>
      <c r="O73" s="677"/>
      <c r="P73" s="675"/>
      <c r="Q73" s="676"/>
      <c r="R73" s="676"/>
      <c r="S73" s="676"/>
      <c r="T73" s="677"/>
      <c r="U73" s="675"/>
      <c r="V73" s="676"/>
      <c r="W73" s="676"/>
      <c r="X73" s="676"/>
      <c r="Y73" s="677"/>
      <c r="AD73" s="547"/>
    </row>
    <row r="74" spans="1:30" s="546" customFormat="1" ht="38.25" x14ac:dyDescent="0.2">
      <c r="A74" s="678"/>
      <c r="B74" s="678"/>
      <c r="C74" s="678"/>
      <c r="D74" s="540" t="s">
        <v>1782</v>
      </c>
      <c r="E74" s="540" t="s">
        <v>2141</v>
      </c>
      <c r="F74" s="553" t="s">
        <v>1512</v>
      </c>
      <c r="G74" s="545">
        <v>44256</v>
      </c>
      <c r="H74" s="545">
        <v>44540</v>
      </c>
      <c r="I74" s="555" t="s">
        <v>2147</v>
      </c>
      <c r="J74" s="540" t="s">
        <v>2143</v>
      </c>
      <c r="K74" s="675"/>
      <c r="L74" s="676"/>
      <c r="M74" s="676"/>
      <c r="N74" s="676"/>
      <c r="O74" s="677"/>
      <c r="P74" s="675"/>
      <c r="Q74" s="676"/>
      <c r="R74" s="676"/>
      <c r="S74" s="676"/>
      <c r="T74" s="677"/>
      <c r="U74" s="675"/>
      <c r="V74" s="676"/>
      <c r="W74" s="676"/>
      <c r="X74" s="676"/>
      <c r="Y74" s="677"/>
      <c r="AD74" s="547"/>
    </row>
    <row r="75" spans="1:30" s="546" customFormat="1" ht="25.5" x14ac:dyDescent="0.2">
      <c r="A75" s="678"/>
      <c r="B75" s="678"/>
      <c r="C75" s="678"/>
      <c r="D75" s="540" t="s">
        <v>1782</v>
      </c>
      <c r="E75" s="540" t="s">
        <v>2148</v>
      </c>
      <c r="F75" s="553" t="s">
        <v>1512</v>
      </c>
      <c r="G75" s="545">
        <v>44256</v>
      </c>
      <c r="H75" s="545">
        <v>44540</v>
      </c>
      <c r="I75" s="555" t="s">
        <v>2147</v>
      </c>
      <c r="J75" s="540" t="s">
        <v>2146</v>
      </c>
      <c r="K75" s="675"/>
      <c r="L75" s="676"/>
      <c r="M75" s="676"/>
      <c r="N75" s="676"/>
      <c r="O75" s="677"/>
      <c r="P75" s="675"/>
      <c r="Q75" s="676"/>
      <c r="R75" s="676"/>
      <c r="S75" s="676"/>
      <c r="T75" s="677"/>
      <c r="U75" s="675"/>
      <c r="V75" s="676"/>
      <c r="W75" s="676"/>
      <c r="X75" s="676"/>
      <c r="Y75" s="677"/>
      <c r="AD75" s="547"/>
    </row>
    <row r="76" spans="1:30" s="546" customFormat="1" ht="51" x14ac:dyDescent="0.2">
      <c r="A76" s="678" t="str">
        <f>'1. IDENTIFICACION DEL RIESGO'!$O$43</f>
        <v>Afectación del servicio público  del bienestar familiar por otorgamiento de licencias de funcionamiento sin el cumplimiento del procedimiento y del  rigor técnico, administrativo, financiero y legal requeridos en beneficio de los funcionarios, contratistas y/o particulares.</v>
      </c>
      <c r="B76" s="678" t="str">
        <f>'1. IDENTIFICACION DEL RIESGO'!$AB$43</f>
        <v>IV1+</v>
      </c>
      <c r="C76" s="678" t="s">
        <v>2172</v>
      </c>
      <c r="D76" s="540" t="s">
        <v>1781</v>
      </c>
      <c r="E76" s="540" t="s">
        <v>2173</v>
      </c>
      <c r="F76" s="540" t="s">
        <v>1512</v>
      </c>
      <c r="G76" s="545">
        <v>44333</v>
      </c>
      <c r="H76" s="545">
        <v>44545</v>
      </c>
      <c r="I76" s="540" t="s">
        <v>2229</v>
      </c>
      <c r="J76" s="540" t="s">
        <v>2174</v>
      </c>
      <c r="K76" s="675"/>
      <c r="L76" s="676"/>
      <c r="M76" s="676"/>
      <c r="N76" s="676"/>
      <c r="O76" s="677"/>
      <c r="P76" s="675"/>
      <c r="Q76" s="676"/>
      <c r="R76" s="676"/>
      <c r="S76" s="676"/>
      <c r="T76" s="677"/>
      <c r="U76" s="675"/>
      <c r="V76" s="676"/>
      <c r="W76" s="676"/>
      <c r="X76" s="676"/>
      <c r="Y76" s="677"/>
      <c r="AD76" s="547"/>
    </row>
    <row r="77" spans="1:30" s="546" customFormat="1" ht="51" x14ac:dyDescent="0.2">
      <c r="A77" s="678"/>
      <c r="B77" s="678"/>
      <c r="C77" s="678"/>
      <c r="D77" s="540" t="s">
        <v>1781</v>
      </c>
      <c r="E77" s="540" t="s">
        <v>2175</v>
      </c>
      <c r="F77" s="540" t="s">
        <v>1673</v>
      </c>
      <c r="G77" s="545">
        <v>44214</v>
      </c>
      <c r="H77" s="545">
        <v>44545</v>
      </c>
      <c r="I77" s="540" t="s">
        <v>2230</v>
      </c>
      <c r="J77" s="540" t="s">
        <v>2176</v>
      </c>
      <c r="K77" s="675"/>
      <c r="L77" s="676"/>
      <c r="M77" s="676"/>
      <c r="N77" s="676"/>
      <c r="O77" s="677"/>
      <c r="P77" s="675"/>
      <c r="Q77" s="676"/>
      <c r="R77" s="676"/>
      <c r="S77" s="676"/>
      <c r="T77" s="677"/>
      <c r="U77" s="675"/>
      <c r="V77" s="676"/>
      <c r="W77" s="676"/>
      <c r="X77" s="676"/>
      <c r="Y77" s="677"/>
      <c r="AD77" s="547"/>
    </row>
    <row r="78" spans="1:30" s="546" customFormat="1" ht="51" x14ac:dyDescent="0.2">
      <c r="A78" s="678"/>
      <c r="B78" s="678"/>
      <c r="C78" s="678"/>
      <c r="D78" s="540" t="s">
        <v>1781</v>
      </c>
      <c r="E78" s="540" t="s">
        <v>2177</v>
      </c>
      <c r="F78" s="540" t="s">
        <v>1512</v>
      </c>
      <c r="G78" s="545">
        <v>44333</v>
      </c>
      <c r="H78" s="545">
        <v>44545</v>
      </c>
      <c r="I78" s="540" t="s">
        <v>2231</v>
      </c>
      <c r="J78" s="540" t="s">
        <v>2178</v>
      </c>
      <c r="K78" s="675"/>
      <c r="L78" s="676"/>
      <c r="M78" s="676"/>
      <c r="N78" s="676"/>
      <c r="O78" s="677"/>
      <c r="P78" s="675"/>
      <c r="Q78" s="676"/>
      <c r="R78" s="676"/>
      <c r="S78" s="676"/>
      <c r="T78" s="677"/>
      <c r="U78" s="675"/>
      <c r="V78" s="676"/>
      <c r="W78" s="676"/>
      <c r="X78" s="676"/>
      <c r="Y78" s="677"/>
      <c r="AD78" s="547"/>
    </row>
    <row r="79" spans="1:30" s="546" customFormat="1" ht="63.75" x14ac:dyDescent="0.2">
      <c r="A79" s="678"/>
      <c r="B79" s="678"/>
      <c r="C79" s="678"/>
      <c r="D79" s="540" t="s">
        <v>1781</v>
      </c>
      <c r="E79" s="540" t="s">
        <v>2179</v>
      </c>
      <c r="F79" s="540" t="s">
        <v>1512</v>
      </c>
      <c r="G79" s="545">
        <v>44333</v>
      </c>
      <c r="H79" s="545">
        <v>44545</v>
      </c>
      <c r="I79" s="540" t="s">
        <v>2232</v>
      </c>
      <c r="J79" s="540" t="s">
        <v>2180</v>
      </c>
      <c r="K79" s="675"/>
      <c r="L79" s="676"/>
      <c r="M79" s="676"/>
      <c r="N79" s="676"/>
      <c r="O79" s="677"/>
      <c r="P79" s="675"/>
      <c r="Q79" s="676"/>
      <c r="R79" s="676"/>
      <c r="S79" s="676"/>
      <c r="T79" s="677"/>
      <c r="U79" s="675"/>
      <c r="V79" s="676"/>
      <c r="W79" s="676"/>
      <c r="X79" s="676"/>
      <c r="Y79" s="677"/>
      <c r="AD79" s="547"/>
    </row>
    <row r="80" spans="1:30" s="546" customFormat="1" ht="63.75" x14ac:dyDescent="0.2">
      <c r="A80" s="678"/>
      <c r="B80" s="678"/>
      <c r="C80" s="678"/>
      <c r="D80" s="540" t="s">
        <v>1782</v>
      </c>
      <c r="E80" s="540" t="s">
        <v>2181</v>
      </c>
      <c r="F80" s="540" t="s">
        <v>1512</v>
      </c>
      <c r="G80" s="545">
        <v>44229</v>
      </c>
      <c r="H80" s="545">
        <v>44377</v>
      </c>
      <c r="I80" s="540" t="s">
        <v>2182</v>
      </c>
      <c r="J80" s="540" t="s">
        <v>2183</v>
      </c>
      <c r="K80" s="675"/>
      <c r="L80" s="676"/>
      <c r="M80" s="676"/>
      <c r="N80" s="676"/>
      <c r="O80" s="677"/>
      <c r="P80" s="675"/>
      <c r="Q80" s="676"/>
      <c r="R80" s="676"/>
      <c r="S80" s="676"/>
      <c r="T80" s="677"/>
      <c r="U80" s="675"/>
      <c r="V80" s="676"/>
      <c r="W80" s="676"/>
      <c r="X80" s="676"/>
      <c r="Y80" s="677"/>
      <c r="AD80" s="547"/>
    </row>
    <row r="81" spans="1:32" s="546" customFormat="1" ht="114.75" x14ac:dyDescent="0.2">
      <c r="A81" s="678"/>
      <c r="B81" s="678"/>
      <c r="C81" s="678"/>
      <c r="D81" s="540" t="s">
        <v>1782</v>
      </c>
      <c r="E81" s="549" t="s">
        <v>2184</v>
      </c>
      <c r="F81" s="540" t="s">
        <v>1512</v>
      </c>
      <c r="G81" s="545">
        <v>44378</v>
      </c>
      <c r="H81" s="545">
        <v>44545</v>
      </c>
      <c r="I81" s="540" t="s">
        <v>2185</v>
      </c>
      <c r="J81" s="542" t="s">
        <v>2186</v>
      </c>
      <c r="K81" s="675"/>
      <c r="L81" s="676"/>
      <c r="M81" s="676"/>
      <c r="N81" s="676"/>
      <c r="O81" s="677"/>
      <c r="P81" s="675"/>
      <c r="Q81" s="676"/>
      <c r="R81" s="676"/>
      <c r="S81" s="676"/>
      <c r="T81" s="677"/>
      <c r="U81" s="675"/>
      <c r="V81" s="676"/>
      <c r="W81" s="676"/>
      <c r="X81" s="676"/>
      <c r="Y81" s="677"/>
      <c r="AD81" s="547"/>
    </row>
    <row r="82" spans="1:32" s="546" customFormat="1" ht="25.5" x14ac:dyDescent="0.2">
      <c r="A82" s="678" t="str">
        <f>'1. IDENTIFICACION DEL RIESGO'!O44</f>
        <v xml:space="preserve">Alteración en SIMEI de los datos reportados de la gestión institucional del ICBF. </v>
      </c>
      <c r="B82" s="678" t="str">
        <f>'1. IDENTIFICACION DEL RIESGO'!AB44</f>
        <v>MS2+</v>
      </c>
      <c r="C82" s="678" t="s">
        <v>2198</v>
      </c>
      <c r="D82" s="540" t="s">
        <v>1781</v>
      </c>
      <c r="E82" s="540" t="s">
        <v>2199</v>
      </c>
      <c r="F82" s="540" t="s">
        <v>1512</v>
      </c>
      <c r="G82" s="545">
        <v>44211</v>
      </c>
      <c r="H82" s="545">
        <v>44377</v>
      </c>
      <c r="I82" s="678" t="s">
        <v>2200</v>
      </c>
      <c r="J82" s="678" t="s">
        <v>2201</v>
      </c>
      <c r="K82" s="675"/>
      <c r="L82" s="676"/>
      <c r="M82" s="676"/>
      <c r="N82" s="676"/>
      <c r="O82" s="677"/>
      <c r="P82" s="675"/>
      <c r="Q82" s="676"/>
      <c r="R82" s="676"/>
      <c r="S82" s="676"/>
      <c r="T82" s="677"/>
      <c r="U82" s="675"/>
      <c r="V82" s="676"/>
      <c r="W82" s="676"/>
      <c r="X82" s="676"/>
      <c r="Y82" s="677"/>
      <c r="AD82" s="547"/>
    </row>
    <row r="83" spans="1:32" s="546" customFormat="1" ht="25.5" x14ac:dyDescent="0.2">
      <c r="A83" s="678"/>
      <c r="B83" s="678"/>
      <c r="C83" s="678"/>
      <c r="D83" s="540" t="s">
        <v>1781</v>
      </c>
      <c r="E83" s="540" t="s">
        <v>2202</v>
      </c>
      <c r="F83" s="540" t="s">
        <v>1512</v>
      </c>
      <c r="G83" s="545">
        <v>44211</v>
      </c>
      <c r="H83" s="545">
        <v>44545</v>
      </c>
      <c r="I83" s="678"/>
      <c r="J83" s="678"/>
      <c r="K83" s="675"/>
      <c r="L83" s="676"/>
      <c r="M83" s="676"/>
      <c r="N83" s="676"/>
      <c r="O83" s="677"/>
      <c r="P83" s="675"/>
      <c r="Q83" s="676"/>
      <c r="R83" s="676"/>
      <c r="S83" s="676"/>
      <c r="T83" s="677"/>
      <c r="U83" s="675"/>
      <c r="V83" s="676"/>
      <c r="W83" s="676"/>
      <c r="X83" s="676"/>
      <c r="Y83" s="677"/>
      <c r="AD83" s="547"/>
    </row>
    <row r="84" spans="1:32" s="546" customFormat="1" ht="25.5" x14ac:dyDescent="0.2">
      <c r="A84" s="678"/>
      <c r="B84" s="678"/>
      <c r="C84" s="678"/>
      <c r="D84" s="543" t="s">
        <v>1781</v>
      </c>
      <c r="E84" s="543" t="s">
        <v>2203</v>
      </c>
      <c r="F84" s="543" t="s">
        <v>1512</v>
      </c>
      <c r="G84" s="551">
        <v>44211</v>
      </c>
      <c r="H84" s="551">
        <v>44545</v>
      </c>
      <c r="I84" s="678"/>
      <c r="J84" s="678"/>
      <c r="K84" s="675"/>
      <c r="L84" s="676"/>
      <c r="M84" s="676"/>
      <c r="N84" s="676"/>
      <c r="O84" s="677"/>
      <c r="P84" s="675"/>
      <c r="Q84" s="676"/>
      <c r="R84" s="676"/>
      <c r="S84" s="676"/>
      <c r="T84" s="677"/>
      <c r="U84" s="675"/>
      <c r="V84" s="676"/>
      <c r="W84" s="676"/>
      <c r="X84" s="676"/>
      <c r="Y84" s="677"/>
      <c r="AD84" s="547"/>
    </row>
    <row r="85" spans="1:32" s="344" customFormat="1" ht="31.5" customHeight="1" x14ac:dyDescent="0.2">
      <c r="A85" s="683" t="s">
        <v>1810</v>
      </c>
      <c r="B85" s="683"/>
      <c r="C85" s="683"/>
      <c r="D85" s="683"/>
      <c r="E85" s="683"/>
      <c r="F85" s="683"/>
      <c r="G85" s="683"/>
      <c r="H85" s="683"/>
      <c r="I85" s="683"/>
      <c r="J85" s="683"/>
      <c r="K85" s="683"/>
      <c r="L85" s="683"/>
      <c r="M85" s="683"/>
      <c r="N85" s="683"/>
      <c r="O85" s="683"/>
      <c r="P85" s="683"/>
      <c r="Q85" s="683"/>
      <c r="R85" s="683"/>
      <c r="S85" s="683"/>
      <c r="T85" s="683"/>
      <c r="U85" s="683"/>
      <c r="V85" s="683"/>
      <c r="W85" s="683"/>
      <c r="X85" s="683"/>
      <c r="Y85" s="683"/>
      <c r="Z85" s="544"/>
      <c r="AA85" s="544"/>
      <c r="AB85" s="544"/>
      <c r="AC85" s="544"/>
      <c r="AD85" s="544"/>
      <c r="AE85" s="544"/>
      <c r="AF85" s="544"/>
    </row>
  </sheetData>
  <mergeCells count="288">
    <mergeCell ref="B3:M4"/>
    <mergeCell ref="C19:C20"/>
    <mergeCell ref="G40:G41"/>
    <mergeCell ref="H40:H41"/>
    <mergeCell ref="I40:I41"/>
    <mergeCell ref="G42:G44"/>
    <mergeCell ref="H42:H44"/>
    <mergeCell ref="I42:I44"/>
    <mergeCell ref="A45:A49"/>
    <mergeCell ref="B45:B49"/>
    <mergeCell ref="C45:C49"/>
    <mergeCell ref="K18:O18"/>
    <mergeCell ref="K15:O15"/>
    <mergeCell ref="K33:O33"/>
    <mergeCell ref="K37:O37"/>
    <mergeCell ref="C29:C35"/>
    <mergeCell ref="A36:A39"/>
    <mergeCell ref="B36:B39"/>
    <mergeCell ref="C36:C39"/>
    <mergeCell ref="A40:A44"/>
    <mergeCell ref="B40:B44"/>
    <mergeCell ref="C40:C44"/>
    <mergeCell ref="K20:O20"/>
    <mergeCell ref="G45:G46"/>
    <mergeCell ref="P1:Q1"/>
    <mergeCell ref="P2:Q2"/>
    <mergeCell ref="N3:Q4"/>
    <mergeCell ref="B1:M1"/>
    <mergeCell ref="N1:O1"/>
    <mergeCell ref="B2:M2"/>
    <mergeCell ref="N2:O2"/>
    <mergeCell ref="A29:A35"/>
    <mergeCell ref="B29:B35"/>
    <mergeCell ref="A23:A26"/>
    <mergeCell ref="B23:B26"/>
    <mergeCell ref="C23:C26"/>
    <mergeCell ref="A21:A22"/>
    <mergeCell ref="B21:B22"/>
    <mergeCell ref="C21:C22"/>
    <mergeCell ref="A19:A20"/>
    <mergeCell ref="B19:B20"/>
    <mergeCell ref="A15:A16"/>
    <mergeCell ref="B15:B16"/>
    <mergeCell ref="C15:C16"/>
    <mergeCell ref="A17:A18"/>
    <mergeCell ref="B17:B18"/>
    <mergeCell ref="C17:C18"/>
    <mergeCell ref="A1:A4"/>
    <mergeCell ref="A85:Y85"/>
    <mergeCell ref="A13:A14"/>
    <mergeCell ref="B13:B14"/>
    <mergeCell ref="C13:J13"/>
    <mergeCell ref="K13:O14"/>
    <mergeCell ref="P13:T14"/>
    <mergeCell ref="U13:Y14"/>
    <mergeCell ref="I55:I56"/>
    <mergeCell ref="J55:J56"/>
    <mergeCell ref="A72:A75"/>
    <mergeCell ref="B72:B75"/>
    <mergeCell ref="C72:C75"/>
    <mergeCell ref="A76:A81"/>
    <mergeCell ref="B76:B81"/>
    <mergeCell ref="C76:C81"/>
    <mergeCell ref="A50:A56"/>
    <mergeCell ref="B50:B56"/>
    <mergeCell ref="C50:C56"/>
    <mergeCell ref="A57:A71"/>
    <mergeCell ref="B57:B71"/>
    <mergeCell ref="C57:C61"/>
    <mergeCell ref="A82:A84"/>
    <mergeCell ref="B82:B84"/>
    <mergeCell ref="C82:C84"/>
    <mergeCell ref="H45:H46"/>
    <mergeCell ref="I57:I61"/>
    <mergeCell ref="C63:C67"/>
    <mergeCell ref="C68:C71"/>
    <mergeCell ref="I68:I70"/>
    <mergeCell ref="I45:I46"/>
    <mergeCell ref="G47:G49"/>
    <mergeCell ref="H47:H49"/>
    <mergeCell ref="I47:I49"/>
    <mergeCell ref="P15:T15"/>
    <mergeCell ref="U15:Y15"/>
    <mergeCell ref="K16:O16"/>
    <mergeCell ref="P16:T16"/>
    <mergeCell ref="U16:Y16"/>
    <mergeCell ref="K17:O17"/>
    <mergeCell ref="P17:T17"/>
    <mergeCell ref="U17:Y17"/>
    <mergeCell ref="U19:Y19"/>
    <mergeCell ref="P18:T18"/>
    <mergeCell ref="U18:Y18"/>
    <mergeCell ref="K19:O19"/>
    <mergeCell ref="P19:T19"/>
    <mergeCell ref="P20:T20"/>
    <mergeCell ref="U20:Y20"/>
    <mergeCell ref="K21:O21"/>
    <mergeCell ref="P21:T21"/>
    <mergeCell ref="U21:Y21"/>
    <mergeCell ref="I82:I84"/>
    <mergeCell ref="J82:J84"/>
    <mergeCell ref="K24:O24"/>
    <mergeCell ref="P24:T24"/>
    <mergeCell ref="U24:Y24"/>
    <mergeCell ref="K25:O25"/>
    <mergeCell ref="P25:T25"/>
    <mergeCell ref="U25:Y25"/>
    <mergeCell ref="K22:O22"/>
    <mergeCell ref="P22:T22"/>
    <mergeCell ref="U22:Y22"/>
    <mergeCell ref="K23:O23"/>
    <mergeCell ref="P23:T23"/>
    <mergeCell ref="U23:Y23"/>
    <mergeCell ref="K28:O28"/>
    <mergeCell ref="P28:T28"/>
    <mergeCell ref="U28:Y28"/>
    <mergeCell ref="K29:O29"/>
    <mergeCell ref="P29:T29"/>
    <mergeCell ref="U29:Y29"/>
    <mergeCell ref="K26:O26"/>
    <mergeCell ref="P26:T26"/>
    <mergeCell ref="U26:Y26"/>
    <mergeCell ref="K27:O27"/>
    <mergeCell ref="P27:T27"/>
    <mergeCell ref="U27:Y27"/>
    <mergeCell ref="K32:O32"/>
    <mergeCell ref="P32:T32"/>
    <mergeCell ref="U32:Y32"/>
    <mergeCell ref="P33:T33"/>
    <mergeCell ref="U33:Y33"/>
    <mergeCell ref="K30:O30"/>
    <mergeCell ref="P30:T30"/>
    <mergeCell ref="U30:Y30"/>
    <mergeCell ref="K31:O31"/>
    <mergeCell ref="P31:T31"/>
    <mergeCell ref="U31:Y31"/>
    <mergeCell ref="K36:O36"/>
    <mergeCell ref="P36:T36"/>
    <mergeCell ref="U36:Y36"/>
    <mergeCell ref="P37:T37"/>
    <mergeCell ref="U37:Y37"/>
    <mergeCell ref="K34:O34"/>
    <mergeCell ref="P34:T34"/>
    <mergeCell ref="U34:Y34"/>
    <mergeCell ref="K35:O35"/>
    <mergeCell ref="P35:T35"/>
    <mergeCell ref="U35:Y35"/>
    <mergeCell ref="K40:O40"/>
    <mergeCell ref="P40:T40"/>
    <mergeCell ref="U40:Y40"/>
    <mergeCell ref="K41:O41"/>
    <mergeCell ref="P41:T41"/>
    <mergeCell ref="U41:Y41"/>
    <mergeCell ref="K38:O38"/>
    <mergeCell ref="P38:T38"/>
    <mergeCell ref="U38:Y38"/>
    <mergeCell ref="K39:O39"/>
    <mergeCell ref="P39:T39"/>
    <mergeCell ref="U39:Y39"/>
    <mergeCell ref="K44:O44"/>
    <mergeCell ref="P44:T44"/>
    <mergeCell ref="U44:Y44"/>
    <mergeCell ref="K45:O45"/>
    <mergeCell ref="P45:T45"/>
    <mergeCell ref="U45:Y45"/>
    <mergeCell ref="K42:O42"/>
    <mergeCell ref="P42:T42"/>
    <mergeCell ref="U42:Y42"/>
    <mergeCell ref="K43:O43"/>
    <mergeCell ref="P43:T43"/>
    <mergeCell ref="U43:Y43"/>
    <mergeCell ref="K48:O48"/>
    <mergeCell ref="P48:T48"/>
    <mergeCell ref="U48:Y48"/>
    <mergeCell ref="K49:O49"/>
    <mergeCell ref="P49:T49"/>
    <mergeCell ref="U49:Y49"/>
    <mergeCell ref="K46:O46"/>
    <mergeCell ref="P46:T46"/>
    <mergeCell ref="U46:Y46"/>
    <mergeCell ref="K47:O47"/>
    <mergeCell ref="P47:T47"/>
    <mergeCell ref="U47:Y47"/>
    <mergeCell ref="K52:O52"/>
    <mergeCell ref="P52:T52"/>
    <mergeCell ref="U52:Y52"/>
    <mergeCell ref="K53:O53"/>
    <mergeCell ref="P53:T53"/>
    <mergeCell ref="U53:Y53"/>
    <mergeCell ref="K50:O50"/>
    <mergeCell ref="P50:T50"/>
    <mergeCell ref="U50:Y50"/>
    <mergeCell ref="K51:O51"/>
    <mergeCell ref="P51:T51"/>
    <mergeCell ref="U51:Y51"/>
    <mergeCell ref="K56:O56"/>
    <mergeCell ref="P56:T56"/>
    <mergeCell ref="U56:Y56"/>
    <mergeCell ref="K57:O57"/>
    <mergeCell ref="P57:T57"/>
    <mergeCell ref="U57:Y57"/>
    <mergeCell ref="K54:O54"/>
    <mergeCell ref="P54:T54"/>
    <mergeCell ref="U54:Y54"/>
    <mergeCell ref="K55:O55"/>
    <mergeCell ref="P55:T55"/>
    <mergeCell ref="U55:Y55"/>
    <mergeCell ref="K60:O60"/>
    <mergeCell ref="P60:T60"/>
    <mergeCell ref="U60:Y60"/>
    <mergeCell ref="K61:O61"/>
    <mergeCell ref="P61:T61"/>
    <mergeCell ref="U61:Y61"/>
    <mergeCell ref="K58:O58"/>
    <mergeCell ref="P58:T58"/>
    <mergeCell ref="U58:Y58"/>
    <mergeCell ref="K59:O59"/>
    <mergeCell ref="P59:T59"/>
    <mergeCell ref="U59:Y59"/>
    <mergeCell ref="K64:O64"/>
    <mergeCell ref="P64:T64"/>
    <mergeCell ref="U64:Y64"/>
    <mergeCell ref="K65:O65"/>
    <mergeCell ref="P65:T65"/>
    <mergeCell ref="U65:Y65"/>
    <mergeCell ref="K62:O62"/>
    <mergeCell ref="P62:T62"/>
    <mergeCell ref="U62:Y62"/>
    <mergeCell ref="K63:O63"/>
    <mergeCell ref="P63:T63"/>
    <mergeCell ref="U63:Y63"/>
    <mergeCell ref="K68:O68"/>
    <mergeCell ref="P68:T68"/>
    <mergeCell ref="U68:Y68"/>
    <mergeCell ref="K69:O69"/>
    <mergeCell ref="P69:T69"/>
    <mergeCell ref="U69:Y69"/>
    <mergeCell ref="K66:O66"/>
    <mergeCell ref="P66:T66"/>
    <mergeCell ref="U66:Y66"/>
    <mergeCell ref="K67:O67"/>
    <mergeCell ref="P67:T67"/>
    <mergeCell ref="U67:Y67"/>
    <mergeCell ref="K72:O72"/>
    <mergeCell ref="P72:T72"/>
    <mergeCell ref="U72:Y72"/>
    <mergeCell ref="K73:O73"/>
    <mergeCell ref="P73:T73"/>
    <mergeCell ref="U73:Y73"/>
    <mergeCell ref="K70:O70"/>
    <mergeCell ref="P70:T70"/>
    <mergeCell ref="U70:Y70"/>
    <mergeCell ref="K71:O71"/>
    <mergeCell ref="P71:T71"/>
    <mergeCell ref="U71:Y71"/>
    <mergeCell ref="K76:O76"/>
    <mergeCell ref="P76:T76"/>
    <mergeCell ref="U76:Y76"/>
    <mergeCell ref="K77:O77"/>
    <mergeCell ref="P77:T77"/>
    <mergeCell ref="U77:Y77"/>
    <mergeCell ref="K74:O74"/>
    <mergeCell ref="P74:T74"/>
    <mergeCell ref="U74:Y74"/>
    <mergeCell ref="K75:O75"/>
    <mergeCell ref="P75:T75"/>
    <mergeCell ref="U75:Y75"/>
    <mergeCell ref="K80:O80"/>
    <mergeCell ref="P80:T80"/>
    <mergeCell ref="U80:Y80"/>
    <mergeCell ref="K81:O81"/>
    <mergeCell ref="P81:T81"/>
    <mergeCell ref="U81:Y81"/>
    <mergeCell ref="K78:O78"/>
    <mergeCell ref="P78:T78"/>
    <mergeCell ref="U78:Y78"/>
    <mergeCell ref="K79:O79"/>
    <mergeCell ref="P79:T79"/>
    <mergeCell ref="U79:Y79"/>
    <mergeCell ref="K84:O84"/>
    <mergeCell ref="P84:T84"/>
    <mergeCell ref="U84:Y84"/>
    <mergeCell ref="K82:O82"/>
    <mergeCell ref="P82:T82"/>
    <mergeCell ref="U82:Y82"/>
    <mergeCell ref="K83:O83"/>
    <mergeCell ref="P83:T83"/>
    <mergeCell ref="U83:Y83"/>
  </mergeCells>
  <conditionalFormatting sqref="H7 L7:L8 G8 H8:J11">
    <cfRule type="expression" dxfId="375" priority="2">
      <formula>+IF($J$7="Sede Direccion General",1,0)</formula>
    </cfRule>
    <cfRule type="expression" dxfId="374" priority="3">
      <formula>+IF($J$7="",1,0)</formula>
    </cfRule>
  </conditionalFormatting>
  <conditionalFormatting sqref="H7 L7 H8:J11">
    <cfRule type="expression" dxfId="373" priority="1">
      <formula>+IF($J$8="",1,0)</formula>
    </cfRule>
  </conditionalFormatting>
  <dataValidations count="4">
    <dataValidation allowBlank="1" showInputMessage="1" showErrorMessage="1" promptTitle="FECHA" prompt="INGRESE DD/MM/AA" sqref="G10" xr:uid="{6825CFD4-A6A8-4E22-8917-3F5411892299}"/>
    <dataValidation type="list" allowBlank="1" showInputMessage="1" showErrorMessage="1" sqref="D15:D18 D27:D35 D50 D57:D82" xr:uid="{CB0DA938-873A-4C3B-9E6C-7951EDF053ED}">
      <formula1>"SDG,REG,CZ"</formula1>
    </dataValidation>
    <dataValidation type="date" allowBlank="1" showInputMessage="1" showErrorMessage="1" errorTitle="ERROR" error="Los datos ingresados son incorrectos" promptTitle="Formato Celda" prompt="El formato debe ser DD/MM/AAAA" sqref="G15:G16 G27:G35 G50:G52 G57:G84" xr:uid="{27C8A0E2-1B51-4BD9-9D8A-A21CC00E0766}">
      <formula1>44197</formula1>
      <formula2>44545</formula2>
    </dataValidation>
    <dataValidation type="date" allowBlank="1" showInputMessage="1" showErrorMessage="1" errorTitle="ERROR" error="Los datos ingresados son incorrectos" promptTitle="Formato Celda" prompt="El formato debe ser DD/MM/AAAA" sqref="H33:H35 G53:H56 H15:H16 H27:H28 H50:H52 H57:H84" xr:uid="{126023E9-6D17-4D96-86F0-EF7F5E95C367}">
      <formula1>F15</formula1>
      <formula2>44545</formula2>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12">
        <x14:dataValidation type="list" allowBlank="1" showInputMessage="1" showErrorMessage="1" xr:uid="{595615B7-A89A-4B13-A496-8D0C37BDBEB3}">
          <x14:formula1>
            <xm:f>'C:\Users\Jorge.Alvarez\OneDrive - Instituto Colombiano de Bienestar Familiar\jorge.alvarez\1. Gestion de Riesgos\2021\Mesas de Riesgos - SMO\V2\GF\[MATRIZ DE RIESGOS 2021 -  DIRECCIÓN FINANCIERA.xlsm]DATOS'!#REF!</xm:f>
          </x14:formula1>
          <xm:sqref>F45:F49</xm:sqref>
        </x14:dataValidation>
        <x14:dataValidation type="list" allowBlank="1" showInputMessage="1" showErrorMessage="1" xr:uid="{C066E46F-234E-49C0-BD70-D9CFFD6088CD}">
          <x14:formula1>
            <xm:f>'https://icbfgob-my.sharepoint.com/personal/jorge_alvarez_icbf_gov_co/Documents/jorge.alvarez/1. Gestion de Riesgos/2021/Mesas de Riesgos - SMO/V2/DIREST/[DIREST 2021.xlsm]DATOS'!#REF!</xm:f>
          </x14:formula1>
          <xm:sqref>F50:F56</xm:sqref>
        </x14:dataValidation>
        <x14:dataValidation type="list" allowBlank="1" showInputMessage="1" showErrorMessage="1" xr:uid="{9B786AAE-986F-4688-A1F8-2165D9320480}">
          <x14:formula1>
            <xm:f>'C:\Users\pablo.castro\Desktop\Riesgos 2021\[PROMYPREV 2021.xlsm]DATOS'!#REF!</xm:f>
          </x14:formula1>
          <xm:sqref>F57:F61</xm:sqref>
        </x14:dataValidation>
        <x14:dataValidation type="list" allowBlank="1" showInputMessage="1" showErrorMessage="1" xr:uid="{1E330664-F674-4B9E-B6D3-A920EC118C3D}">
          <x14:formula1>
            <xm:f>'C:\Users\Jorge.Alvarez\OneDrive - Instituto Colombiano de Bienestar Familiar\jorge.alvarez\1. Gestion de Riesgos\2021\Mesas de Riesgos - SMO\V2\RC\[RC2021_version_20201210.xlsm]DATOS'!#REF!</xm:f>
          </x14:formula1>
          <xm:sqref>F15:F16</xm:sqref>
        </x14:dataValidation>
        <x14:dataValidation type="list" allowBlank="1" showInputMessage="1" showErrorMessage="1" xr:uid="{9EBEE782-25E9-4128-AEA3-E8A1D487480F}">
          <x14:formula1>
            <xm:f>'C:\Users\Jorge.Alvarez\OneDrive - Instituto Colombiano de Bienestar Familiar\jorge.alvarez\1. Gestion de Riesgos\2021\Mesas de Riesgos - SMO\V2\PRO\[Copia de PROT 2021v2.xlsm]DATOS'!#REF!</xm:f>
          </x14:formula1>
          <xm:sqref>F17:F22</xm:sqref>
        </x14:dataValidation>
        <x14:dataValidation type="list" allowBlank="1" showInputMessage="1" showErrorMessage="1" xr:uid="{09F435A3-2E99-4633-A694-97A37CD345D3}">
          <x14:formula1>
            <xm:f>'C:\Users\Jorge.Alvarez\OneDrive - Instituto Colombiano de Bienestar Familiar\jorge.alvarez\1. Gestion de Riesgos\2021\Mesas de Riesgos - SMO\V2\EI\[EI2021.xlsm]DATOS'!#REF!</xm:f>
          </x14:formula1>
          <xm:sqref>F27:F28</xm:sqref>
        </x14:dataValidation>
        <x14:dataValidation type="list" allowBlank="1" showInputMessage="1" showErrorMessage="1" xr:uid="{02322C69-5914-4DC1-9AF3-520D8D9D1EEE}">
          <x14:formula1>
            <xm:f>'C:\Users\Jorge.Alvarez\OneDrive - Instituto Colombiano de Bienestar Familiar\jorge.alvarez\1. Gestion de Riesgos\2021\Mesas de Riesgos - SMO\V2\ABS\[Riesgos proceso ABS 2021 final.xlsm]DATOS'!#REF!</xm:f>
          </x14:formula1>
          <xm:sqref>F29:F35</xm:sqref>
        </x14:dataValidation>
        <x14:dataValidation type="list" allowBlank="1" showInputMessage="1" showErrorMessage="1" xr:uid="{EF70F433-FD30-4DD7-84FA-60C5D6551729}">
          <x14:formula1>
            <xm:f>'C:\Users\Jorge.Alvarez\OneDrive - Instituto Colombiano de Bienestar Familiar\jorge.alvarez\1. Gestion de Riesgos\2021\Mesas de Riesgos - SMO\V2\TH\[Copia Matriz Riesgos DGH 2021.xlsm]DATOS'!#REF!</xm:f>
          </x14:formula1>
          <xm:sqref>F36:F39</xm:sqref>
        </x14:dataValidation>
        <x14:dataValidation type="list" allowBlank="1" showInputMessage="1" showErrorMessage="1" xr:uid="{7A282FE2-B2E0-4845-8604-04414744D450}">
          <x14:formula1>
            <xm:f>'C:\Users\Jorge.Alvarez\OneDrive - Instituto Colombiano de Bienestar Familiar\jorge.alvarez\1. Gestion de Riesgos\2021\Mesas de Riesgos - SMO\V2\PROM\[PROMYPREV 2021VF.xlsm]DATOS'!#REF!</xm:f>
          </x14:formula1>
          <xm:sqref>F62:F71</xm:sqref>
        </x14:dataValidation>
        <x14:dataValidation type="list" allowBlank="1" showInputMessage="1" showErrorMessage="1" xr:uid="{F5889979-378D-4FAC-9677-0264EC99A8C7}">
          <x14:formula1>
            <xm:f>'C:\Users\Jorge.Alvarez\OneDrive - Instituto Colombiano de Bienestar Familiar\jorge.alvarez\1. Gestion de Riesgos\2021\Mesas de Riesgos - SMO\V2\SA\[Matriz de Riesgos Proceso Servicios Administrativos vigencia 2021 10-12-2020.xlsm]DATOS'!#REF!</xm:f>
          </x14:formula1>
          <xm:sqref>F72:F75</xm:sqref>
        </x14:dataValidation>
        <x14:dataValidation type="list" allowBlank="1" showInputMessage="1" showErrorMessage="1" xr:uid="{EC4E5F5E-D5D2-4EE3-9C11-24E6231A85C3}">
          <x14:formula1>
            <xm:f>'C:\Users\Jorge.Alvarez\OneDrive - Instituto Colombiano de Bienestar Familiar\jorge.alvarez\1. Gestion de Riesgos\2021\Mesas de Riesgos - SMO\V2\MS\[MS 2021-VF.xlsm]DATOS'!#REF!</xm:f>
          </x14:formula1>
          <xm:sqref>F82:F84</xm:sqref>
        </x14:dataValidation>
        <x14:dataValidation type="list" allowBlank="1" showInputMessage="1" showErrorMessage="1" xr:uid="{63685106-DDE2-45C5-90A3-E8CD12C6E654}">
          <x14:formula1>
            <xm:f>'C:\Users\Jorge.Alvarez\OneDrive - Instituto Colombiano de Bienestar Familiar\jorge.alvarez\1. Gestion de Riesgos\2021\Mesas de Riesgos - SMO\V2\IVC\[Matriz de riesgos IVC 2021 (OAC).xlsm]DATOS'!#REF!</xm:f>
          </x14:formula1>
          <xm:sqref>F76:F81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tabColor theme="5" tint="-0.249977111117893"/>
  </sheetPr>
  <dimension ref="A1:BF598"/>
  <sheetViews>
    <sheetView showGridLines="0" zoomScaleNormal="100" workbookViewId="0">
      <selection activeCell="F38" sqref="F38:U38"/>
    </sheetView>
  </sheetViews>
  <sheetFormatPr baseColWidth="10" defaultColWidth="11.42578125" defaultRowHeight="15" x14ac:dyDescent="0.25"/>
  <cols>
    <col min="1" max="1" width="1.28515625" style="1" customWidth="1"/>
    <col min="2" max="3" width="1" style="1" customWidth="1"/>
    <col min="4" max="4" width="11.7109375" style="61" customWidth="1"/>
    <col min="5" max="5" width="1.28515625" style="1" customWidth="1"/>
    <col min="6" max="6" width="3.7109375" style="122" customWidth="1"/>
    <col min="7" max="7" width="14.7109375" style="122" customWidth="1"/>
    <col min="8" max="8" width="11.42578125" style="122" hidden="1" customWidth="1"/>
    <col min="9" max="12" width="16.28515625" style="122" customWidth="1"/>
    <col min="13" max="13" width="18.5703125" style="122" customWidth="1"/>
    <col min="14" max="14" width="8.5703125" style="122" customWidth="1"/>
    <col min="15" max="15" width="7.28515625" style="122" customWidth="1"/>
    <col min="16" max="16" width="3.28515625" style="122" customWidth="1"/>
    <col min="17" max="17" width="14.5703125" style="122" customWidth="1"/>
    <col min="18" max="18" width="0" style="122" hidden="1" customWidth="1"/>
    <col min="19" max="22" width="16.28515625" style="122" customWidth="1"/>
    <col min="23" max="23" width="18.28515625" style="122" customWidth="1"/>
    <col min="24" max="24" width="0.7109375" style="122" customWidth="1"/>
    <col min="25" max="16384" width="11.42578125" style="122"/>
  </cols>
  <sheetData>
    <row r="1" spans="1:58" s="192" customFormat="1" ht="30" customHeight="1" x14ac:dyDescent="0.25">
      <c r="A1" s="701"/>
      <c r="B1" s="701"/>
      <c r="C1" s="701"/>
      <c r="D1" s="701"/>
      <c r="E1" s="701"/>
      <c r="F1" s="702" t="s">
        <v>3</v>
      </c>
      <c r="G1" s="702"/>
      <c r="H1" s="702"/>
      <c r="I1" s="702"/>
      <c r="J1" s="702"/>
      <c r="K1" s="702"/>
      <c r="L1" s="702"/>
      <c r="M1" s="702"/>
      <c r="N1" s="702"/>
      <c r="O1" s="702"/>
      <c r="P1" s="702"/>
      <c r="Q1" s="702"/>
      <c r="R1" s="223"/>
      <c r="S1" s="235" t="s">
        <v>1680</v>
      </c>
      <c r="T1" s="233">
        <v>44162</v>
      </c>
      <c r="U1" s="74"/>
      <c r="V1" s="74"/>
      <c r="W1" s="74"/>
      <c r="X1" s="74"/>
      <c r="Y1" s="74"/>
      <c r="Z1" s="74"/>
      <c r="AA1" s="74"/>
      <c r="AB1" s="74"/>
      <c r="AC1" s="74"/>
      <c r="AD1" s="74"/>
      <c r="AE1" s="74"/>
      <c r="AF1" s="74"/>
      <c r="AG1" s="74"/>
      <c r="AH1" s="74"/>
      <c r="AI1" s="74"/>
      <c r="AJ1" s="74"/>
      <c r="AK1" s="74"/>
      <c r="AL1" s="74"/>
      <c r="AM1" s="201"/>
      <c r="AN1" s="201"/>
      <c r="AO1" s="201"/>
      <c r="AP1" s="201"/>
      <c r="AQ1" s="74"/>
      <c r="AR1" s="74"/>
      <c r="AS1" s="74"/>
      <c r="AT1" s="74"/>
      <c r="AU1" s="202"/>
      <c r="AV1" s="74"/>
      <c r="AW1" s="74"/>
      <c r="AX1" s="74"/>
      <c r="AY1" s="74"/>
      <c r="AZ1" s="74"/>
    </row>
    <row r="2" spans="1:58" s="192" customFormat="1" ht="30" customHeight="1" x14ac:dyDescent="0.25">
      <c r="A2" s="701"/>
      <c r="B2" s="701"/>
      <c r="C2" s="701"/>
      <c r="D2" s="701"/>
      <c r="E2" s="701"/>
      <c r="F2" s="702" t="s">
        <v>1675</v>
      </c>
      <c r="G2" s="702"/>
      <c r="H2" s="702"/>
      <c r="I2" s="702"/>
      <c r="J2" s="702"/>
      <c r="K2" s="702"/>
      <c r="L2" s="702"/>
      <c r="M2" s="702"/>
      <c r="N2" s="702"/>
      <c r="O2" s="702"/>
      <c r="P2" s="702"/>
      <c r="Q2" s="702"/>
      <c r="R2" s="223"/>
      <c r="S2" s="234" t="s">
        <v>1812</v>
      </c>
      <c r="T2" s="234" t="s">
        <v>1787</v>
      </c>
      <c r="U2" s="74"/>
      <c r="V2" s="74"/>
      <c r="W2" s="74"/>
      <c r="X2" s="74"/>
      <c r="Y2" s="74"/>
      <c r="Z2" s="74"/>
      <c r="AA2" s="74"/>
      <c r="AB2" s="74"/>
      <c r="AC2" s="74"/>
      <c r="AD2" s="74"/>
      <c r="AE2" s="74"/>
      <c r="AF2" s="74"/>
      <c r="AG2" s="74"/>
      <c r="AH2" s="74"/>
      <c r="AI2" s="74"/>
      <c r="AJ2" s="74"/>
      <c r="AK2" s="74"/>
      <c r="AL2" s="74"/>
      <c r="AM2" s="201"/>
      <c r="AN2" s="201"/>
      <c r="AO2" s="201"/>
      <c r="AP2" s="201"/>
      <c r="AQ2" s="74"/>
      <c r="AR2" s="74"/>
      <c r="AS2" s="74"/>
      <c r="AT2" s="74"/>
      <c r="AU2" s="202"/>
      <c r="AV2" s="74"/>
      <c r="AW2" s="74"/>
      <c r="AX2" s="74"/>
      <c r="AY2" s="74"/>
      <c r="AZ2" s="74"/>
    </row>
    <row r="3" spans="1:58" s="192" customFormat="1" ht="30" customHeight="1" x14ac:dyDescent="0.25">
      <c r="A3" s="701"/>
      <c r="B3" s="701"/>
      <c r="C3" s="701"/>
      <c r="D3" s="701"/>
      <c r="E3" s="701"/>
      <c r="F3" s="702" t="s">
        <v>1792</v>
      </c>
      <c r="G3" s="702"/>
      <c r="H3" s="702"/>
      <c r="I3" s="702"/>
      <c r="J3" s="702"/>
      <c r="K3" s="702"/>
      <c r="L3" s="702"/>
      <c r="M3" s="702"/>
      <c r="N3" s="702"/>
      <c r="O3" s="702"/>
      <c r="P3" s="702"/>
      <c r="Q3" s="702"/>
      <c r="R3" s="223"/>
      <c r="S3" s="703" t="s">
        <v>1676</v>
      </c>
      <c r="T3" s="703"/>
      <c r="U3" s="74"/>
      <c r="V3" s="74"/>
      <c r="W3" s="74"/>
      <c r="X3" s="74"/>
      <c r="Y3" s="74"/>
      <c r="Z3" s="74"/>
      <c r="AA3" s="74"/>
      <c r="AB3" s="74"/>
      <c r="AC3" s="74"/>
      <c r="AD3" s="74"/>
      <c r="AE3" s="74"/>
      <c r="AF3" s="74"/>
      <c r="AG3" s="74"/>
      <c r="AH3" s="74"/>
      <c r="AI3" s="74"/>
      <c r="AJ3" s="74"/>
      <c r="AK3" s="74"/>
      <c r="AL3" s="74"/>
      <c r="AM3" s="201"/>
      <c r="AN3" s="201"/>
      <c r="AO3" s="201"/>
      <c r="AP3" s="201"/>
      <c r="AQ3" s="74"/>
      <c r="AR3" s="74"/>
      <c r="AS3" s="74"/>
      <c r="AT3" s="74"/>
      <c r="AU3" s="202"/>
      <c r="AV3" s="74"/>
      <c r="AW3" s="74"/>
      <c r="AX3" s="74"/>
      <c r="AY3" s="74"/>
      <c r="AZ3" s="74"/>
    </row>
    <row r="4" spans="1:58" s="170" customFormat="1" ht="12" x14ac:dyDescent="0.25">
      <c r="A4" s="1"/>
      <c r="B4" s="106"/>
      <c r="C4" s="106"/>
      <c r="D4" s="107"/>
      <c r="E4" s="106"/>
      <c r="F4" s="106"/>
      <c r="G4" s="106"/>
      <c r="H4" s="108"/>
      <c r="I4" s="108"/>
      <c r="J4" s="108"/>
      <c r="K4" s="108"/>
      <c r="L4" s="106"/>
      <c r="M4" s="106"/>
      <c r="N4" s="108"/>
      <c r="O4" s="106"/>
      <c r="P4" s="106"/>
      <c r="Q4" s="106"/>
      <c r="R4" s="106"/>
      <c r="S4" s="106"/>
      <c r="T4" s="106"/>
      <c r="U4" s="106"/>
      <c r="V4" s="106"/>
      <c r="W4" s="106"/>
      <c r="X4" s="106"/>
    </row>
    <row r="5" spans="1:58" s="170" customFormat="1" ht="15.75" hidden="1" customHeight="1" x14ac:dyDescent="0.25">
      <c r="A5" s="1"/>
      <c r="B5" s="3"/>
      <c r="C5" s="3"/>
      <c r="D5" s="109"/>
      <c r="E5" s="3"/>
      <c r="F5" s="705" t="s">
        <v>1677</v>
      </c>
      <c r="G5" s="705"/>
      <c r="H5" s="705"/>
      <c r="I5" s="705"/>
      <c r="J5" s="705"/>
      <c r="K5" s="705"/>
      <c r="L5" s="705"/>
      <c r="M5" s="705"/>
      <c r="N5" s="705"/>
      <c r="O5" s="705"/>
      <c r="P5" s="705"/>
      <c r="Q5" s="705"/>
      <c r="R5" s="705"/>
      <c r="S5" s="705"/>
      <c r="T5" s="705"/>
      <c r="U5" s="705"/>
      <c r="V5" s="705"/>
      <c r="W5" s="705"/>
      <c r="X5" s="110"/>
    </row>
    <row r="6" spans="1:58" s="170" customFormat="1" ht="12" hidden="1" x14ac:dyDescent="0.25">
      <c r="A6" s="1"/>
      <c r="B6" s="106"/>
      <c r="C6" s="106"/>
      <c r="D6" s="107"/>
      <c r="E6" s="106"/>
      <c r="F6" s="106"/>
      <c r="G6" s="106"/>
      <c r="H6" s="108"/>
      <c r="I6" s="108"/>
      <c r="J6" s="108"/>
      <c r="K6" s="108"/>
      <c r="L6" s="106"/>
      <c r="M6" s="106"/>
      <c r="N6" s="108"/>
      <c r="O6" s="106"/>
      <c r="P6" s="106"/>
      <c r="Q6" s="106"/>
      <c r="R6" s="106"/>
      <c r="S6" s="106"/>
      <c r="T6" s="106"/>
      <c r="U6" s="106"/>
      <c r="V6" s="106"/>
      <c r="W6" s="106"/>
      <c r="X6" s="106"/>
    </row>
    <row r="7" spans="1:58" s="80" customFormat="1" ht="9" customHeight="1" x14ac:dyDescent="0.25">
      <c r="A7" s="3"/>
      <c r="B7" s="111"/>
      <c r="C7" s="111"/>
      <c r="D7" s="112"/>
      <c r="E7" s="111"/>
      <c r="F7" s="111"/>
      <c r="G7" s="111"/>
      <c r="H7" s="111"/>
      <c r="I7" s="111"/>
      <c r="J7" s="111"/>
      <c r="K7" s="111"/>
      <c r="L7" s="111"/>
      <c r="M7" s="111"/>
      <c r="N7" s="111"/>
      <c r="O7" s="113"/>
      <c r="P7" s="113"/>
      <c r="Q7" s="113"/>
      <c r="R7" s="113"/>
      <c r="S7" s="113"/>
      <c r="T7" s="113"/>
      <c r="U7" s="113"/>
      <c r="V7" s="113"/>
      <c r="W7" s="113"/>
      <c r="X7" s="113"/>
    </row>
    <row r="8" spans="1:58" s="80" customFormat="1" ht="26.25" customHeight="1" x14ac:dyDescent="0.25">
      <c r="A8" s="3"/>
      <c r="B8" s="111"/>
      <c r="C8" s="111"/>
      <c r="D8" s="112"/>
      <c r="E8" s="111"/>
      <c r="F8" s="111"/>
      <c r="G8" s="111"/>
      <c r="H8" s="111"/>
      <c r="I8" s="706" t="s">
        <v>3</v>
      </c>
      <c r="J8" s="707"/>
      <c r="K8" s="708" t="str">
        <f>IF('1. IDENTIFICACION DEL RIESGO'!K8="","",'1. IDENTIFICACION DEL RIESGO'!K8)</f>
        <v>Promoción y Prevención</v>
      </c>
      <c r="L8" s="708"/>
      <c r="M8" s="111"/>
      <c r="N8" s="114"/>
      <c r="O8" s="115"/>
      <c r="P8" s="115"/>
      <c r="Q8" s="115"/>
      <c r="R8" s="115"/>
      <c r="S8" s="115"/>
      <c r="T8" s="115"/>
      <c r="U8" s="115"/>
      <c r="V8" s="115"/>
      <c r="W8" s="115"/>
      <c r="X8" s="115"/>
      <c r="Y8" s="164"/>
      <c r="Z8" s="164"/>
      <c r="AA8" s="164"/>
      <c r="AB8" s="165"/>
      <c r="AC8" s="165"/>
      <c r="AD8" s="166"/>
      <c r="AE8" s="166"/>
      <c r="AF8" s="166"/>
      <c r="AG8" s="164"/>
      <c r="AH8" s="167"/>
      <c r="AI8" s="166"/>
      <c r="AJ8" s="166"/>
      <c r="AK8" s="166"/>
      <c r="AL8" s="166"/>
      <c r="AN8" s="166"/>
      <c r="AO8" s="166"/>
      <c r="AP8" s="166"/>
      <c r="AQ8" s="166"/>
      <c r="AR8" s="166"/>
      <c r="AS8" s="166"/>
      <c r="AT8" s="166"/>
      <c r="AU8" s="166"/>
      <c r="AV8" s="166"/>
      <c r="AW8" s="166"/>
      <c r="AX8" s="166"/>
      <c r="AY8" s="166"/>
      <c r="AZ8" s="166"/>
      <c r="BA8" s="166"/>
      <c r="BB8" s="166"/>
      <c r="BC8" s="166"/>
      <c r="BD8" s="166"/>
      <c r="BE8" s="166"/>
      <c r="BF8" s="166"/>
    </row>
    <row r="9" spans="1:58" s="80" customFormat="1" ht="12" x14ac:dyDescent="0.25">
      <c r="A9" s="3"/>
      <c r="B9" s="111"/>
      <c r="C9" s="111"/>
      <c r="D9" s="112"/>
      <c r="E9" s="111"/>
      <c r="F9" s="111"/>
      <c r="G9" s="111"/>
      <c r="H9" s="111"/>
      <c r="I9" s="114"/>
      <c r="J9" s="114"/>
      <c r="K9" s="114"/>
      <c r="L9" s="114"/>
      <c r="M9" s="111"/>
      <c r="N9" s="114"/>
      <c r="O9" s="115"/>
      <c r="P9" s="115"/>
      <c r="Q9" s="115"/>
      <c r="R9" s="115"/>
      <c r="S9" s="115"/>
      <c r="T9" s="115"/>
      <c r="U9" s="115"/>
      <c r="V9" s="115"/>
      <c r="W9" s="115"/>
      <c r="X9" s="115"/>
      <c r="Y9" s="164"/>
      <c r="Z9" s="164"/>
      <c r="AA9" s="164"/>
      <c r="AB9" s="165"/>
      <c r="AC9" s="165"/>
      <c r="AD9" s="166"/>
      <c r="AE9" s="166"/>
      <c r="AF9" s="166"/>
      <c r="AG9" s="164"/>
      <c r="AH9" s="167"/>
      <c r="AI9" s="166"/>
      <c r="AJ9" s="166"/>
      <c r="AK9" s="166"/>
      <c r="AL9" s="166"/>
      <c r="AN9" s="166"/>
      <c r="AO9" s="166"/>
      <c r="AP9" s="166"/>
      <c r="AQ9" s="166"/>
      <c r="AR9" s="166"/>
      <c r="AS9" s="166"/>
      <c r="AT9" s="166"/>
      <c r="AU9" s="166"/>
      <c r="AV9" s="166"/>
      <c r="AW9" s="166"/>
      <c r="AX9" s="166"/>
      <c r="AY9" s="166"/>
      <c r="AZ9" s="166"/>
      <c r="BA9" s="166"/>
      <c r="BB9" s="166"/>
      <c r="BC9" s="166"/>
      <c r="BD9" s="166"/>
      <c r="BE9" s="166"/>
      <c r="BF9" s="166"/>
    </row>
    <row r="10" spans="1:58" s="80" customFormat="1" ht="12" hidden="1" x14ac:dyDescent="0.25">
      <c r="A10" s="3"/>
      <c r="B10" s="111"/>
      <c r="C10" s="111"/>
      <c r="D10" s="112"/>
      <c r="E10" s="111"/>
      <c r="F10" s="111"/>
      <c r="G10" s="111"/>
      <c r="H10" s="111"/>
      <c r="I10" s="706" t="s">
        <v>1283</v>
      </c>
      <c r="J10" s="707"/>
      <c r="K10" s="709" t="e">
        <f>IF(ISBLANK('2. ANALISIS DEL RIESGO'!#REF!),"",'2. ANALISIS DEL RIESGO'!#REF!)</f>
        <v>#REF!</v>
      </c>
      <c r="L10" s="709"/>
      <c r="M10" s="111"/>
      <c r="N10" s="114"/>
      <c r="O10" s="115"/>
      <c r="P10" s="115"/>
      <c r="Q10" s="115"/>
      <c r="R10" s="115"/>
      <c r="S10" s="115"/>
      <c r="T10" s="115"/>
      <c r="U10" s="115"/>
      <c r="V10" s="115"/>
      <c r="W10" s="115"/>
      <c r="X10" s="115"/>
      <c r="Y10" s="164"/>
      <c r="Z10" s="164"/>
      <c r="AA10" s="164"/>
      <c r="AB10" s="165"/>
      <c r="AC10" s="165"/>
      <c r="AD10" s="166"/>
      <c r="AE10" s="166"/>
      <c r="AF10" s="166"/>
      <c r="AG10" s="164"/>
      <c r="AH10" s="167"/>
      <c r="AI10" s="166"/>
      <c r="AJ10" s="166"/>
      <c r="AK10" s="166"/>
      <c r="AL10" s="166"/>
      <c r="AN10" s="166"/>
      <c r="AO10" s="166"/>
      <c r="AP10" s="166"/>
      <c r="AQ10" s="166"/>
      <c r="AR10" s="166"/>
      <c r="AS10" s="166"/>
      <c r="AT10" s="166"/>
      <c r="AU10" s="166"/>
      <c r="AV10" s="166"/>
      <c r="AW10" s="166"/>
      <c r="AX10" s="166"/>
      <c r="AY10" s="166"/>
      <c r="AZ10" s="166"/>
      <c r="BA10" s="166"/>
      <c r="BB10" s="166"/>
      <c r="BC10" s="166"/>
      <c r="BD10" s="166"/>
      <c r="BE10" s="166"/>
      <c r="BF10" s="166"/>
    </row>
    <row r="11" spans="1:58" s="80" customFormat="1" ht="12" x14ac:dyDescent="0.25">
      <c r="A11" s="3"/>
      <c r="B11" s="111"/>
      <c r="C11" s="111"/>
      <c r="D11" s="112"/>
      <c r="E11" s="111"/>
      <c r="F11" s="111"/>
      <c r="G11" s="111"/>
      <c r="H11" s="111"/>
      <c r="I11" s="111"/>
      <c r="J11" s="111"/>
      <c r="K11" s="111"/>
      <c r="L11" s="114"/>
      <c r="M11" s="111"/>
      <c r="N11" s="113"/>
      <c r="O11" s="113"/>
      <c r="P11" s="113"/>
      <c r="Q11" s="113"/>
      <c r="R11" s="113"/>
      <c r="S11" s="113"/>
      <c r="T11" s="113"/>
      <c r="U11" s="113"/>
      <c r="V11" s="113"/>
      <c r="W11" s="113"/>
      <c r="X11" s="113"/>
      <c r="Y11" s="166"/>
      <c r="Z11" s="166"/>
      <c r="AA11" s="166"/>
      <c r="AB11" s="165"/>
      <c r="AC11" s="165"/>
      <c r="AD11" s="166"/>
      <c r="AE11" s="166"/>
      <c r="AF11" s="166"/>
      <c r="AG11" s="166"/>
      <c r="AH11" s="168"/>
      <c r="AI11" s="166"/>
      <c r="AJ11" s="166"/>
      <c r="AK11" s="166"/>
      <c r="AL11" s="166"/>
      <c r="AN11" s="166"/>
      <c r="AO11" s="166"/>
      <c r="AP11" s="166"/>
      <c r="AQ11" s="166"/>
      <c r="AR11" s="166"/>
      <c r="AS11" s="166"/>
      <c r="AT11" s="166"/>
      <c r="AU11" s="166"/>
      <c r="AV11" s="166"/>
      <c r="AW11" s="166"/>
      <c r="AX11" s="166"/>
      <c r="AY11" s="166"/>
      <c r="AZ11" s="166"/>
      <c r="BA11" s="166"/>
      <c r="BB11" s="166"/>
      <c r="BC11" s="166"/>
      <c r="BD11" s="166"/>
      <c r="BE11" s="166"/>
      <c r="BF11" s="166"/>
    </row>
    <row r="12" spans="1:58" s="80" customFormat="1" ht="12" x14ac:dyDescent="0.25">
      <c r="A12" s="3"/>
      <c r="B12" s="111"/>
      <c r="C12" s="111"/>
      <c r="D12" s="112"/>
      <c r="E12" s="111"/>
      <c r="F12" s="111"/>
      <c r="G12" s="111"/>
      <c r="H12" s="111"/>
      <c r="I12" s="706" t="s">
        <v>1284</v>
      </c>
      <c r="J12" s="707"/>
      <c r="K12" s="709">
        <f>IF(ISBLANK('2. ANALISIS DEL RIESGO'!$I$11),"",'2. ANALISIS DEL RIESGO'!$I$11)</f>
        <v>44551</v>
      </c>
      <c r="L12" s="709"/>
      <c r="M12" s="111"/>
      <c r="N12" s="113"/>
      <c r="O12" s="113"/>
      <c r="P12" s="113"/>
      <c r="Q12" s="113"/>
      <c r="R12" s="113"/>
      <c r="S12" s="113"/>
      <c r="T12" s="113"/>
      <c r="U12" s="113"/>
      <c r="V12" s="113"/>
      <c r="W12" s="113"/>
      <c r="X12" s="113"/>
      <c r="Y12" s="166"/>
      <c r="Z12" s="166"/>
      <c r="AA12" s="166"/>
      <c r="AB12" s="169"/>
      <c r="AC12" s="169"/>
      <c r="AG12" s="166"/>
      <c r="AH12" s="168"/>
      <c r="AI12" s="166"/>
      <c r="AK12" s="170"/>
      <c r="AL12" s="170"/>
      <c r="AN12" s="166"/>
      <c r="AO12" s="166"/>
      <c r="AP12" s="166"/>
      <c r="AQ12" s="166"/>
      <c r="AR12" s="166"/>
      <c r="AS12" s="166"/>
      <c r="AT12" s="166"/>
      <c r="AU12" s="166"/>
      <c r="AV12" s="166"/>
      <c r="AW12" s="166"/>
      <c r="AX12" s="166"/>
      <c r="AY12" s="166"/>
      <c r="AZ12" s="166"/>
      <c r="BA12" s="166"/>
      <c r="BB12" s="166"/>
      <c r="BC12" s="166"/>
      <c r="BD12" s="166"/>
      <c r="BE12" s="166"/>
      <c r="BF12" s="166"/>
    </row>
    <row r="13" spans="1:58" s="80" customFormat="1" ht="9" customHeight="1" x14ac:dyDescent="0.25">
      <c r="A13" s="3"/>
      <c r="B13" s="111"/>
      <c r="C13" s="111"/>
      <c r="D13" s="112"/>
      <c r="E13" s="113"/>
      <c r="F13" s="111"/>
      <c r="G13" s="111"/>
      <c r="H13" s="113"/>
      <c r="I13" s="113"/>
      <c r="J13" s="113"/>
      <c r="K13" s="113"/>
      <c r="L13" s="113"/>
      <c r="M13" s="111"/>
      <c r="N13" s="113"/>
      <c r="O13" s="113"/>
      <c r="P13" s="113"/>
      <c r="Q13" s="113"/>
      <c r="R13" s="113"/>
      <c r="S13" s="113"/>
      <c r="T13" s="113"/>
      <c r="U13" s="113"/>
      <c r="V13" s="113"/>
      <c r="W13" s="113"/>
      <c r="X13" s="113"/>
    </row>
    <row r="14" spans="1:58" s="80" customFormat="1" ht="9" customHeight="1" x14ac:dyDescent="0.25">
      <c r="A14" s="3"/>
      <c r="B14" s="111"/>
      <c r="C14" s="111"/>
      <c r="D14" s="112"/>
      <c r="E14" s="111"/>
      <c r="F14" s="111"/>
      <c r="G14" s="111"/>
      <c r="H14" s="111"/>
      <c r="I14" s="111"/>
      <c r="J14" s="111"/>
      <c r="K14" s="111"/>
      <c r="L14" s="111"/>
      <c r="M14" s="111"/>
      <c r="N14" s="111"/>
      <c r="O14" s="111"/>
      <c r="P14" s="111"/>
      <c r="Q14" s="111"/>
      <c r="R14" s="111"/>
      <c r="S14" s="111"/>
      <c r="T14" s="111"/>
      <c r="U14" s="111"/>
      <c r="V14" s="111"/>
      <c r="W14" s="111"/>
      <c r="X14" s="111"/>
    </row>
    <row r="15" spans="1:58" s="3" customFormat="1" x14ac:dyDescent="0.25">
      <c r="B15" s="111"/>
      <c r="C15" s="111"/>
      <c r="D15" s="112"/>
      <c r="E15" s="116"/>
      <c r="F15" s="704" t="s">
        <v>1503</v>
      </c>
      <c r="G15" s="704"/>
      <c r="H15" s="704"/>
      <c r="I15" s="704"/>
      <c r="J15" s="704"/>
      <c r="K15" s="704"/>
      <c r="L15" s="704"/>
      <c r="M15" s="704"/>
      <c r="N15" s="704"/>
      <c r="O15" s="704"/>
      <c r="P15" s="704"/>
      <c r="Q15" s="704"/>
      <c r="R15" s="704"/>
      <c r="S15" s="704"/>
      <c r="T15" s="704"/>
      <c r="U15" s="704"/>
      <c r="V15" s="704"/>
      <c r="W15" s="704"/>
      <c r="X15" s="117"/>
    </row>
    <row r="16" spans="1:58" s="3" customFormat="1" ht="7.5" customHeight="1" x14ac:dyDescent="0.25">
      <c r="B16" s="111"/>
      <c r="C16" s="111"/>
      <c r="D16" s="112"/>
      <c r="E16" s="118"/>
      <c r="H16" s="119"/>
    </row>
    <row r="17" spans="1:23" s="3" customFormat="1" ht="12" x14ac:dyDescent="0.25">
      <c r="B17" s="111"/>
      <c r="C17" s="111"/>
      <c r="D17" s="112"/>
      <c r="E17" s="118"/>
      <c r="F17" s="697" t="s">
        <v>1743</v>
      </c>
      <c r="G17" s="698"/>
      <c r="H17" s="698"/>
      <c r="I17" s="698"/>
      <c r="J17" s="698"/>
      <c r="K17" s="698"/>
      <c r="L17" s="698"/>
      <c r="M17" s="699"/>
      <c r="P17" s="697" t="s">
        <v>1744</v>
      </c>
      <c r="Q17" s="698"/>
      <c r="R17" s="698"/>
      <c r="S17" s="698"/>
      <c r="T17" s="698"/>
      <c r="U17" s="698"/>
      <c r="V17" s="698"/>
      <c r="W17" s="699"/>
    </row>
    <row r="18" spans="1:23" s="3" customFormat="1" ht="7.5" customHeight="1" x14ac:dyDescent="0.25">
      <c r="B18" s="111"/>
      <c r="C18" s="111"/>
      <c r="D18" s="112"/>
      <c r="E18" s="118"/>
      <c r="H18" s="119"/>
    </row>
    <row r="19" spans="1:23" x14ac:dyDescent="0.25">
      <c r="A19" s="3"/>
      <c r="B19" s="111"/>
      <c r="C19" s="111"/>
      <c r="D19" s="112"/>
      <c r="E19" s="118"/>
      <c r="F19" s="120" t="s">
        <v>4</v>
      </c>
      <c r="G19" s="121" t="s">
        <v>4</v>
      </c>
      <c r="H19" s="121" t="s">
        <v>4</v>
      </c>
      <c r="I19" s="691" t="s">
        <v>6</v>
      </c>
      <c r="J19" s="692"/>
      <c r="K19" s="692"/>
      <c r="L19" s="692"/>
      <c r="M19" s="693"/>
      <c r="P19" s="120" t="s">
        <v>4</v>
      </c>
      <c r="Q19" s="121" t="s">
        <v>4</v>
      </c>
      <c r="R19" s="121" t="s">
        <v>4</v>
      </c>
      <c r="S19" s="691" t="s">
        <v>6</v>
      </c>
      <c r="T19" s="692"/>
      <c r="U19" s="692"/>
      <c r="V19" s="692"/>
      <c r="W19" s="693"/>
    </row>
    <row r="20" spans="1:23" ht="22.5" customHeight="1" x14ac:dyDescent="0.25">
      <c r="A20" s="3"/>
      <c r="B20" s="111"/>
      <c r="C20" s="111"/>
      <c r="D20" s="112"/>
      <c r="E20" s="118"/>
      <c r="F20" s="123" t="s">
        <v>4</v>
      </c>
      <c r="G20" s="124" t="s">
        <v>4</v>
      </c>
      <c r="H20" s="124" t="s">
        <v>4</v>
      </c>
      <c r="I20" s="125" t="s">
        <v>1504</v>
      </c>
      <c r="J20" s="126" t="s">
        <v>1101</v>
      </c>
      <c r="K20" s="126" t="s">
        <v>1097</v>
      </c>
      <c r="L20" s="127" t="s">
        <v>1505</v>
      </c>
      <c r="M20" s="128" t="s">
        <v>1672</v>
      </c>
      <c r="P20" s="123" t="s">
        <v>4</v>
      </c>
      <c r="Q20" s="124" t="s">
        <v>4</v>
      </c>
      <c r="R20" s="124" t="s">
        <v>4</v>
      </c>
      <c r="S20" s="125" t="s">
        <v>1504</v>
      </c>
      <c r="T20" s="126" t="s">
        <v>1101</v>
      </c>
      <c r="U20" s="126" t="s">
        <v>1097</v>
      </c>
      <c r="V20" s="127" t="s">
        <v>1505</v>
      </c>
      <c r="W20" s="128" t="s">
        <v>1672</v>
      </c>
    </row>
    <row r="21" spans="1:23" hidden="1" x14ac:dyDescent="0.25">
      <c r="A21" s="3"/>
      <c r="B21" s="111"/>
      <c r="C21" s="111"/>
      <c r="D21" s="112"/>
      <c r="E21" s="118"/>
      <c r="F21" s="123" t="s">
        <v>4</v>
      </c>
      <c r="G21" s="124" t="s">
        <v>4</v>
      </c>
      <c r="H21" s="124" t="s">
        <v>4</v>
      </c>
      <c r="I21" s="129">
        <v>1</v>
      </c>
      <c r="J21" s="129">
        <v>2</v>
      </c>
      <c r="K21" s="129">
        <v>3</v>
      </c>
      <c r="L21" s="129">
        <v>4</v>
      </c>
      <c r="M21" s="130">
        <v>5</v>
      </c>
      <c r="P21" s="123" t="s">
        <v>4</v>
      </c>
      <c r="Q21" s="124" t="s">
        <v>4</v>
      </c>
      <c r="R21" s="124" t="s">
        <v>4</v>
      </c>
      <c r="S21" s="129">
        <v>1</v>
      </c>
      <c r="T21" s="129">
        <v>2</v>
      </c>
      <c r="U21" s="129">
        <v>3</v>
      </c>
      <c r="V21" s="129">
        <v>4</v>
      </c>
      <c r="W21" s="130">
        <v>5</v>
      </c>
    </row>
    <row r="22" spans="1:23" ht="40.5" customHeight="1" x14ac:dyDescent="0.25">
      <c r="A22" s="3"/>
      <c r="B22" s="111"/>
      <c r="C22" s="111"/>
      <c r="D22" s="112"/>
      <c r="E22" s="118"/>
      <c r="F22" s="694" t="s">
        <v>5</v>
      </c>
      <c r="G22" s="132" t="s">
        <v>1613</v>
      </c>
      <c r="H22" s="131">
        <v>1</v>
      </c>
      <c r="I22" s="300" t="str">
        <f>concatenateif('2. ANALISIS DEL RIESGO'!$AG$17:$AG$32,DATOS!BD12,'2. ANALISIS DEL RIESGO'!$N$17:$N$32,", ")</f>
        <v/>
      </c>
      <c r="J22" s="300" t="str">
        <f>concatenateif('2. ANALISIS DEL RIESGO'!$AG$17:$AG$32,DATOS!BE12,'2. ANALISIS DEL RIESGO'!$N$17:$N$32,", ")</f>
        <v/>
      </c>
      <c r="K22" s="301" t="str">
        <f>concatenateif('2. ANALISIS DEL RIESGO'!$AG$17:$AG$32,DATOS!BF12,'2. ANALISIS DEL RIESGO'!$N$17:$N$32,", ")</f>
        <v/>
      </c>
      <c r="L22" s="301" t="str">
        <f>concatenateif('2. ANALISIS DEL RIESGO'!$AG$17:$AG$32,DATOS!BG12,'2. ANALISIS DEL RIESGO'!$N$17:$N$32,", ")</f>
        <v/>
      </c>
      <c r="M22" s="301" t="str">
        <f>concatenateif('2. ANALISIS DEL RIESGO'!$AG$17:$AG$32,DATOS!BH12,'2. ANALISIS DEL RIESGO'!$N$17:$N$32,", ")</f>
        <v/>
      </c>
      <c r="P22" s="694" t="s">
        <v>5</v>
      </c>
      <c r="Q22" s="132" t="s">
        <v>1613</v>
      </c>
      <c r="R22" s="129">
        <v>1</v>
      </c>
      <c r="S22" s="300" t="str">
        <f>concatenateif('2. ANALISIS DEL RIESGO'!$AY$17:$AY$32,DATOS!BD12,'2. ANALISIS DEL RIESGO'!$N$17:$N$32,", ")</f>
        <v/>
      </c>
      <c r="T22" s="300" t="str">
        <f>concatenateif('2. ANALISIS DEL RIESGO'!$AY$17:$AY$32,DATOS!BE12,'2. ANALISIS DEL RIESGO'!$N$17:$N$32,", ")</f>
        <v/>
      </c>
      <c r="U22" s="301" t="str">
        <f>concatenateif('2. ANALISIS DEL RIESGO'!$AY$17:$AY$32,DATOS!BF12,'2. ANALISIS DEL RIESGO'!$N$17:$N$32,", ")</f>
        <v/>
      </c>
      <c r="V22" s="301" t="str">
        <f>concatenateif('2. ANALISIS DEL RIESGO'!$AY$17:$AY$32,DATOS!BG12,'2. ANALISIS DEL RIESGO'!$N$17:$N$32,", ")</f>
        <v/>
      </c>
      <c r="W22" s="301" t="str">
        <f>concatenateif('2. ANALISIS DEL RIESGO'!$AY$17:$AY$32,DATOS!BH12,'2. ANALISIS DEL RIESGO'!$N$17:$N$32,", ")</f>
        <v/>
      </c>
    </row>
    <row r="23" spans="1:23" ht="40.5" customHeight="1" x14ac:dyDescent="0.25">
      <c r="A23" s="3"/>
      <c r="B23" s="111"/>
      <c r="C23" s="111"/>
      <c r="D23" s="112"/>
      <c r="E23" s="118"/>
      <c r="F23" s="695"/>
      <c r="G23" s="130" t="s">
        <v>1099</v>
      </c>
      <c r="H23" s="129">
        <v>2</v>
      </c>
      <c r="I23" s="302" t="str">
        <f>concatenateif('2. ANALISIS DEL RIESGO'!$AG$17:$AG$32,DATOS!BD13,'2. ANALISIS DEL RIESGO'!$N$17:$N$32,", ")</f>
        <v/>
      </c>
      <c r="J23" s="300" t="str">
        <f>concatenateif('2. ANALISIS DEL RIESGO'!$AG$17:$AG$32,DATOS!BE13,'2. ANALISIS DEL RIESGO'!$N$17:$N$32,", ")</f>
        <v/>
      </c>
      <c r="K23" s="300" t="str">
        <f>concatenateif('2. ANALISIS DEL RIESGO'!$AG$17:$AG$32,DATOS!BF13,'2. ANALISIS DEL RIESGO'!$N$17:$N$32,", ")</f>
        <v/>
      </c>
      <c r="L23" s="301" t="str">
        <f>concatenateif('2. ANALISIS DEL RIESGO'!$AG$17:$AG$32,DATOS!BG13,'2. ANALISIS DEL RIESGO'!$N$17:$N$32,", ")</f>
        <v/>
      </c>
      <c r="M23" s="301" t="str">
        <f>concatenateif('2. ANALISIS DEL RIESGO'!$AG$17:$AG$32,DATOS!BH13,'2. ANALISIS DEL RIESGO'!$N$17:$N$32,", ")</f>
        <v/>
      </c>
      <c r="P23" s="695"/>
      <c r="Q23" s="130" t="s">
        <v>1099</v>
      </c>
      <c r="R23" s="129">
        <v>2</v>
      </c>
      <c r="S23" s="302" t="str">
        <f>concatenateif('2. ANALISIS DEL RIESGO'!$AY$17:$AY$32,DATOS!BD13,'2. ANALISIS DEL RIESGO'!$N$17:$N$32,", ")</f>
        <v/>
      </c>
      <c r="T23" s="300" t="str">
        <f>concatenateif('2. ANALISIS DEL RIESGO'!$AY$17:$AY$32,DATOS!BE13,'2. ANALISIS DEL RIESGO'!$N$17:$N$32,", ")</f>
        <v/>
      </c>
      <c r="U23" s="300" t="str">
        <f>concatenateif('2. ANALISIS DEL RIESGO'!$AY$17:$AY$32,DATOS!BF13,'2. ANALISIS DEL RIESGO'!$N$17:$N$32,", ")</f>
        <v/>
      </c>
      <c r="V23" s="301" t="str">
        <f>concatenateif('2. ANALISIS DEL RIESGO'!$AY$17:$AY$32,DATOS!BG13,'2. ANALISIS DEL RIESGO'!$N$17:$N$32,", ")</f>
        <v/>
      </c>
      <c r="W23" s="301" t="str">
        <f>concatenateif('2. ANALISIS DEL RIESGO'!$AY$17:$AY$32,DATOS!BH13,'2. ANALISIS DEL RIESGO'!$N$17:$N$32,", ")</f>
        <v/>
      </c>
    </row>
    <row r="24" spans="1:23" ht="40.5" customHeight="1" x14ac:dyDescent="0.25">
      <c r="A24" s="3"/>
      <c r="B24" s="111"/>
      <c r="C24" s="111"/>
      <c r="D24" s="112"/>
      <c r="E24" s="118"/>
      <c r="F24" s="695"/>
      <c r="G24" s="130" t="s">
        <v>1612</v>
      </c>
      <c r="H24" s="129">
        <v>3</v>
      </c>
      <c r="I24" s="303" t="str">
        <f>concatenateif('2. ANALISIS DEL RIESGO'!$AG$17:$AG$32,DATOS!BD14,'2. ANALISIS DEL RIESGO'!$N$17:$N$32,", ")</f>
        <v/>
      </c>
      <c r="J24" s="302" t="str">
        <f>concatenateif('2. ANALISIS DEL RIESGO'!$AG$17:$AG$32,DATOS!BE14,'2. ANALISIS DEL RIESGO'!$N$17:$N$32,", ")</f>
        <v/>
      </c>
      <c r="K24" s="300" t="str">
        <f>concatenateif('2. ANALISIS DEL RIESGO'!$AG$17:$AG$32,DATOS!BF14,'2. ANALISIS DEL RIESGO'!$N$17:$N$32,", ")</f>
        <v/>
      </c>
      <c r="L24" s="301" t="str">
        <f>concatenateif('2. ANALISIS DEL RIESGO'!$AG$17:$AG$32,DATOS!BG14,'2. ANALISIS DEL RIESGO'!$N$17:$N$32,", ")</f>
        <v/>
      </c>
      <c r="M24" s="301" t="str">
        <f>concatenateif('2. ANALISIS DEL RIESGO'!$AG$17:$AG$32,DATOS!BH14,'2. ANALISIS DEL RIESGO'!$N$17:$N$32,", ")</f>
        <v/>
      </c>
      <c r="P24" s="695"/>
      <c r="Q24" s="130" t="s">
        <v>1612</v>
      </c>
      <c r="R24" s="129">
        <v>3</v>
      </c>
      <c r="S24" s="303" t="str">
        <f>concatenateif('2. ANALISIS DEL RIESGO'!$AY$17:$AY$32,DATOS!BD14,'2. ANALISIS DEL RIESGO'!$N$17:$N$32,", ")</f>
        <v/>
      </c>
      <c r="T24" s="302" t="str">
        <f>concatenateif('2. ANALISIS DEL RIESGO'!$AY$17:$AY$32,DATOS!BE14,'2. ANALISIS DEL RIESGO'!$N$17:$N$32,", ")</f>
        <v/>
      </c>
      <c r="U24" s="300" t="str">
        <f>concatenateif('2. ANALISIS DEL RIESGO'!$AY$17:$AY$32,DATOS!BF14,'2. ANALISIS DEL RIESGO'!$N$17:$N$32,", ")</f>
        <v/>
      </c>
      <c r="V24" s="301" t="str">
        <f>concatenateif('2. ANALISIS DEL RIESGO'!$AY$17:$AY$32,DATOS!BG14,'2. ANALISIS DEL RIESGO'!$N$17:$N$32,", ")</f>
        <v/>
      </c>
      <c r="W24" s="301" t="str">
        <f>concatenateif('2. ANALISIS DEL RIESGO'!$AY$17:$AY$32,DATOS!BH14,'2. ANALISIS DEL RIESGO'!$N$17:$N$32,", ")</f>
        <v/>
      </c>
    </row>
    <row r="25" spans="1:23" ht="40.5" customHeight="1" x14ac:dyDescent="0.25">
      <c r="A25" s="3"/>
      <c r="B25" s="111"/>
      <c r="C25" s="111"/>
      <c r="D25" s="112"/>
      <c r="E25" s="118"/>
      <c r="F25" s="695"/>
      <c r="G25" s="130" t="s">
        <v>1095</v>
      </c>
      <c r="H25" s="129">
        <v>4</v>
      </c>
      <c r="I25" s="303" t="str">
        <f>concatenateif('2. ANALISIS DEL RIESGO'!$AG$17:$AG$32,DATOS!BD15,'2. ANALISIS DEL RIESGO'!$N$17:$N$32,", ")</f>
        <v/>
      </c>
      <c r="J25" s="303" t="str">
        <f>concatenateif('2. ANALISIS DEL RIESGO'!$AG$17:$AG$32,DATOS!BE15,'2. ANALISIS DEL RIESGO'!$N$17:$N$32,", ")</f>
        <v/>
      </c>
      <c r="K25" s="302" t="str">
        <f>concatenateif('2. ANALISIS DEL RIESGO'!$AG$17:$AG$32,DATOS!BF15,'2. ANALISIS DEL RIESGO'!$N$17:$N$32,", ")</f>
        <v/>
      </c>
      <c r="L25" s="300" t="str">
        <f>concatenateif('2. ANALISIS DEL RIESGO'!$AG$17:$AG$32,DATOS!BG15,'2. ANALISIS DEL RIESGO'!$N$17:$N$32,", ")</f>
        <v/>
      </c>
      <c r="M25" s="301" t="str">
        <f>concatenateif('2. ANALISIS DEL RIESGO'!$AG$17:$AG$32,DATOS!BH15,'2. ANALISIS DEL RIESGO'!$N$17:$N$32,", ")</f>
        <v/>
      </c>
      <c r="P25" s="695"/>
      <c r="Q25" s="130" t="s">
        <v>1095</v>
      </c>
      <c r="R25" s="129">
        <v>4</v>
      </c>
      <c r="S25" s="303" t="str">
        <f>concatenateif('2. ANALISIS DEL RIESGO'!$AY$17:$AY$32,DATOS!BD15,'2. ANALISIS DEL RIESGO'!$N$17:$N$32,", ")</f>
        <v/>
      </c>
      <c r="T25" s="303" t="str">
        <f>concatenateif('2. ANALISIS DEL RIESGO'!$AY$17:$AY$32,DATOS!BE15,'2. ANALISIS DEL RIESGO'!$N$17:$N$32,", ")</f>
        <v/>
      </c>
      <c r="U25" s="302" t="str">
        <f>concatenateif('2. ANALISIS DEL RIESGO'!$AY$17:$AY$32,DATOS!BF15,'2. ANALISIS DEL RIESGO'!$N$17:$N$32,", ")</f>
        <v/>
      </c>
      <c r="V25" s="300" t="str">
        <f>concatenateif('2. ANALISIS DEL RIESGO'!$AY$17:$AY$32,DATOS!BG15,'2. ANALISIS DEL RIESGO'!$N$17:$N$32,", ")</f>
        <v/>
      </c>
      <c r="W25" s="301" t="str">
        <f>concatenateif('2. ANALISIS DEL RIESGO'!$AY$17:$AY$32,DATOS!BH15,'2. ANALISIS DEL RIESGO'!$N$17:$N$32,", ")</f>
        <v/>
      </c>
    </row>
    <row r="26" spans="1:23" ht="40.5" customHeight="1" x14ac:dyDescent="0.25">
      <c r="A26" s="3"/>
      <c r="B26" s="111"/>
      <c r="C26" s="111"/>
      <c r="D26" s="112"/>
      <c r="E26" s="118"/>
      <c r="F26" s="696"/>
      <c r="G26" s="133" t="s">
        <v>1611</v>
      </c>
      <c r="H26" s="126">
        <v>5</v>
      </c>
      <c r="I26" s="303" t="str">
        <f>concatenateif('2. ANALISIS DEL RIESGO'!$AG$17:$AG$32,DATOS!BD16,'2. ANALISIS DEL RIESGO'!$N$17:$N$32,", ")</f>
        <v/>
      </c>
      <c r="J26" s="303" t="str">
        <f>concatenateif('2. ANALISIS DEL RIESGO'!$AG$17:$AG$32,DATOS!BE16,'2. ANALISIS DEL RIESGO'!$N$17:$N$32,", ")</f>
        <v/>
      </c>
      <c r="K26" s="302" t="str">
        <f>concatenateif('2. ANALISIS DEL RIESGO'!$AG$17:$AG$32,DATOS!BF16,'2. ANALISIS DEL RIESGO'!$N$17:$N$32,", ")</f>
        <v/>
      </c>
      <c r="L26" s="300" t="str">
        <f>concatenateif('2. ANALISIS DEL RIESGO'!$AG$17:$AG$32,DATOS!BG16,'2. ANALISIS DEL RIESGO'!$N$17:$N$32,", ")</f>
        <v/>
      </c>
      <c r="M26" s="301" t="str">
        <f>concatenateif('2. ANALISIS DEL RIESGO'!$AG$17:$AG$32,DATOS!BH16,'2. ANALISIS DEL RIESGO'!$N$17:$N$32,", ")</f>
        <v/>
      </c>
      <c r="P26" s="696"/>
      <c r="Q26" s="133" t="s">
        <v>1611</v>
      </c>
      <c r="R26" s="126">
        <v>5</v>
      </c>
      <c r="S26" s="303" t="str">
        <f>concatenateif('2. ANALISIS DEL RIESGO'!$AY$17:$AY$32,DATOS!BD16,'2. ANALISIS DEL RIESGO'!$N$17:$N$32,", ")</f>
        <v/>
      </c>
      <c r="T26" s="303" t="str">
        <f>concatenateif('2. ANALISIS DEL RIESGO'!$AY$17:$AY$32,DATOS!BE16,'2. ANALISIS DEL RIESGO'!$N$17:$N$32,", ")</f>
        <v/>
      </c>
      <c r="U26" s="302" t="str">
        <f>concatenateif('2. ANALISIS DEL RIESGO'!$AY$17:$AY$32,DATOS!BF16,'2. ANALISIS DEL RIESGO'!$N$17:$N$32,", ")</f>
        <v/>
      </c>
      <c r="V26" s="300" t="str">
        <f>concatenateif('2. ANALISIS DEL RIESGO'!$AY$17:$AY$32,DATOS!BG16,'2. ANALISIS DEL RIESGO'!$N$17:$N$32,", ")</f>
        <v/>
      </c>
      <c r="W26" s="301" t="str">
        <f>concatenateif('2. ANALISIS DEL RIESGO'!$AY$17:$AY$32,DATOS!BH16,'2. ANALISIS DEL RIESGO'!$N$17:$N$32,", ")</f>
        <v/>
      </c>
    </row>
    <row r="27" spans="1:23" x14ac:dyDescent="0.25">
      <c r="A27" s="3"/>
      <c r="B27" s="111"/>
      <c r="C27" s="111"/>
      <c r="D27" s="112"/>
      <c r="E27" s="118"/>
    </row>
    <row r="28" spans="1:23" x14ac:dyDescent="0.25">
      <c r="A28" s="3"/>
      <c r="B28" s="111"/>
      <c r="C28" s="111"/>
      <c r="D28" s="112"/>
      <c r="E28" s="118"/>
      <c r="F28" s="697" t="s">
        <v>1745</v>
      </c>
      <c r="G28" s="698"/>
      <c r="H28" s="698"/>
      <c r="I28" s="698"/>
      <c r="J28" s="698"/>
      <c r="K28" s="698"/>
      <c r="L28" s="698"/>
      <c r="M28" s="699"/>
      <c r="P28" s="697" t="s">
        <v>1746</v>
      </c>
      <c r="Q28" s="698"/>
      <c r="R28" s="698"/>
      <c r="S28" s="698"/>
      <c r="T28" s="698"/>
      <c r="U28" s="698"/>
      <c r="V28" s="698"/>
      <c r="W28" s="699"/>
    </row>
    <row r="29" spans="1:23" ht="7.5" customHeight="1" x14ac:dyDescent="0.25">
      <c r="A29" s="3"/>
      <c r="B29" s="111"/>
      <c r="C29" s="111"/>
      <c r="D29" s="112"/>
      <c r="E29" s="118"/>
      <c r="F29" s="3"/>
      <c r="G29" s="3"/>
      <c r="H29" s="119"/>
      <c r="I29" s="3"/>
      <c r="J29" s="3"/>
      <c r="K29" s="3"/>
      <c r="L29" s="3"/>
      <c r="M29" s="3"/>
      <c r="P29" s="3"/>
      <c r="Q29" s="3"/>
      <c r="R29" s="119"/>
      <c r="S29" s="3"/>
      <c r="T29" s="3"/>
      <c r="U29" s="3"/>
      <c r="V29" s="3"/>
      <c r="W29" s="3"/>
    </row>
    <row r="30" spans="1:23" ht="15" customHeight="1" x14ac:dyDescent="0.25">
      <c r="A30" s="3"/>
      <c r="B30" s="111"/>
      <c r="C30" s="111"/>
      <c r="D30" s="112"/>
      <c r="E30" s="118"/>
      <c r="I30" s="700" t="s">
        <v>6</v>
      </c>
      <c r="J30" s="700"/>
      <c r="K30" s="700"/>
      <c r="S30" s="700" t="s">
        <v>6</v>
      </c>
      <c r="T30" s="700"/>
      <c r="U30" s="700"/>
    </row>
    <row r="31" spans="1:23" ht="22.5" customHeight="1" x14ac:dyDescent="0.25">
      <c r="A31" s="3"/>
      <c r="B31" s="111"/>
      <c r="C31" s="111"/>
      <c r="D31" s="112"/>
      <c r="E31" s="118"/>
      <c r="I31" s="219" t="s">
        <v>1098</v>
      </c>
      <c r="J31" s="129" t="s">
        <v>1505</v>
      </c>
      <c r="K31" s="128" t="s">
        <v>1672</v>
      </c>
      <c r="S31" s="125" t="s">
        <v>1098</v>
      </c>
      <c r="T31" s="126" t="s">
        <v>1505</v>
      </c>
      <c r="U31" s="128" t="s">
        <v>1672</v>
      </c>
    </row>
    <row r="32" spans="1:23" ht="40.5" customHeight="1" x14ac:dyDescent="0.25">
      <c r="B32" s="111"/>
      <c r="C32" s="111"/>
      <c r="D32" s="112"/>
      <c r="F32" s="694" t="s">
        <v>5</v>
      </c>
      <c r="G32" s="132" t="s">
        <v>1613</v>
      </c>
      <c r="H32" s="218">
        <v>5</v>
      </c>
      <c r="I32" s="213" t="str">
        <f>concatenateif('2. ANALISIS DEL RIESGO'!$AG$17:$AG$32,DATOS!BD26,'2. ANALISIS DEL RIESGO'!$N$17:$N$32,", ")</f>
        <v/>
      </c>
      <c r="J32" s="213" t="str">
        <f>concatenateif('2. ANALISIS DEL RIESGO'!$AG$17:$AG$32,DATOS!BE26,'2. ANALISIS DEL RIESGO'!$N$17:$N$32,", ")</f>
        <v/>
      </c>
      <c r="K32" s="213" t="str">
        <f>concatenateif('2. ANALISIS DEL RIESGO'!$AG$17:$AG$32,DATOS!BF26,'2. ANALISIS DEL RIESGO'!$N$17:$N$32,", ")</f>
        <v/>
      </c>
      <c r="P32" s="694" t="s">
        <v>5</v>
      </c>
      <c r="Q32" s="132" t="s">
        <v>1613</v>
      </c>
      <c r="R32" s="211">
        <v>5</v>
      </c>
      <c r="S32" s="214" t="str">
        <f>concatenateif('2. ANALISIS DEL RIESGO'!$AY$17:$AY$32,DATOS!BD26,'2. ANALISIS DEL RIESGO'!$N$17:$N$32,", ")</f>
        <v/>
      </c>
      <c r="T32" s="214" t="str">
        <f>concatenateif('2. ANALISIS DEL RIESGO'!$AY$17:$AY$32,DATOS!BE26,'2. ANALISIS DEL RIESGO'!$N$17:$N$32,", ")</f>
        <v/>
      </c>
      <c r="U32" s="214" t="str">
        <f>concatenateif('2. ANALISIS DEL RIESGO'!$AY$17:$AY$32,DATOS!BF26,'2. ANALISIS DEL RIESGO'!$N$17:$N$32,", ")</f>
        <v/>
      </c>
    </row>
    <row r="33" spans="2:33" ht="40.5" customHeight="1" x14ac:dyDescent="0.25">
      <c r="B33" s="111"/>
      <c r="C33" s="111"/>
      <c r="D33" s="112"/>
      <c r="F33" s="695"/>
      <c r="G33" s="130" t="s">
        <v>1099</v>
      </c>
      <c r="H33" s="218">
        <v>4</v>
      </c>
      <c r="I33" s="366" t="str">
        <f>concatenateif('2. ANALISIS DEL RIESGO'!$AG$17:$AG$32,DATOS!BD27,'2. ANALISIS DEL RIESGO'!$N$17:$N$32,", ")</f>
        <v/>
      </c>
      <c r="J33" s="213" t="str">
        <f>concatenateif('2. ANALISIS DEL RIESGO'!$AG$17:$AG$32,DATOS!BE27,'2. ANALISIS DEL RIESGO'!$N$17:$N$32,", ")</f>
        <v/>
      </c>
      <c r="K33" s="213" t="str">
        <f>concatenateif('2. ANALISIS DEL RIESGO'!$AG$17:$AG$32,DATOS!BF27,'2. ANALISIS DEL RIESGO'!$N$17:$N$32,", ")</f>
        <v>PR1+, PP3+</v>
      </c>
      <c r="P33" s="695"/>
      <c r="Q33" s="130" t="s">
        <v>1099</v>
      </c>
      <c r="R33" s="211">
        <v>4</v>
      </c>
      <c r="S33" s="212" t="str">
        <f>concatenateif('2. ANALISIS DEL RIESGO'!$AY$17:$AY$32,DATOS!BD27,'2. ANALISIS DEL RIESGO'!$N$17:$N$32,", ")</f>
        <v/>
      </c>
      <c r="T33" s="214" t="str">
        <f>concatenateif('2. ANALISIS DEL RIESGO'!$AY$17:$AY$32,DATOS!BE27,'2. ANALISIS DEL RIESGO'!$N$17:$N$32,", ")</f>
        <v/>
      </c>
      <c r="U33" s="214" t="str">
        <f>concatenateif('2. ANALISIS DEL RIESGO'!$AY$17:$AY$32,DATOS!BF27,'2. ANALISIS DEL RIESGO'!$N$17:$N$32,", ")</f>
        <v/>
      </c>
    </row>
    <row r="34" spans="2:33" ht="40.5" customHeight="1" x14ac:dyDescent="0.25">
      <c r="B34" s="111"/>
      <c r="C34" s="111"/>
      <c r="D34" s="112"/>
      <c r="F34" s="695"/>
      <c r="G34" s="130" t="s">
        <v>1612</v>
      </c>
      <c r="H34" s="218">
        <v>3</v>
      </c>
      <c r="I34" s="366" t="str">
        <f>concatenateif('2. ANALISIS DEL RIESGO'!$AG$17:$AG$32,DATOS!BD28,'2. ANALISIS DEL RIESGO'!$N$17:$N$32,", ")</f>
        <v/>
      </c>
      <c r="J34" s="213" t="str">
        <f>concatenateif('2. ANALISIS DEL RIESGO'!$AG$17:$AG$32,DATOS!BE28,'2. ANALISIS DEL RIESGO'!$N$17:$N$32,", ")</f>
        <v/>
      </c>
      <c r="K34" s="213" t="str">
        <f>concatenateif('2. ANALISIS DEL RIESGO'!$AG$17:$AG$32,DATOS!BF28,'2. ANALISIS DEL RIESGO'!$N$17:$N$32,", ")</f>
        <v>RC1+</v>
      </c>
      <c r="P34" s="695"/>
      <c r="Q34" s="130" t="s">
        <v>1612</v>
      </c>
      <c r="R34" s="211">
        <v>3</v>
      </c>
      <c r="S34" s="212" t="str">
        <f>concatenateif('2. ANALISIS DEL RIESGO'!$AY$17:$AY$32,DATOS!BD28,'2. ANALISIS DEL RIESGO'!$N$17:$N$32,", ")</f>
        <v/>
      </c>
      <c r="T34" s="214" t="str">
        <f>concatenateif('2. ANALISIS DEL RIESGO'!$AY$17:$AY$32,DATOS!BE28,'2. ANALISIS DEL RIESGO'!$N$17:$N$32,", ")</f>
        <v/>
      </c>
      <c r="U34" s="214" t="str">
        <f>concatenateif('2. ANALISIS DEL RIESGO'!$AY$17:$AY$32,DATOS!BF28,'2. ANALISIS DEL RIESGO'!$N$17:$N$32,", ")</f>
        <v/>
      </c>
    </row>
    <row r="35" spans="2:33" ht="40.5" customHeight="1" x14ac:dyDescent="0.25">
      <c r="B35" s="111"/>
      <c r="C35" s="111"/>
      <c r="D35" s="112"/>
      <c r="F35" s="695"/>
      <c r="G35" s="130" t="s">
        <v>1095</v>
      </c>
      <c r="H35" s="218">
        <v>2</v>
      </c>
      <c r="I35" s="367" t="str">
        <f>concatenateif('2. ANALISIS DEL RIESGO'!$AG$17:$AG$32,DATOS!BD29,'2. ANALISIS DEL RIESGO'!$N$17:$N$32,", ")</f>
        <v/>
      </c>
      <c r="J35" s="366" t="str">
        <f>concatenateif('2. ANALISIS DEL RIESGO'!$AG$17:$AG$32,DATOS!BE29,'2. ANALISIS DEL RIESGO'!$N$17:$N$32,", ")</f>
        <v>EI2+, EI3+, TH6+, GF9+, GF10+, SA5+, MS2+</v>
      </c>
      <c r="K35" s="213" t="str">
        <f>concatenateif('2. ANALISIS DEL RIESGO'!$AG$17:$AG$32,DATOS!BF29,'2. ANALISIS DEL RIESGO'!$N$17:$N$32,", ")</f>
        <v>AB2+, DE3+</v>
      </c>
      <c r="P35" s="695"/>
      <c r="Q35" s="130" t="s">
        <v>1095</v>
      </c>
      <c r="R35" s="211">
        <v>2</v>
      </c>
      <c r="S35" s="215" t="str">
        <f>concatenateif('2. ANALISIS DEL RIESGO'!$AY$17:$AY$32,DATOS!BD29,'2. ANALISIS DEL RIESGO'!$N$17:$N$32,", ")</f>
        <v/>
      </c>
      <c r="T35" s="212" t="str">
        <f>concatenateif('2. ANALISIS DEL RIESGO'!$AY$17:$AY$32,DATOS!BE29,'2. ANALISIS DEL RIESGO'!$N$17:$N$32,", ")</f>
        <v/>
      </c>
      <c r="U35" s="213" t="str">
        <f>concatenateif('2. ANALISIS DEL RIESGO'!$AY$17:$AY$32,DATOS!BF29,'2. ANALISIS DEL RIESGO'!$N$17:$N$32,", ")</f>
        <v>PR1+, PP3+</v>
      </c>
    </row>
    <row r="36" spans="2:33" ht="40.5" customHeight="1" x14ac:dyDescent="0.25">
      <c r="B36" s="111"/>
      <c r="C36" s="111"/>
      <c r="D36" s="112"/>
      <c r="F36" s="696"/>
      <c r="G36" s="133" t="s">
        <v>1611</v>
      </c>
      <c r="H36" s="218">
        <v>1</v>
      </c>
      <c r="I36" s="367" t="str">
        <f>concatenateif('2. ANALISIS DEL RIESGO'!$AG$17:$AG$32,DATOS!BD30,'2. ANALISIS DEL RIESGO'!$N$17:$N$32,", ")</f>
        <v>GJ4+</v>
      </c>
      <c r="J36" s="366" t="str">
        <f>concatenateif('2. ANALISIS DEL RIESGO'!$AG$17:$AG$32,DATOS!BE30,'2. ANALISIS DEL RIESGO'!$N$17:$N$32,", ")</f>
        <v>IV1+</v>
      </c>
      <c r="K36" s="213" t="str">
        <f>concatenateif('2. ANALISIS DEL RIESGO'!$AG$17:$AG$32,DATOS!BF30,'2. ANALISIS DEL RIESGO'!$N$17:$N$32,", ")</f>
        <v>PR4+, PR5+</v>
      </c>
      <c r="P36" s="696"/>
      <c r="Q36" s="133" t="s">
        <v>1611</v>
      </c>
      <c r="R36" s="211">
        <v>1</v>
      </c>
      <c r="S36" s="215" t="str">
        <f>concatenateif('2. ANALISIS DEL RIESGO'!$AY$17:$AY$32,DATOS!BD30,'2. ANALISIS DEL RIESGO'!$N$17:$N$32,", ")</f>
        <v>GJ4+</v>
      </c>
      <c r="T36" s="366" t="str">
        <f>concatenateif('2. ANALISIS DEL RIESGO'!$AY$17:$AY$32,DATOS!BE30,'2. ANALISIS DEL RIESGO'!$N$17:$N$32,", ")</f>
        <v>EI2+, EI3+, TH6+, GF9+, GF10+, SA5+, IV1+, MS2+</v>
      </c>
      <c r="U36" s="213" t="str">
        <f>concatenateif('2. ANALISIS DEL RIESGO'!$AY$17:$AY$32,DATOS!BF30,'2. ANALISIS DEL RIESGO'!$N$17:$N$32,", ")</f>
        <v>RC1+, PR4+, PR5+, AB2+, DE3+</v>
      </c>
    </row>
    <row r="37" spans="2:33" x14ac:dyDescent="0.25">
      <c r="B37" s="112"/>
      <c r="C37" s="112"/>
      <c r="D37" s="112"/>
      <c r="F37" s="12"/>
      <c r="G37" s="57"/>
      <c r="H37" s="11"/>
      <c r="I37" s="12"/>
      <c r="J37" s="12"/>
      <c r="K37" s="12"/>
    </row>
    <row r="38" spans="2:33" s="193" customFormat="1" ht="34.5" customHeight="1" x14ac:dyDescent="0.25">
      <c r="B38" s="112"/>
      <c r="C38" s="112"/>
      <c r="D38" s="112"/>
      <c r="E38" s="557"/>
      <c r="F38" s="630" t="s">
        <v>1678</v>
      </c>
      <c r="G38" s="630"/>
      <c r="H38" s="630"/>
      <c r="I38" s="630"/>
      <c r="J38" s="630"/>
      <c r="K38" s="630"/>
      <c r="L38" s="630"/>
      <c r="M38" s="630"/>
      <c r="N38" s="630"/>
      <c r="O38" s="630"/>
      <c r="P38" s="630"/>
      <c r="Q38" s="630"/>
      <c r="R38" s="630"/>
      <c r="S38" s="630"/>
      <c r="T38" s="630"/>
      <c r="U38" s="630"/>
      <c r="V38" s="192"/>
      <c r="W38" s="192"/>
      <c r="X38" s="192"/>
      <c r="Y38" s="192"/>
      <c r="Z38" s="75"/>
      <c r="AA38" s="75"/>
      <c r="AB38" s="192"/>
      <c r="AC38" s="194"/>
      <c r="AD38" s="195"/>
      <c r="AE38" s="194"/>
      <c r="AF38" s="194"/>
      <c r="AG38" s="194"/>
    </row>
    <row r="39" spans="2:33" x14ac:dyDescent="0.25">
      <c r="B39" s="111"/>
      <c r="C39" s="111"/>
      <c r="D39" s="112"/>
      <c r="F39" s="12"/>
      <c r="G39" s="33"/>
      <c r="H39" s="11"/>
    </row>
    <row r="40" spans="2:33" x14ac:dyDescent="0.25">
      <c r="B40" s="111"/>
      <c r="C40" s="111"/>
      <c r="D40" s="112"/>
    </row>
    <row r="41" spans="2:33" x14ac:dyDescent="0.25">
      <c r="B41" s="111"/>
      <c r="C41" s="111"/>
      <c r="D41" s="112"/>
    </row>
    <row r="42" spans="2:33" x14ac:dyDescent="0.25">
      <c r="B42" s="111"/>
      <c r="C42" s="111"/>
      <c r="D42" s="112"/>
    </row>
    <row r="43" spans="2:33" x14ac:dyDescent="0.25">
      <c r="B43" s="111"/>
      <c r="C43" s="111"/>
      <c r="D43" s="112"/>
    </row>
    <row r="44" spans="2:33" x14ac:dyDescent="0.25">
      <c r="B44" s="111"/>
      <c r="C44" s="111"/>
      <c r="D44" s="112"/>
    </row>
    <row r="45" spans="2:33" x14ac:dyDescent="0.25">
      <c r="B45" s="111"/>
      <c r="C45" s="111"/>
      <c r="D45" s="112"/>
    </row>
    <row r="46" spans="2:33" x14ac:dyDescent="0.25">
      <c r="B46" s="111"/>
      <c r="C46" s="111"/>
      <c r="D46" s="112"/>
    </row>
    <row r="47" spans="2:33" x14ac:dyDescent="0.25">
      <c r="B47" s="111"/>
      <c r="C47" s="111"/>
      <c r="D47" s="112"/>
    </row>
    <row r="48" spans="2:33" x14ac:dyDescent="0.25">
      <c r="B48" s="111"/>
      <c r="C48" s="111"/>
      <c r="D48" s="112"/>
    </row>
    <row r="49" spans="2:4" x14ac:dyDescent="0.25">
      <c r="B49" s="111"/>
      <c r="C49" s="111"/>
      <c r="D49" s="112"/>
    </row>
    <row r="50" spans="2:4" x14ac:dyDescent="0.25">
      <c r="B50" s="111"/>
      <c r="C50" s="111"/>
      <c r="D50" s="112"/>
    </row>
    <row r="51" spans="2:4" x14ac:dyDescent="0.25">
      <c r="B51" s="111"/>
      <c r="C51" s="111"/>
      <c r="D51" s="112"/>
    </row>
    <row r="52" spans="2:4" x14ac:dyDescent="0.25">
      <c r="B52" s="111"/>
      <c r="C52" s="111"/>
      <c r="D52" s="112"/>
    </row>
    <row r="53" spans="2:4" x14ac:dyDescent="0.25">
      <c r="B53" s="111"/>
      <c r="C53" s="111"/>
      <c r="D53" s="112"/>
    </row>
    <row r="54" spans="2:4" x14ac:dyDescent="0.25">
      <c r="B54" s="111"/>
      <c r="C54" s="111"/>
      <c r="D54" s="112"/>
    </row>
    <row r="55" spans="2:4" x14ac:dyDescent="0.25">
      <c r="B55" s="111"/>
      <c r="C55" s="111"/>
      <c r="D55" s="112"/>
    </row>
    <row r="56" spans="2:4" x14ac:dyDescent="0.25">
      <c r="B56" s="111"/>
      <c r="C56" s="111"/>
      <c r="D56" s="112"/>
    </row>
    <row r="57" spans="2:4" x14ac:dyDescent="0.25">
      <c r="B57" s="111"/>
      <c r="C57" s="111"/>
      <c r="D57" s="112"/>
    </row>
    <row r="58" spans="2:4" x14ac:dyDescent="0.25">
      <c r="B58" s="111"/>
      <c r="C58" s="111"/>
      <c r="D58" s="112"/>
    </row>
    <row r="59" spans="2:4" x14ac:dyDescent="0.25">
      <c r="B59" s="111"/>
      <c r="C59" s="111"/>
      <c r="D59" s="112"/>
    </row>
    <row r="60" spans="2:4" x14ac:dyDescent="0.25">
      <c r="B60" s="111"/>
      <c r="C60" s="111"/>
      <c r="D60" s="112"/>
    </row>
    <row r="61" spans="2:4" x14ac:dyDescent="0.25">
      <c r="B61" s="111"/>
      <c r="C61" s="111"/>
      <c r="D61" s="112"/>
    </row>
    <row r="62" spans="2:4" x14ac:dyDescent="0.25">
      <c r="B62" s="111"/>
      <c r="C62" s="111"/>
      <c r="D62" s="112"/>
    </row>
    <row r="63" spans="2:4" x14ac:dyDescent="0.25">
      <c r="B63" s="111"/>
      <c r="C63" s="111"/>
      <c r="D63" s="112"/>
    </row>
    <row r="64" spans="2:4" x14ac:dyDescent="0.25">
      <c r="B64" s="111"/>
      <c r="C64" s="111"/>
      <c r="D64" s="112"/>
    </row>
    <row r="65" spans="2:4" x14ac:dyDescent="0.25">
      <c r="B65" s="111"/>
      <c r="C65" s="111"/>
      <c r="D65" s="112"/>
    </row>
    <row r="66" spans="2:4" x14ac:dyDescent="0.25">
      <c r="B66" s="111"/>
      <c r="C66" s="111"/>
      <c r="D66" s="112"/>
    </row>
    <row r="67" spans="2:4" x14ac:dyDescent="0.25">
      <c r="B67" s="111"/>
      <c r="C67" s="111"/>
      <c r="D67" s="112"/>
    </row>
    <row r="68" spans="2:4" x14ac:dyDescent="0.25">
      <c r="B68" s="111"/>
      <c r="C68" s="111"/>
      <c r="D68" s="112"/>
    </row>
    <row r="69" spans="2:4" x14ac:dyDescent="0.25">
      <c r="B69" s="111"/>
      <c r="C69" s="111"/>
      <c r="D69" s="112"/>
    </row>
    <row r="70" spans="2:4" x14ac:dyDescent="0.25">
      <c r="B70" s="111"/>
      <c r="C70" s="111"/>
      <c r="D70" s="112"/>
    </row>
    <row r="71" spans="2:4" x14ac:dyDescent="0.25">
      <c r="B71" s="111"/>
      <c r="C71" s="111"/>
      <c r="D71" s="112"/>
    </row>
    <row r="72" spans="2:4" x14ac:dyDescent="0.25">
      <c r="B72" s="111"/>
      <c r="C72" s="111"/>
      <c r="D72" s="112"/>
    </row>
    <row r="73" spans="2:4" x14ac:dyDescent="0.25">
      <c r="B73" s="111"/>
      <c r="C73" s="111"/>
      <c r="D73" s="112"/>
    </row>
    <row r="109" spans="1:5" x14ac:dyDescent="0.25">
      <c r="B109" s="8"/>
      <c r="C109" s="8"/>
      <c r="D109" s="62"/>
      <c r="E109" s="8"/>
    </row>
    <row r="110" spans="1:5" x14ac:dyDescent="0.25">
      <c r="A110" s="8"/>
      <c r="B110" s="8"/>
      <c r="C110" s="8"/>
      <c r="D110" s="62"/>
      <c r="E110" s="8"/>
    </row>
    <row r="111" spans="1:5" x14ac:dyDescent="0.25">
      <c r="A111" s="8"/>
      <c r="B111" s="8"/>
      <c r="C111" s="8"/>
      <c r="D111" s="62"/>
      <c r="E111" s="8"/>
    </row>
    <row r="112" spans="1:5" x14ac:dyDescent="0.25">
      <c r="A112" s="8"/>
      <c r="B112" s="8"/>
      <c r="C112" s="8"/>
      <c r="D112" s="62"/>
      <c r="E112" s="8"/>
    </row>
    <row r="113" spans="1:5" x14ac:dyDescent="0.25">
      <c r="A113" s="8"/>
      <c r="B113" s="8"/>
      <c r="C113" s="8"/>
      <c r="D113" s="62"/>
      <c r="E113" s="8"/>
    </row>
    <row r="114" spans="1:5" x14ac:dyDescent="0.25">
      <c r="A114" s="8"/>
      <c r="B114" s="8"/>
      <c r="C114" s="8"/>
      <c r="D114" s="62"/>
      <c r="E114" s="8"/>
    </row>
    <row r="115" spans="1:5" x14ac:dyDescent="0.25">
      <c r="A115" s="8"/>
      <c r="B115" s="8"/>
      <c r="C115" s="8"/>
      <c r="D115" s="62"/>
      <c r="E115" s="8"/>
    </row>
    <row r="116" spans="1:5" x14ac:dyDescent="0.25">
      <c r="A116" s="8"/>
      <c r="B116" s="8"/>
      <c r="C116" s="8"/>
      <c r="D116" s="62"/>
      <c r="E116" s="8"/>
    </row>
    <row r="117" spans="1:5" x14ac:dyDescent="0.25">
      <c r="A117" s="8"/>
      <c r="B117" s="8"/>
      <c r="C117" s="8"/>
      <c r="D117" s="62"/>
      <c r="E117" s="8"/>
    </row>
    <row r="118" spans="1:5" x14ac:dyDescent="0.25">
      <c r="A118" s="8"/>
      <c r="B118" s="8"/>
      <c r="C118" s="8"/>
      <c r="D118" s="62"/>
      <c r="E118" s="8"/>
    </row>
    <row r="119" spans="1:5" x14ac:dyDescent="0.25">
      <c r="A119" s="8"/>
      <c r="B119" s="8"/>
      <c r="C119" s="8"/>
      <c r="D119" s="62"/>
      <c r="E119" s="8"/>
    </row>
    <row r="120" spans="1:5" x14ac:dyDescent="0.25">
      <c r="A120" s="8"/>
      <c r="B120" s="8"/>
      <c r="C120" s="8"/>
      <c r="D120" s="62"/>
      <c r="E120" s="8"/>
    </row>
    <row r="121" spans="1:5" x14ac:dyDescent="0.25">
      <c r="A121" s="8"/>
      <c r="B121" s="8"/>
      <c r="C121" s="8"/>
      <c r="D121" s="62"/>
      <c r="E121" s="8"/>
    </row>
    <row r="122" spans="1:5" x14ac:dyDescent="0.25">
      <c r="A122" s="8"/>
      <c r="B122" s="8"/>
      <c r="C122" s="8"/>
      <c r="D122" s="62"/>
      <c r="E122" s="8"/>
    </row>
    <row r="123" spans="1:5" x14ac:dyDescent="0.25">
      <c r="A123" s="8"/>
      <c r="B123" s="8"/>
      <c r="C123" s="8"/>
      <c r="D123" s="62"/>
      <c r="E123" s="8"/>
    </row>
    <row r="124" spans="1:5" x14ac:dyDescent="0.25">
      <c r="A124" s="8"/>
      <c r="B124" s="8"/>
      <c r="C124" s="8"/>
      <c r="D124" s="62"/>
      <c r="E124" s="8"/>
    </row>
    <row r="125" spans="1:5" x14ac:dyDescent="0.25">
      <c r="A125" s="8"/>
      <c r="B125" s="8"/>
      <c r="C125" s="8"/>
      <c r="D125" s="62"/>
      <c r="E125" s="8"/>
    </row>
    <row r="126" spans="1:5" x14ac:dyDescent="0.25">
      <c r="A126" s="8"/>
      <c r="B126" s="8"/>
      <c r="C126" s="8"/>
      <c r="D126" s="62"/>
      <c r="E126" s="8"/>
    </row>
    <row r="127" spans="1:5" x14ac:dyDescent="0.25">
      <c r="A127" s="8"/>
      <c r="B127" s="8"/>
      <c r="C127" s="8"/>
      <c r="D127" s="62"/>
      <c r="E127" s="8"/>
    </row>
    <row r="128" spans="1:5" x14ac:dyDescent="0.25">
      <c r="A128" s="8"/>
      <c r="B128" s="8"/>
      <c r="C128" s="8"/>
      <c r="D128" s="62"/>
      <c r="E128" s="8"/>
    </row>
    <row r="129" spans="1:5" x14ac:dyDescent="0.25">
      <c r="A129" s="8"/>
      <c r="B129" s="8"/>
      <c r="C129" s="8"/>
      <c r="D129" s="62"/>
      <c r="E129" s="8"/>
    </row>
    <row r="130" spans="1:5" x14ac:dyDescent="0.25">
      <c r="A130" s="8"/>
      <c r="B130" s="8"/>
      <c r="C130" s="8"/>
      <c r="D130" s="62"/>
      <c r="E130" s="8"/>
    </row>
    <row r="131" spans="1:5" x14ac:dyDescent="0.25">
      <c r="A131" s="8"/>
      <c r="B131" s="8"/>
      <c r="C131" s="8"/>
      <c r="D131" s="62"/>
      <c r="E131" s="8"/>
    </row>
    <row r="132" spans="1:5" x14ac:dyDescent="0.25">
      <c r="A132" s="8"/>
      <c r="B132" s="8"/>
      <c r="C132" s="8"/>
      <c r="D132" s="62"/>
      <c r="E132" s="8"/>
    </row>
    <row r="133" spans="1:5" x14ac:dyDescent="0.25">
      <c r="A133" s="8"/>
      <c r="B133" s="8"/>
      <c r="C133" s="8"/>
      <c r="D133" s="62"/>
      <c r="E133" s="8"/>
    </row>
    <row r="134" spans="1:5" x14ac:dyDescent="0.25">
      <c r="A134" s="8"/>
      <c r="B134" s="8"/>
      <c r="C134" s="8"/>
      <c r="D134" s="62"/>
      <c r="E134" s="8"/>
    </row>
    <row r="135" spans="1:5" x14ac:dyDescent="0.25">
      <c r="A135" s="8"/>
      <c r="B135" s="8"/>
      <c r="C135" s="8"/>
      <c r="D135" s="62"/>
      <c r="E135" s="8"/>
    </row>
    <row r="136" spans="1:5" x14ac:dyDescent="0.25">
      <c r="A136" s="8"/>
      <c r="B136" s="8"/>
      <c r="C136" s="8"/>
      <c r="D136" s="62"/>
      <c r="E136" s="8"/>
    </row>
    <row r="137" spans="1:5" x14ac:dyDescent="0.25">
      <c r="A137" s="8"/>
      <c r="B137" s="8"/>
      <c r="C137" s="8"/>
      <c r="D137" s="62"/>
      <c r="E137" s="8"/>
    </row>
    <row r="138" spans="1:5" x14ac:dyDescent="0.25">
      <c r="A138" s="8"/>
      <c r="B138" s="8"/>
      <c r="C138" s="8"/>
      <c r="D138" s="62"/>
      <c r="E138" s="8"/>
    </row>
    <row r="139" spans="1:5" x14ac:dyDescent="0.25">
      <c r="A139" s="8"/>
      <c r="B139" s="8"/>
      <c r="C139" s="8"/>
      <c r="D139" s="62"/>
      <c r="E139" s="8"/>
    </row>
    <row r="140" spans="1:5" x14ac:dyDescent="0.25">
      <c r="A140" s="8"/>
      <c r="B140" s="8"/>
      <c r="C140" s="8"/>
      <c r="D140" s="62"/>
      <c r="E140" s="8"/>
    </row>
    <row r="141" spans="1:5" x14ac:dyDescent="0.25">
      <c r="A141" s="8"/>
      <c r="B141" s="8"/>
      <c r="C141" s="8"/>
      <c r="D141" s="62"/>
      <c r="E141" s="8"/>
    </row>
    <row r="142" spans="1:5" x14ac:dyDescent="0.25">
      <c r="A142" s="8"/>
      <c r="B142" s="8"/>
      <c r="C142" s="8"/>
      <c r="D142" s="62"/>
      <c r="E142" s="8"/>
    </row>
    <row r="143" spans="1:5" x14ac:dyDescent="0.25">
      <c r="A143" s="8"/>
      <c r="B143" s="8"/>
      <c r="C143" s="8"/>
      <c r="D143" s="62"/>
      <c r="E143" s="8"/>
    </row>
    <row r="144" spans="1:5" x14ac:dyDescent="0.25">
      <c r="A144" s="8"/>
      <c r="B144" s="8"/>
      <c r="C144" s="8"/>
      <c r="D144" s="62"/>
      <c r="E144" s="8"/>
    </row>
    <row r="145" spans="1:5" x14ac:dyDescent="0.25">
      <c r="A145" s="8"/>
      <c r="B145" s="8"/>
      <c r="C145" s="8"/>
      <c r="D145" s="62"/>
      <c r="E145" s="8"/>
    </row>
    <row r="146" spans="1:5" x14ac:dyDescent="0.25">
      <c r="A146" s="8"/>
      <c r="B146" s="8"/>
      <c r="C146" s="8"/>
      <c r="D146" s="62"/>
      <c r="E146" s="8"/>
    </row>
    <row r="147" spans="1:5" x14ac:dyDescent="0.25">
      <c r="A147" s="8"/>
      <c r="B147" s="8"/>
      <c r="C147" s="8"/>
      <c r="D147" s="62"/>
      <c r="E147" s="8"/>
    </row>
    <row r="148" spans="1:5" x14ac:dyDescent="0.25">
      <c r="A148" s="8"/>
      <c r="B148" s="8"/>
      <c r="C148" s="8"/>
      <c r="D148" s="62"/>
      <c r="E148" s="8"/>
    </row>
    <row r="149" spans="1:5" x14ac:dyDescent="0.25">
      <c r="A149" s="8"/>
      <c r="B149" s="8"/>
      <c r="C149" s="8"/>
      <c r="D149" s="62"/>
      <c r="E149" s="8"/>
    </row>
    <row r="150" spans="1:5" x14ac:dyDescent="0.25">
      <c r="A150" s="8"/>
      <c r="B150" s="8"/>
      <c r="C150" s="8"/>
      <c r="D150" s="62"/>
      <c r="E150" s="8"/>
    </row>
    <row r="151" spans="1:5" x14ac:dyDescent="0.25">
      <c r="A151" s="8"/>
      <c r="B151" s="8"/>
      <c r="C151" s="8"/>
      <c r="D151" s="62"/>
      <c r="E151" s="8"/>
    </row>
    <row r="152" spans="1:5" x14ac:dyDescent="0.25">
      <c r="A152" s="8"/>
      <c r="B152" s="8"/>
      <c r="C152" s="8"/>
      <c r="D152" s="62"/>
      <c r="E152" s="8"/>
    </row>
    <row r="153" spans="1:5" x14ac:dyDescent="0.25">
      <c r="A153" s="8"/>
      <c r="B153" s="8"/>
      <c r="C153" s="8"/>
      <c r="D153" s="62"/>
      <c r="E153" s="8"/>
    </row>
    <row r="154" spans="1:5" x14ac:dyDescent="0.25">
      <c r="A154" s="8"/>
      <c r="B154" s="8"/>
      <c r="C154" s="8"/>
      <c r="D154" s="62"/>
      <c r="E154" s="8"/>
    </row>
    <row r="155" spans="1:5" x14ac:dyDescent="0.25">
      <c r="A155" s="8"/>
      <c r="B155" s="8"/>
      <c r="C155" s="8"/>
      <c r="D155" s="62"/>
      <c r="E155" s="8"/>
    </row>
    <row r="156" spans="1:5" x14ac:dyDescent="0.25">
      <c r="A156" s="8"/>
      <c r="B156" s="8"/>
      <c r="C156" s="8"/>
      <c r="D156" s="62"/>
      <c r="E156" s="8"/>
    </row>
    <row r="157" spans="1:5" x14ac:dyDescent="0.25">
      <c r="A157" s="8"/>
      <c r="B157" s="8"/>
      <c r="C157" s="8"/>
      <c r="D157" s="62"/>
      <c r="E157" s="8"/>
    </row>
    <row r="158" spans="1:5" x14ac:dyDescent="0.25">
      <c r="A158" s="8"/>
      <c r="B158" s="8"/>
      <c r="C158" s="8"/>
      <c r="D158" s="62"/>
      <c r="E158" s="8"/>
    </row>
    <row r="159" spans="1:5" x14ac:dyDescent="0.25">
      <c r="A159" s="8"/>
      <c r="B159" s="8"/>
      <c r="C159" s="8"/>
      <c r="D159" s="62"/>
      <c r="E159" s="8"/>
    </row>
    <row r="160" spans="1:5" x14ac:dyDescent="0.25">
      <c r="A160" s="8"/>
      <c r="B160" s="8"/>
      <c r="C160" s="8"/>
      <c r="D160" s="62"/>
      <c r="E160" s="8"/>
    </row>
    <row r="161" spans="1:5" x14ac:dyDescent="0.25">
      <c r="A161" s="8"/>
      <c r="B161" s="8"/>
      <c r="C161" s="8"/>
      <c r="D161" s="62"/>
      <c r="E161" s="8"/>
    </row>
    <row r="162" spans="1:5" x14ac:dyDescent="0.25">
      <c r="A162" s="8"/>
      <c r="B162" s="8"/>
      <c r="C162" s="8"/>
      <c r="D162" s="62"/>
      <c r="E162" s="8"/>
    </row>
    <row r="163" spans="1:5" x14ac:dyDescent="0.25">
      <c r="A163" s="8"/>
      <c r="B163" s="8"/>
      <c r="C163" s="8"/>
      <c r="D163" s="62"/>
      <c r="E163" s="8"/>
    </row>
    <row r="164" spans="1:5" x14ac:dyDescent="0.25">
      <c r="A164" s="8"/>
      <c r="B164" s="8"/>
      <c r="C164" s="8"/>
      <c r="D164" s="62"/>
      <c r="E164" s="8"/>
    </row>
    <row r="165" spans="1:5" x14ac:dyDescent="0.25">
      <c r="A165" s="8"/>
      <c r="B165" s="8"/>
      <c r="C165" s="8"/>
      <c r="D165" s="62"/>
      <c r="E165" s="8"/>
    </row>
    <row r="166" spans="1:5" x14ac:dyDescent="0.25">
      <c r="A166" s="8"/>
      <c r="B166" s="8"/>
      <c r="C166" s="8"/>
      <c r="D166" s="62"/>
      <c r="E166" s="8"/>
    </row>
    <row r="167" spans="1:5" x14ac:dyDescent="0.25">
      <c r="A167" s="8"/>
      <c r="B167" s="8"/>
      <c r="C167" s="8"/>
      <c r="D167" s="62"/>
      <c r="E167" s="8"/>
    </row>
    <row r="168" spans="1:5" x14ac:dyDescent="0.25">
      <c r="A168" s="8"/>
      <c r="B168" s="8"/>
      <c r="C168" s="8"/>
      <c r="D168" s="62"/>
      <c r="E168" s="8"/>
    </row>
    <row r="169" spans="1:5" x14ac:dyDescent="0.25">
      <c r="A169" s="8"/>
      <c r="B169" s="8"/>
      <c r="C169" s="8"/>
      <c r="D169" s="62"/>
      <c r="E169" s="8"/>
    </row>
    <row r="170" spans="1:5" x14ac:dyDescent="0.25">
      <c r="A170" s="8"/>
      <c r="B170" s="8"/>
      <c r="C170" s="8"/>
      <c r="D170" s="62"/>
      <c r="E170" s="8"/>
    </row>
    <row r="171" spans="1:5" x14ac:dyDescent="0.25">
      <c r="A171" s="8"/>
      <c r="B171" s="8"/>
      <c r="C171" s="8"/>
      <c r="D171" s="62"/>
      <c r="E171" s="8"/>
    </row>
    <row r="172" spans="1:5" x14ac:dyDescent="0.25">
      <c r="A172" s="8"/>
      <c r="B172" s="8"/>
      <c r="C172" s="8"/>
      <c r="D172" s="62"/>
      <c r="E172" s="8"/>
    </row>
    <row r="173" spans="1:5" x14ac:dyDescent="0.25">
      <c r="A173" s="8"/>
      <c r="B173" s="8"/>
      <c r="C173" s="8"/>
      <c r="D173" s="62"/>
      <c r="E173" s="8"/>
    </row>
    <row r="174" spans="1:5" x14ac:dyDescent="0.25">
      <c r="A174" s="8"/>
      <c r="B174" s="8"/>
      <c r="C174" s="8"/>
      <c r="D174" s="62"/>
      <c r="E174" s="8"/>
    </row>
    <row r="175" spans="1:5" x14ac:dyDescent="0.25">
      <c r="A175" s="8"/>
      <c r="B175" s="8"/>
      <c r="C175" s="8"/>
      <c r="D175" s="62"/>
      <c r="E175" s="8"/>
    </row>
    <row r="176" spans="1:5" x14ac:dyDescent="0.25">
      <c r="A176" s="8"/>
      <c r="B176" s="8"/>
      <c r="C176" s="8"/>
      <c r="D176" s="62"/>
      <c r="E176" s="8"/>
    </row>
    <row r="177" spans="1:5" x14ac:dyDescent="0.25">
      <c r="A177" s="8"/>
      <c r="B177" s="8"/>
      <c r="C177" s="8"/>
      <c r="D177" s="62"/>
      <c r="E177" s="8"/>
    </row>
    <row r="178" spans="1:5" x14ac:dyDescent="0.25">
      <c r="A178" s="8"/>
      <c r="B178" s="8"/>
      <c r="C178" s="8"/>
      <c r="D178" s="62"/>
      <c r="E178" s="8"/>
    </row>
    <row r="179" spans="1:5" x14ac:dyDescent="0.25">
      <c r="A179" s="8"/>
      <c r="B179" s="8"/>
      <c r="C179" s="8"/>
      <c r="D179" s="62"/>
      <c r="E179" s="8"/>
    </row>
    <row r="180" spans="1:5" x14ac:dyDescent="0.25">
      <c r="A180" s="8"/>
      <c r="B180" s="8"/>
      <c r="C180" s="8"/>
      <c r="D180" s="62"/>
      <c r="E180" s="8"/>
    </row>
    <row r="181" spans="1:5" x14ac:dyDescent="0.25">
      <c r="A181" s="8"/>
      <c r="B181" s="8"/>
      <c r="C181" s="8"/>
      <c r="D181" s="62"/>
      <c r="E181" s="8"/>
    </row>
    <row r="182" spans="1:5" x14ac:dyDescent="0.25">
      <c r="A182" s="8"/>
      <c r="B182" s="8"/>
      <c r="C182" s="8"/>
      <c r="D182" s="62"/>
      <c r="E182" s="8"/>
    </row>
    <row r="183" spans="1:5" x14ac:dyDescent="0.25">
      <c r="A183" s="8"/>
      <c r="B183" s="8"/>
      <c r="C183" s="8"/>
      <c r="D183" s="62"/>
      <c r="E183" s="8"/>
    </row>
    <row r="184" spans="1:5" x14ac:dyDescent="0.25">
      <c r="A184" s="8"/>
      <c r="B184" s="8"/>
      <c r="C184" s="8"/>
      <c r="D184" s="62"/>
      <c r="E184" s="8"/>
    </row>
    <row r="185" spans="1:5" x14ac:dyDescent="0.25">
      <c r="A185" s="8"/>
      <c r="B185" s="8"/>
      <c r="C185" s="8"/>
      <c r="D185" s="62"/>
      <c r="E185" s="8"/>
    </row>
    <row r="186" spans="1:5" x14ac:dyDescent="0.25">
      <c r="A186" s="8"/>
      <c r="B186" s="8"/>
      <c r="C186" s="8"/>
      <c r="D186" s="62"/>
      <c r="E186" s="8"/>
    </row>
    <row r="187" spans="1:5" x14ac:dyDescent="0.25">
      <c r="A187" s="8"/>
      <c r="B187" s="8"/>
      <c r="C187" s="8"/>
      <c r="D187" s="62"/>
      <c r="E187" s="8"/>
    </row>
    <row r="188" spans="1:5" x14ac:dyDescent="0.25">
      <c r="A188" s="8"/>
      <c r="B188" s="8"/>
      <c r="C188" s="8"/>
      <c r="D188" s="62"/>
      <c r="E188" s="8"/>
    </row>
    <row r="189" spans="1:5" x14ac:dyDescent="0.25">
      <c r="A189" s="8"/>
      <c r="B189" s="8"/>
      <c r="C189" s="8"/>
      <c r="D189" s="62"/>
      <c r="E189" s="8"/>
    </row>
    <row r="190" spans="1:5" x14ac:dyDescent="0.25">
      <c r="A190" s="8"/>
      <c r="B190" s="8"/>
      <c r="C190" s="8"/>
      <c r="D190" s="62"/>
      <c r="E190" s="8"/>
    </row>
    <row r="191" spans="1:5" x14ac:dyDescent="0.25">
      <c r="A191" s="8"/>
      <c r="B191" s="8"/>
      <c r="C191" s="8"/>
      <c r="D191" s="62"/>
      <c r="E191" s="8"/>
    </row>
    <row r="192" spans="1:5" x14ac:dyDescent="0.25">
      <c r="A192" s="8"/>
      <c r="B192" s="8"/>
      <c r="C192" s="8"/>
      <c r="D192" s="62"/>
      <c r="E192" s="8"/>
    </row>
    <row r="193" spans="1:5" x14ac:dyDescent="0.25">
      <c r="A193" s="8"/>
      <c r="B193" s="8"/>
      <c r="C193" s="8"/>
      <c r="D193" s="62"/>
      <c r="E193" s="8"/>
    </row>
    <row r="194" spans="1:5" x14ac:dyDescent="0.25">
      <c r="A194" s="8"/>
      <c r="B194" s="8"/>
      <c r="C194" s="8"/>
      <c r="D194" s="62"/>
      <c r="E194" s="8"/>
    </row>
    <row r="195" spans="1:5" x14ac:dyDescent="0.25">
      <c r="A195" s="8"/>
      <c r="B195" s="8"/>
      <c r="C195" s="8"/>
      <c r="D195" s="62"/>
      <c r="E195" s="8"/>
    </row>
    <row r="196" spans="1:5" x14ac:dyDescent="0.25">
      <c r="A196" s="8"/>
      <c r="B196" s="8"/>
      <c r="C196" s="8"/>
      <c r="D196" s="62"/>
      <c r="E196" s="8"/>
    </row>
    <row r="197" spans="1:5" x14ac:dyDescent="0.25">
      <c r="A197" s="8"/>
      <c r="B197" s="8"/>
      <c r="C197" s="8"/>
      <c r="D197" s="62"/>
      <c r="E197" s="8"/>
    </row>
    <row r="198" spans="1:5" x14ac:dyDescent="0.25">
      <c r="A198" s="8"/>
      <c r="B198" s="8"/>
      <c r="C198" s="8"/>
      <c r="D198" s="62"/>
      <c r="E198" s="8"/>
    </row>
    <row r="199" spans="1:5" x14ac:dyDescent="0.25">
      <c r="A199" s="8"/>
      <c r="B199" s="8"/>
      <c r="C199" s="8"/>
      <c r="D199" s="62"/>
      <c r="E199" s="8"/>
    </row>
    <row r="200" spans="1:5" x14ac:dyDescent="0.25">
      <c r="A200" s="8"/>
      <c r="B200" s="8"/>
      <c r="C200" s="8"/>
      <c r="D200" s="62"/>
      <c r="E200" s="8"/>
    </row>
    <row r="201" spans="1:5" x14ac:dyDescent="0.25">
      <c r="A201" s="8"/>
      <c r="B201" s="8"/>
      <c r="C201" s="8"/>
      <c r="D201" s="62"/>
      <c r="E201" s="8"/>
    </row>
    <row r="202" spans="1:5" x14ac:dyDescent="0.25">
      <c r="A202" s="8"/>
      <c r="B202" s="8"/>
      <c r="C202" s="8"/>
      <c r="D202" s="62"/>
      <c r="E202" s="8"/>
    </row>
    <row r="203" spans="1:5" x14ac:dyDescent="0.25">
      <c r="A203" s="8"/>
      <c r="B203" s="8"/>
      <c r="C203" s="8"/>
      <c r="D203" s="62"/>
      <c r="E203" s="8"/>
    </row>
    <row r="204" spans="1:5" x14ac:dyDescent="0.25">
      <c r="A204" s="8"/>
      <c r="B204" s="8"/>
      <c r="C204" s="8"/>
      <c r="D204" s="62"/>
      <c r="E204" s="8"/>
    </row>
    <row r="205" spans="1:5" x14ac:dyDescent="0.25">
      <c r="A205" s="8"/>
      <c r="B205" s="8"/>
      <c r="C205" s="8"/>
      <c r="D205" s="62"/>
      <c r="E205" s="8"/>
    </row>
    <row r="206" spans="1:5" x14ac:dyDescent="0.25">
      <c r="A206" s="8"/>
      <c r="B206" s="8"/>
      <c r="C206" s="8"/>
      <c r="D206" s="62"/>
      <c r="E206" s="8"/>
    </row>
    <row r="207" spans="1:5" x14ac:dyDescent="0.25">
      <c r="A207" s="8"/>
      <c r="B207" s="8"/>
      <c r="C207" s="8"/>
      <c r="D207" s="62"/>
      <c r="E207" s="8"/>
    </row>
    <row r="208" spans="1:5" x14ac:dyDescent="0.25">
      <c r="A208" s="8"/>
      <c r="B208" s="8"/>
      <c r="C208" s="8"/>
      <c r="D208" s="62"/>
      <c r="E208" s="8"/>
    </row>
    <row r="209" spans="1:5" x14ac:dyDescent="0.25">
      <c r="A209" s="8"/>
      <c r="B209" s="8"/>
      <c r="C209" s="8"/>
      <c r="D209" s="62"/>
      <c r="E209" s="8"/>
    </row>
    <row r="210" spans="1:5" x14ac:dyDescent="0.25">
      <c r="A210" s="8"/>
      <c r="B210" s="8"/>
      <c r="C210" s="8"/>
      <c r="D210" s="62"/>
      <c r="E210" s="8"/>
    </row>
    <row r="211" spans="1:5" x14ac:dyDescent="0.25">
      <c r="A211" s="8"/>
      <c r="B211" s="8"/>
      <c r="C211" s="8"/>
      <c r="D211" s="62"/>
      <c r="E211" s="8"/>
    </row>
    <row r="212" spans="1:5" x14ac:dyDescent="0.25">
      <c r="A212" s="8"/>
      <c r="B212" s="8"/>
      <c r="C212" s="8"/>
      <c r="D212" s="62"/>
      <c r="E212" s="8"/>
    </row>
    <row r="213" spans="1:5" x14ac:dyDescent="0.25">
      <c r="A213" s="8"/>
      <c r="B213" s="8"/>
      <c r="C213" s="8"/>
      <c r="D213" s="62"/>
      <c r="E213" s="8"/>
    </row>
    <row r="214" spans="1:5" x14ac:dyDescent="0.25">
      <c r="A214" s="8"/>
      <c r="B214" s="8"/>
      <c r="C214" s="8"/>
      <c r="D214" s="62"/>
      <c r="E214" s="8"/>
    </row>
    <row r="215" spans="1:5" x14ac:dyDescent="0.25">
      <c r="A215" s="8"/>
      <c r="B215" s="8"/>
      <c r="C215" s="8"/>
      <c r="D215" s="62"/>
      <c r="E215" s="8"/>
    </row>
    <row r="216" spans="1:5" x14ac:dyDescent="0.25">
      <c r="A216" s="8"/>
      <c r="B216" s="8"/>
      <c r="C216" s="8"/>
      <c r="D216" s="62"/>
      <c r="E216" s="8"/>
    </row>
    <row r="217" spans="1:5" x14ac:dyDescent="0.25">
      <c r="A217" s="8"/>
      <c r="B217" s="8"/>
      <c r="C217" s="8"/>
      <c r="D217" s="62"/>
      <c r="E217" s="8"/>
    </row>
    <row r="218" spans="1:5" x14ac:dyDescent="0.25">
      <c r="A218" s="8"/>
      <c r="B218" s="8"/>
      <c r="C218" s="8"/>
      <c r="D218" s="62"/>
      <c r="E218" s="8"/>
    </row>
    <row r="219" spans="1:5" x14ac:dyDescent="0.25">
      <c r="A219" s="8"/>
      <c r="B219" s="8"/>
      <c r="C219" s="8"/>
      <c r="D219" s="62"/>
      <c r="E219" s="8"/>
    </row>
    <row r="220" spans="1:5" x14ac:dyDescent="0.25">
      <c r="A220" s="8"/>
      <c r="B220" s="8"/>
      <c r="C220" s="8"/>
      <c r="D220" s="62"/>
      <c r="E220" s="8"/>
    </row>
    <row r="221" spans="1:5" x14ac:dyDescent="0.25">
      <c r="A221" s="8"/>
      <c r="B221" s="8"/>
      <c r="C221" s="8"/>
      <c r="D221" s="62"/>
      <c r="E221" s="8"/>
    </row>
    <row r="222" spans="1:5" x14ac:dyDescent="0.25">
      <c r="A222" s="8"/>
      <c r="B222" s="8"/>
      <c r="C222" s="8"/>
      <c r="D222" s="62"/>
      <c r="E222" s="8"/>
    </row>
    <row r="223" spans="1:5" x14ac:dyDescent="0.25">
      <c r="A223" s="8"/>
      <c r="B223" s="8"/>
      <c r="C223" s="8"/>
      <c r="D223" s="62"/>
      <c r="E223" s="8"/>
    </row>
    <row r="224" spans="1:5" x14ac:dyDescent="0.25">
      <c r="A224" s="8"/>
      <c r="B224" s="8"/>
      <c r="C224" s="8"/>
      <c r="D224" s="62"/>
      <c r="E224" s="8"/>
    </row>
    <row r="225" spans="1:5" x14ac:dyDescent="0.25">
      <c r="A225" s="8"/>
      <c r="B225" s="8"/>
      <c r="C225" s="8"/>
      <c r="D225" s="62"/>
      <c r="E225" s="8"/>
    </row>
    <row r="226" spans="1:5" x14ac:dyDescent="0.25">
      <c r="A226" s="8"/>
      <c r="B226" s="8"/>
      <c r="C226" s="8"/>
      <c r="D226" s="62"/>
      <c r="E226" s="8"/>
    </row>
    <row r="227" spans="1:5" x14ac:dyDescent="0.25">
      <c r="A227" s="8"/>
      <c r="B227" s="8"/>
      <c r="C227" s="8"/>
      <c r="D227" s="62"/>
      <c r="E227" s="8"/>
    </row>
    <row r="228" spans="1:5" x14ac:dyDescent="0.25">
      <c r="A228" s="8"/>
      <c r="B228" s="8"/>
      <c r="C228" s="8"/>
      <c r="D228" s="62"/>
      <c r="E228" s="8"/>
    </row>
    <row r="229" spans="1:5" x14ac:dyDescent="0.25">
      <c r="A229" s="8"/>
      <c r="B229" s="8"/>
      <c r="C229" s="8"/>
      <c r="D229" s="62"/>
      <c r="E229" s="8"/>
    </row>
    <row r="230" spans="1:5" x14ac:dyDescent="0.25">
      <c r="A230" s="8"/>
      <c r="B230" s="8"/>
      <c r="C230" s="8"/>
      <c r="D230" s="62"/>
      <c r="E230" s="8"/>
    </row>
    <row r="231" spans="1:5" x14ac:dyDescent="0.25">
      <c r="A231" s="8"/>
      <c r="B231" s="8"/>
      <c r="C231" s="8"/>
      <c r="D231" s="62"/>
      <c r="E231" s="8"/>
    </row>
    <row r="232" spans="1:5" x14ac:dyDescent="0.25">
      <c r="A232" s="8"/>
      <c r="B232" s="8"/>
      <c r="C232" s="8"/>
      <c r="D232" s="62"/>
      <c r="E232" s="8"/>
    </row>
    <row r="233" spans="1:5" x14ac:dyDescent="0.25">
      <c r="A233" s="8"/>
      <c r="B233" s="8"/>
      <c r="C233" s="8"/>
      <c r="D233" s="62"/>
      <c r="E233" s="8"/>
    </row>
    <row r="234" spans="1:5" x14ac:dyDescent="0.25">
      <c r="A234" s="8"/>
      <c r="B234" s="8"/>
      <c r="C234" s="8"/>
      <c r="D234" s="62"/>
      <c r="E234" s="8"/>
    </row>
    <row r="235" spans="1:5" x14ac:dyDescent="0.25">
      <c r="A235" s="8"/>
      <c r="B235" s="8"/>
      <c r="C235" s="8"/>
      <c r="D235" s="62"/>
      <c r="E235" s="8"/>
    </row>
    <row r="236" spans="1:5" x14ac:dyDescent="0.25">
      <c r="A236" s="8"/>
      <c r="B236" s="8"/>
      <c r="C236" s="8"/>
      <c r="D236" s="62"/>
      <c r="E236" s="8"/>
    </row>
    <row r="237" spans="1:5" x14ac:dyDescent="0.25">
      <c r="A237" s="8"/>
      <c r="B237" s="8"/>
      <c r="C237" s="8"/>
      <c r="D237" s="62"/>
      <c r="E237" s="8"/>
    </row>
    <row r="238" spans="1:5" x14ac:dyDescent="0.25">
      <c r="A238" s="8"/>
      <c r="B238" s="8"/>
      <c r="C238" s="8"/>
      <c r="D238" s="62"/>
      <c r="E238" s="8"/>
    </row>
    <row r="239" spans="1:5" x14ac:dyDescent="0.25">
      <c r="A239" s="8"/>
      <c r="B239" s="8"/>
      <c r="C239" s="8"/>
      <c r="D239" s="62"/>
      <c r="E239" s="8"/>
    </row>
    <row r="240" spans="1:5" x14ac:dyDescent="0.25">
      <c r="A240" s="8"/>
      <c r="B240" s="8"/>
      <c r="C240" s="8"/>
      <c r="D240" s="62"/>
      <c r="E240" s="8"/>
    </row>
    <row r="241" spans="1:5" x14ac:dyDescent="0.25">
      <c r="A241" s="8"/>
      <c r="B241" s="8"/>
      <c r="C241" s="8"/>
      <c r="D241" s="62"/>
      <c r="E241" s="8"/>
    </row>
    <row r="242" spans="1:5" x14ac:dyDescent="0.25">
      <c r="A242" s="8"/>
      <c r="B242" s="8"/>
      <c r="C242" s="8"/>
      <c r="D242" s="62"/>
      <c r="E242" s="8"/>
    </row>
    <row r="243" spans="1:5" x14ac:dyDescent="0.25">
      <c r="A243" s="8"/>
      <c r="B243" s="8"/>
      <c r="C243" s="8"/>
      <c r="D243" s="62"/>
      <c r="E243" s="8"/>
    </row>
    <row r="244" spans="1:5" x14ac:dyDescent="0.25">
      <c r="A244" s="8"/>
      <c r="B244" s="8"/>
      <c r="C244" s="8"/>
      <c r="D244" s="62"/>
      <c r="E244" s="8"/>
    </row>
    <row r="245" spans="1:5" x14ac:dyDescent="0.25">
      <c r="A245" s="8"/>
      <c r="B245" s="8"/>
      <c r="C245" s="8"/>
      <c r="D245" s="62"/>
      <c r="E245" s="8"/>
    </row>
    <row r="246" spans="1:5" x14ac:dyDescent="0.25">
      <c r="A246" s="8"/>
      <c r="B246" s="8"/>
      <c r="C246" s="8"/>
      <c r="D246" s="62"/>
      <c r="E246" s="8"/>
    </row>
    <row r="247" spans="1:5" x14ac:dyDescent="0.25">
      <c r="A247" s="8"/>
      <c r="B247" s="8"/>
      <c r="C247" s="8"/>
      <c r="D247" s="62"/>
      <c r="E247" s="8"/>
    </row>
    <row r="248" spans="1:5" x14ac:dyDescent="0.25">
      <c r="A248" s="8"/>
      <c r="B248" s="8"/>
      <c r="C248" s="8"/>
      <c r="D248" s="62"/>
      <c r="E248" s="8"/>
    </row>
    <row r="249" spans="1:5" x14ac:dyDescent="0.25">
      <c r="A249" s="8"/>
      <c r="B249" s="8"/>
      <c r="C249" s="8"/>
      <c r="D249" s="62"/>
      <c r="E249" s="8"/>
    </row>
    <row r="250" spans="1:5" x14ac:dyDescent="0.25">
      <c r="A250" s="8"/>
      <c r="B250" s="8"/>
      <c r="C250" s="8"/>
      <c r="D250" s="62"/>
      <c r="E250" s="8"/>
    </row>
    <row r="251" spans="1:5" x14ac:dyDescent="0.25">
      <c r="A251" s="8"/>
      <c r="B251" s="8"/>
      <c r="C251" s="8"/>
      <c r="D251" s="62"/>
      <c r="E251" s="8"/>
    </row>
    <row r="252" spans="1:5" x14ac:dyDescent="0.25">
      <c r="A252" s="8"/>
      <c r="B252" s="8"/>
      <c r="C252" s="8"/>
      <c r="D252" s="62"/>
      <c r="E252" s="8"/>
    </row>
    <row r="253" spans="1:5" x14ac:dyDescent="0.25">
      <c r="A253" s="8"/>
      <c r="B253" s="8"/>
      <c r="C253" s="8"/>
      <c r="D253" s="62"/>
      <c r="E253" s="8"/>
    </row>
    <row r="254" spans="1:5" x14ac:dyDescent="0.25">
      <c r="A254" s="8"/>
      <c r="B254" s="8"/>
      <c r="C254" s="8"/>
      <c r="D254" s="62"/>
      <c r="E254" s="8"/>
    </row>
    <row r="255" spans="1:5" x14ac:dyDescent="0.25">
      <c r="A255" s="8"/>
      <c r="B255" s="8"/>
      <c r="C255" s="8"/>
      <c r="D255" s="62"/>
      <c r="E255" s="8"/>
    </row>
    <row r="256" spans="1:5" x14ac:dyDescent="0.25">
      <c r="A256" s="8"/>
      <c r="B256" s="8"/>
      <c r="C256" s="8"/>
      <c r="D256" s="62"/>
      <c r="E256" s="8"/>
    </row>
    <row r="257" spans="1:5" x14ac:dyDescent="0.25">
      <c r="A257" s="8"/>
      <c r="B257" s="8"/>
      <c r="C257" s="8"/>
      <c r="D257" s="62"/>
      <c r="E257" s="8"/>
    </row>
    <row r="258" spans="1:5" x14ac:dyDescent="0.25">
      <c r="A258" s="8"/>
      <c r="B258" s="8"/>
      <c r="C258" s="8"/>
      <c r="D258" s="62"/>
      <c r="E258" s="8"/>
    </row>
    <row r="259" spans="1:5" x14ac:dyDescent="0.25">
      <c r="A259" s="8"/>
      <c r="B259" s="8"/>
      <c r="C259" s="8"/>
      <c r="D259" s="62"/>
      <c r="E259" s="8"/>
    </row>
    <row r="260" spans="1:5" x14ac:dyDescent="0.25">
      <c r="A260" s="8"/>
      <c r="B260" s="8"/>
      <c r="C260" s="8"/>
      <c r="D260" s="62"/>
      <c r="E260" s="8"/>
    </row>
    <row r="261" spans="1:5" x14ac:dyDescent="0.25">
      <c r="A261" s="8"/>
      <c r="B261" s="8"/>
      <c r="C261" s="8"/>
      <c r="D261" s="62"/>
      <c r="E261" s="8"/>
    </row>
    <row r="262" spans="1:5" x14ac:dyDescent="0.25">
      <c r="A262" s="8"/>
      <c r="B262" s="8"/>
      <c r="C262" s="8"/>
      <c r="D262" s="62"/>
      <c r="E262" s="8"/>
    </row>
    <row r="263" spans="1:5" x14ac:dyDescent="0.25">
      <c r="A263" s="8"/>
      <c r="B263" s="8"/>
      <c r="C263" s="8"/>
      <c r="D263" s="62"/>
      <c r="E263" s="8"/>
    </row>
    <row r="264" spans="1:5" x14ac:dyDescent="0.25">
      <c r="A264" s="8"/>
      <c r="B264" s="8"/>
      <c r="C264" s="8"/>
      <c r="D264" s="62"/>
      <c r="E264" s="8"/>
    </row>
    <row r="265" spans="1:5" x14ac:dyDescent="0.25">
      <c r="A265" s="8"/>
      <c r="B265" s="8"/>
      <c r="C265" s="8"/>
      <c r="D265" s="62"/>
      <c r="E265" s="8"/>
    </row>
    <row r="266" spans="1:5" x14ac:dyDescent="0.25">
      <c r="A266" s="8"/>
      <c r="B266" s="8"/>
      <c r="C266" s="8"/>
      <c r="D266" s="62"/>
      <c r="E266" s="8"/>
    </row>
    <row r="267" spans="1:5" x14ac:dyDescent="0.25">
      <c r="A267" s="8"/>
      <c r="B267" s="8"/>
      <c r="C267" s="8"/>
      <c r="D267" s="62"/>
      <c r="E267" s="8"/>
    </row>
    <row r="268" spans="1:5" x14ac:dyDescent="0.25">
      <c r="A268" s="8"/>
      <c r="B268" s="8"/>
      <c r="C268" s="8"/>
      <c r="D268" s="62"/>
      <c r="E268" s="8"/>
    </row>
    <row r="269" spans="1:5" x14ac:dyDescent="0.25">
      <c r="A269" s="8"/>
      <c r="B269" s="8"/>
      <c r="C269" s="8"/>
      <c r="D269" s="62"/>
      <c r="E269" s="8"/>
    </row>
    <row r="270" spans="1:5" x14ac:dyDescent="0.25">
      <c r="A270" s="8"/>
      <c r="B270" s="8"/>
      <c r="C270" s="8"/>
      <c r="D270" s="62"/>
      <c r="E270" s="8"/>
    </row>
    <row r="271" spans="1:5" x14ac:dyDescent="0.25">
      <c r="A271" s="8"/>
      <c r="B271" s="8"/>
      <c r="C271" s="8"/>
      <c r="D271" s="62"/>
      <c r="E271" s="8"/>
    </row>
    <row r="272" spans="1:5" x14ac:dyDescent="0.25">
      <c r="A272" s="8"/>
      <c r="B272" s="8"/>
      <c r="C272" s="8"/>
      <c r="D272" s="62"/>
      <c r="E272" s="8"/>
    </row>
    <row r="273" spans="1:5" x14ac:dyDescent="0.25">
      <c r="A273" s="8"/>
      <c r="B273" s="8"/>
      <c r="C273" s="8"/>
      <c r="D273" s="62"/>
      <c r="E273" s="8"/>
    </row>
    <row r="274" spans="1:5" x14ac:dyDescent="0.25">
      <c r="A274" s="8"/>
      <c r="B274" s="8"/>
      <c r="C274" s="8"/>
      <c r="D274" s="62"/>
      <c r="E274" s="8"/>
    </row>
    <row r="275" spans="1:5" x14ac:dyDescent="0.25">
      <c r="A275" s="8"/>
      <c r="B275" s="8"/>
      <c r="C275" s="8"/>
      <c r="D275" s="62"/>
      <c r="E275" s="8"/>
    </row>
    <row r="276" spans="1:5" x14ac:dyDescent="0.25">
      <c r="A276" s="8"/>
      <c r="B276" s="8"/>
      <c r="C276" s="8"/>
      <c r="D276" s="62"/>
      <c r="E276" s="8"/>
    </row>
    <row r="277" spans="1:5" x14ac:dyDescent="0.25">
      <c r="A277" s="8"/>
      <c r="B277" s="8"/>
      <c r="C277" s="8"/>
      <c r="D277" s="62"/>
      <c r="E277" s="8"/>
    </row>
    <row r="278" spans="1:5" x14ac:dyDescent="0.25">
      <c r="A278" s="8"/>
      <c r="B278" s="8"/>
      <c r="C278" s="8"/>
      <c r="D278" s="62"/>
      <c r="E278" s="8"/>
    </row>
    <row r="279" spans="1:5" x14ac:dyDescent="0.25">
      <c r="A279" s="8"/>
      <c r="B279" s="8"/>
      <c r="C279" s="8"/>
      <c r="D279" s="62"/>
      <c r="E279" s="8"/>
    </row>
    <row r="280" spans="1:5" x14ac:dyDescent="0.25">
      <c r="A280" s="8"/>
      <c r="B280" s="8"/>
      <c r="C280" s="8"/>
      <c r="D280" s="62"/>
      <c r="E280" s="8"/>
    </row>
    <row r="281" spans="1:5" x14ac:dyDescent="0.25">
      <c r="A281" s="8"/>
      <c r="B281" s="8"/>
      <c r="C281" s="8"/>
      <c r="D281" s="62"/>
      <c r="E281" s="8"/>
    </row>
    <row r="282" spans="1:5" x14ac:dyDescent="0.25">
      <c r="A282" s="8"/>
      <c r="B282" s="8"/>
      <c r="C282" s="8"/>
      <c r="D282" s="62"/>
      <c r="E282" s="8"/>
    </row>
    <row r="283" spans="1:5" x14ac:dyDescent="0.25">
      <c r="A283" s="8"/>
      <c r="B283" s="8"/>
      <c r="C283" s="8"/>
      <c r="D283" s="62"/>
      <c r="E283" s="8"/>
    </row>
    <row r="284" spans="1:5" x14ac:dyDescent="0.25">
      <c r="A284" s="8"/>
      <c r="B284" s="8"/>
      <c r="C284" s="8"/>
      <c r="D284" s="62"/>
      <c r="E284" s="8"/>
    </row>
    <row r="285" spans="1:5" x14ac:dyDescent="0.25">
      <c r="A285" s="8"/>
      <c r="B285" s="8"/>
      <c r="C285" s="8"/>
      <c r="D285" s="62"/>
      <c r="E285" s="8"/>
    </row>
    <row r="286" spans="1:5" x14ac:dyDescent="0.25">
      <c r="A286" s="8"/>
      <c r="B286" s="8"/>
      <c r="C286" s="8"/>
      <c r="D286" s="62"/>
      <c r="E286" s="8"/>
    </row>
    <row r="287" spans="1:5" x14ac:dyDescent="0.25">
      <c r="A287" s="8"/>
      <c r="B287" s="8"/>
      <c r="C287" s="8"/>
      <c r="D287" s="62"/>
      <c r="E287" s="8"/>
    </row>
    <row r="288" spans="1:5" x14ac:dyDescent="0.25">
      <c r="A288" s="8"/>
      <c r="B288" s="8"/>
      <c r="C288" s="8"/>
      <c r="D288" s="62"/>
      <c r="E288" s="8"/>
    </row>
    <row r="289" spans="1:5" x14ac:dyDescent="0.25">
      <c r="A289" s="8"/>
      <c r="B289" s="8"/>
      <c r="C289" s="8"/>
      <c r="D289" s="62"/>
      <c r="E289" s="8"/>
    </row>
    <row r="290" spans="1:5" x14ac:dyDescent="0.25">
      <c r="A290" s="8"/>
      <c r="B290" s="8"/>
      <c r="C290" s="8"/>
      <c r="D290" s="62"/>
      <c r="E290" s="8"/>
    </row>
    <row r="291" spans="1:5" x14ac:dyDescent="0.25">
      <c r="A291" s="8"/>
      <c r="B291" s="8"/>
      <c r="C291" s="8"/>
      <c r="D291" s="62"/>
      <c r="E291" s="8"/>
    </row>
    <row r="292" spans="1:5" x14ac:dyDescent="0.25">
      <c r="A292" s="8"/>
      <c r="B292" s="8"/>
      <c r="C292" s="8"/>
      <c r="D292" s="62"/>
      <c r="E292" s="8"/>
    </row>
    <row r="293" spans="1:5" x14ac:dyDescent="0.25">
      <c r="A293" s="8"/>
      <c r="B293" s="8"/>
      <c r="C293" s="8"/>
      <c r="D293" s="62"/>
      <c r="E293" s="8"/>
    </row>
    <row r="294" spans="1:5" x14ac:dyDescent="0.25">
      <c r="A294" s="8"/>
      <c r="B294" s="8"/>
      <c r="C294" s="8"/>
      <c r="D294" s="62"/>
      <c r="E294" s="8"/>
    </row>
    <row r="295" spans="1:5" x14ac:dyDescent="0.25">
      <c r="A295" s="8"/>
      <c r="B295" s="8"/>
      <c r="C295" s="8"/>
      <c r="D295" s="62"/>
      <c r="E295" s="8"/>
    </row>
    <row r="296" spans="1:5" x14ac:dyDescent="0.25">
      <c r="A296" s="8"/>
      <c r="B296" s="8"/>
      <c r="C296" s="8"/>
      <c r="D296" s="62"/>
      <c r="E296" s="8"/>
    </row>
    <row r="297" spans="1:5" x14ac:dyDescent="0.25">
      <c r="A297" s="8"/>
      <c r="B297" s="8"/>
      <c r="C297" s="8"/>
      <c r="D297" s="62"/>
      <c r="E297" s="8"/>
    </row>
    <row r="298" spans="1:5" x14ac:dyDescent="0.25">
      <c r="A298" s="8"/>
      <c r="B298" s="8"/>
      <c r="C298" s="8"/>
      <c r="D298" s="62"/>
      <c r="E298" s="8"/>
    </row>
    <row r="299" spans="1:5" x14ac:dyDescent="0.25">
      <c r="A299" s="8"/>
      <c r="B299" s="8"/>
      <c r="C299" s="8"/>
      <c r="D299" s="62"/>
      <c r="E299" s="8"/>
    </row>
    <row r="300" spans="1:5" x14ac:dyDescent="0.25">
      <c r="A300" s="8"/>
      <c r="B300" s="8"/>
      <c r="C300" s="8"/>
      <c r="D300" s="62"/>
      <c r="E300" s="8"/>
    </row>
    <row r="301" spans="1:5" x14ac:dyDescent="0.25">
      <c r="A301" s="8"/>
      <c r="B301" s="8"/>
      <c r="C301" s="8"/>
      <c r="D301" s="62"/>
      <c r="E301" s="8"/>
    </row>
    <row r="302" spans="1:5" x14ac:dyDescent="0.25">
      <c r="A302" s="8"/>
      <c r="B302" s="8"/>
      <c r="C302" s="8"/>
      <c r="D302" s="62"/>
      <c r="E302" s="8"/>
    </row>
    <row r="303" spans="1:5" x14ac:dyDescent="0.25">
      <c r="A303" s="8"/>
      <c r="B303" s="8"/>
      <c r="C303" s="8"/>
      <c r="D303" s="62"/>
      <c r="E303" s="8"/>
    </row>
    <row r="304" spans="1:5" x14ac:dyDescent="0.25">
      <c r="A304" s="8"/>
      <c r="B304" s="8"/>
      <c r="C304" s="8"/>
      <c r="D304" s="62"/>
      <c r="E304" s="8"/>
    </row>
    <row r="305" spans="1:5" x14ac:dyDescent="0.25">
      <c r="A305" s="8"/>
      <c r="B305" s="8"/>
      <c r="C305" s="8"/>
      <c r="D305" s="62"/>
      <c r="E305" s="8"/>
    </row>
    <row r="306" spans="1:5" x14ac:dyDescent="0.25">
      <c r="A306" s="8"/>
      <c r="B306" s="8"/>
      <c r="C306" s="8"/>
      <c r="D306" s="62"/>
      <c r="E306" s="8"/>
    </row>
    <row r="307" spans="1:5" x14ac:dyDescent="0.25">
      <c r="A307" s="8"/>
      <c r="B307" s="8"/>
      <c r="C307" s="8"/>
      <c r="D307" s="62"/>
      <c r="E307" s="8"/>
    </row>
    <row r="308" spans="1:5" x14ac:dyDescent="0.25">
      <c r="A308" s="8"/>
      <c r="B308" s="8"/>
      <c r="C308" s="8"/>
      <c r="D308" s="62"/>
      <c r="E308" s="8"/>
    </row>
    <row r="309" spans="1:5" x14ac:dyDescent="0.25">
      <c r="A309" s="8"/>
      <c r="B309" s="8"/>
      <c r="C309" s="8"/>
      <c r="D309" s="62"/>
      <c r="E309" s="8"/>
    </row>
    <row r="310" spans="1:5" x14ac:dyDescent="0.25">
      <c r="A310" s="8"/>
      <c r="B310" s="8"/>
      <c r="C310" s="8"/>
      <c r="D310" s="62"/>
      <c r="E310" s="8"/>
    </row>
    <row r="311" spans="1:5" x14ac:dyDescent="0.25">
      <c r="A311" s="8"/>
      <c r="B311" s="8"/>
      <c r="C311" s="8"/>
      <c r="D311" s="62"/>
      <c r="E311" s="8"/>
    </row>
    <row r="312" spans="1:5" x14ac:dyDescent="0.25">
      <c r="A312" s="8"/>
      <c r="B312" s="8"/>
      <c r="C312" s="8"/>
      <c r="D312" s="62"/>
      <c r="E312" s="8"/>
    </row>
    <row r="313" spans="1:5" x14ac:dyDescent="0.25">
      <c r="A313" s="8"/>
      <c r="B313" s="8"/>
      <c r="C313" s="8"/>
      <c r="D313" s="62"/>
      <c r="E313" s="8"/>
    </row>
    <row r="314" spans="1:5" x14ac:dyDescent="0.25">
      <c r="A314" s="8"/>
      <c r="B314" s="8"/>
      <c r="C314" s="8"/>
      <c r="D314" s="62"/>
      <c r="E314" s="8"/>
    </row>
    <row r="315" spans="1:5" x14ac:dyDescent="0.25">
      <c r="A315" s="8"/>
      <c r="B315" s="8"/>
      <c r="C315" s="8"/>
      <c r="D315" s="62"/>
      <c r="E315" s="8"/>
    </row>
    <row r="316" spans="1:5" x14ac:dyDescent="0.25">
      <c r="A316" s="8"/>
      <c r="B316" s="8"/>
      <c r="C316" s="8"/>
      <c r="D316" s="62"/>
      <c r="E316" s="8"/>
    </row>
    <row r="317" spans="1:5" x14ac:dyDescent="0.25">
      <c r="A317" s="8"/>
      <c r="B317" s="8"/>
      <c r="C317" s="8"/>
      <c r="D317" s="62"/>
      <c r="E317" s="8"/>
    </row>
    <row r="318" spans="1:5" x14ac:dyDescent="0.25">
      <c r="A318" s="8"/>
      <c r="B318" s="8"/>
      <c r="C318" s="8"/>
      <c r="D318" s="62"/>
      <c r="E318" s="8"/>
    </row>
    <row r="319" spans="1:5" x14ac:dyDescent="0.25">
      <c r="A319" s="8"/>
      <c r="B319" s="8"/>
      <c r="C319" s="8"/>
      <c r="D319" s="62"/>
      <c r="E319" s="8"/>
    </row>
    <row r="320" spans="1:5" x14ac:dyDescent="0.25">
      <c r="A320" s="8"/>
      <c r="B320" s="8"/>
      <c r="C320" s="8"/>
      <c r="D320" s="62"/>
      <c r="E320" s="8"/>
    </row>
    <row r="321" spans="1:5" x14ac:dyDescent="0.25">
      <c r="A321" s="8"/>
      <c r="B321" s="8"/>
      <c r="C321" s="8"/>
      <c r="D321" s="62"/>
      <c r="E321" s="8"/>
    </row>
    <row r="322" spans="1:5" x14ac:dyDescent="0.25">
      <c r="A322" s="8"/>
      <c r="B322" s="8"/>
      <c r="C322" s="8"/>
      <c r="D322" s="62"/>
      <c r="E322" s="8"/>
    </row>
    <row r="323" spans="1:5" x14ac:dyDescent="0.25">
      <c r="A323" s="8"/>
      <c r="B323" s="8"/>
      <c r="C323" s="8"/>
      <c r="D323" s="62"/>
      <c r="E323" s="8"/>
    </row>
    <row r="324" spans="1:5" x14ac:dyDescent="0.25">
      <c r="A324" s="8"/>
      <c r="B324" s="8"/>
      <c r="C324" s="8"/>
      <c r="D324" s="62"/>
      <c r="E324" s="8"/>
    </row>
    <row r="325" spans="1:5" x14ac:dyDescent="0.25">
      <c r="A325" s="8"/>
      <c r="B325" s="8"/>
      <c r="C325" s="8"/>
      <c r="D325" s="62"/>
      <c r="E325" s="8"/>
    </row>
    <row r="326" spans="1:5" x14ac:dyDescent="0.25">
      <c r="A326" s="8"/>
      <c r="B326" s="8"/>
      <c r="C326" s="8"/>
      <c r="D326" s="62"/>
      <c r="E326" s="8"/>
    </row>
    <row r="327" spans="1:5" x14ac:dyDescent="0.25">
      <c r="A327" s="8"/>
      <c r="B327" s="8"/>
      <c r="C327" s="8"/>
      <c r="D327" s="62"/>
      <c r="E327" s="8"/>
    </row>
    <row r="328" spans="1:5" x14ac:dyDescent="0.25">
      <c r="A328" s="8"/>
      <c r="B328" s="8"/>
      <c r="C328" s="8"/>
      <c r="D328" s="62"/>
      <c r="E328" s="8"/>
    </row>
    <row r="329" spans="1:5" x14ac:dyDescent="0.25">
      <c r="A329" s="8"/>
      <c r="B329" s="8"/>
      <c r="C329" s="8"/>
      <c r="D329" s="62"/>
      <c r="E329" s="8"/>
    </row>
    <row r="330" spans="1:5" x14ac:dyDescent="0.25">
      <c r="A330" s="8"/>
      <c r="B330" s="8"/>
      <c r="C330" s="8"/>
      <c r="D330" s="62"/>
      <c r="E330" s="8"/>
    </row>
    <row r="331" spans="1:5" x14ac:dyDescent="0.25">
      <c r="A331" s="8"/>
      <c r="B331" s="8"/>
      <c r="C331" s="8"/>
      <c r="D331" s="62"/>
      <c r="E331" s="8"/>
    </row>
    <row r="332" spans="1:5" x14ac:dyDescent="0.25">
      <c r="A332" s="8"/>
      <c r="B332" s="8"/>
      <c r="C332" s="8"/>
      <c r="D332" s="62"/>
      <c r="E332" s="8"/>
    </row>
    <row r="333" spans="1:5" x14ac:dyDescent="0.25">
      <c r="A333" s="8"/>
      <c r="B333" s="8"/>
      <c r="C333" s="8"/>
      <c r="D333" s="62"/>
      <c r="E333" s="8"/>
    </row>
    <row r="334" spans="1:5" x14ac:dyDescent="0.25">
      <c r="A334" s="8"/>
      <c r="B334" s="8"/>
      <c r="C334" s="8"/>
      <c r="D334" s="62"/>
      <c r="E334" s="8"/>
    </row>
    <row r="335" spans="1:5" x14ac:dyDescent="0.25">
      <c r="A335" s="8"/>
      <c r="B335" s="8"/>
      <c r="C335" s="8"/>
      <c r="D335" s="62"/>
      <c r="E335" s="8"/>
    </row>
    <row r="336" spans="1:5" x14ac:dyDescent="0.25">
      <c r="A336" s="8"/>
      <c r="B336" s="8"/>
      <c r="C336" s="8"/>
      <c r="D336" s="62"/>
      <c r="E336" s="8"/>
    </row>
    <row r="337" spans="1:5" x14ac:dyDescent="0.25">
      <c r="A337" s="8"/>
      <c r="B337" s="8"/>
      <c r="C337" s="8"/>
      <c r="D337" s="62"/>
      <c r="E337" s="8"/>
    </row>
    <row r="338" spans="1:5" x14ac:dyDescent="0.25">
      <c r="A338" s="8"/>
      <c r="B338" s="8"/>
      <c r="C338" s="8"/>
      <c r="D338" s="62"/>
      <c r="E338" s="8"/>
    </row>
    <row r="339" spans="1:5" x14ac:dyDescent="0.25">
      <c r="A339" s="8"/>
      <c r="B339" s="8"/>
      <c r="C339" s="8"/>
      <c r="D339" s="62"/>
      <c r="E339" s="8"/>
    </row>
    <row r="340" spans="1:5" x14ac:dyDescent="0.25">
      <c r="A340" s="8"/>
      <c r="B340" s="8"/>
      <c r="C340" s="8"/>
      <c r="D340" s="62"/>
      <c r="E340" s="8"/>
    </row>
    <row r="341" spans="1:5" x14ac:dyDescent="0.25">
      <c r="A341" s="8"/>
      <c r="B341" s="8"/>
      <c r="C341" s="8"/>
      <c r="D341" s="62"/>
      <c r="E341" s="8"/>
    </row>
    <row r="342" spans="1:5" x14ac:dyDescent="0.25">
      <c r="A342" s="8"/>
      <c r="B342" s="8"/>
      <c r="C342" s="8"/>
      <c r="D342" s="62"/>
      <c r="E342" s="8"/>
    </row>
    <row r="343" spans="1:5" x14ac:dyDescent="0.25">
      <c r="A343" s="8"/>
      <c r="B343" s="8"/>
      <c r="C343" s="8"/>
      <c r="D343" s="62"/>
      <c r="E343" s="8"/>
    </row>
    <row r="344" spans="1:5" x14ac:dyDescent="0.25">
      <c r="A344" s="8"/>
      <c r="B344" s="8"/>
      <c r="C344" s="8"/>
      <c r="D344" s="62"/>
      <c r="E344" s="8"/>
    </row>
    <row r="345" spans="1:5" x14ac:dyDescent="0.25">
      <c r="A345" s="8"/>
      <c r="B345" s="8"/>
      <c r="C345" s="8"/>
      <c r="D345" s="62"/>
      <c r="E345" s="8"/>
    </row>
    <row r="346" spans="1:5" x14ac:dyDescent="0.25">
      <c r="A346" s="8"/>
      <c r="B346" s="8"/>
      <c r="C346" s="8"/>
      <c r="D346" s="62"/>
      <c r="E346" s="8"/>
    </row>
    <row r="347" spans="1:5" x14ac:dyDescent="0.25">
      <c r="A347" s="8"/>
      <c r="B347" s="8"/>
      <c r="C347" s="8"/>
      <c r="D347" s="62"/>
      <c r="E347" s="8"/>
    </row>
    <row r="348" spans="1:5" x14ac:dyDescent="0.25">
      <c r="A348" s="8"/>
      <c r="B348" s="8"/>
      <c r="C348" s="8"/>
      <c r="D348" s="62"/>
      <c r="E348" s="8"/>
    </row>
    <row r="349" spans="1:5" x14ac:dyDescent="0.25">
      <c r="A349" s="8"/>
      <c r="B349" s="8"/>
      <c r="C349" s="8"/>
      <c r="D349" s="62"/>
      <c r="E349" s="8"/>
    </row>
    <row r="350" spans="1:5" x14ac:dyDescent="0.25">
      <c r="A350" s="8"/>
      <c r="B350" s="8"/>
      <c r="C350" s="8"/>
      <c r="D350" s="62"/>
      <c r="E350" s="8"/>
    </row>
    <row r="351" spans="1:5" x14ac:dyDescent="0.25">
      <c r="A351" s="8"/>
      <c r="B351" s="8"/>
      <c r="C351" s="8"/>
      <c r="D351" s="62"/>
      <c r="E351" s="8"/>
    </row>
    <row r="352" spans="1:5" x14ac:dyDescent="0.25">
      <c r="A352" s="8"/>
      <c r="B352" s="8"/>
      <c r="C352" s="8"/>
      <c r="D352" s="62"/>
      <c r="E352" s="8"/>
    </row>
    <row r="353" spans="1:5" x14ac:dyDescent="0.25">
      <c r="A353" s="8"/>
      <c r="B353" s="8"/>
      <c r="C353" s="8"/>
      <c r="D353" s="62"/>
      <c r="E353" s="8"/>
    </row>
    <row r="354" spans="1:5" x14ac:dyDescent="0.25">
      <c r="A354" s="8"/>
      <c r="B354" s="8"/>
      <c r="C354" s="8"/>
      <c r="D354" s="62"/>
      <c r="E354" s="8"/>
    </row>
    <row r="355" spans="1:5" x14ac:dyDescent="0.25">
      <c r="A355" s="8"/>
      <c r="B355" s="8"/>
      <c r="C355" s="8"/>
      <c r="D355" s="62"/>
      <c r="E355" s="8"/>
    </row>
    <row r="356" spans="1:5" x14ac:dyDescent="0.25">
      <c r="A356" s="8"/>
      <c r="B356" s="8"/>
      <c r="C356" s="8"/>
      <c r="D356" s="62"/>
      <c r="E356" s="8"/>
    </row>
    <row r="357" spans="1:5" x14ac:dyDescent="0.25">
      <c r="A357" s="8"/>
      <c r="B357" s="8"/>
      <c r="C357" s="8"/>
      <c r="D357" s="62"/>
      <c r="E357" s="8"/>
    </row>
    <row r="358" spans="1:5" x14ac:dyDescent="0.25">
      <c r="A358" s="8"/>
      <c r="B358" s="8"/>
      <c r="C358" s="8"/>
      <c r="D358" s="62"/>
      <c r="E358" s="8"/>
    </row>
    <row r="359" spans="1:5" x14ac:dyDescent="0.25">
      <c r="A359" s="8"/>
      <c r="B359" s="8"/>
      <c r="C359" s="8"/>
      <c r="D359" s="62"/>
      <c r="E359" s="8"/>
    </row>
    <row r="360" spans="1:5" x14ac:dyDescent="0.25">
      <c r="A360" s="8"/>
      <c r="B360" s="8"/>
      <c r="C360" s="8"/>
      <c r="D360" s="62"/>
      <c r="E360" s="8"/>
    </row>
    <row r="361" spans="1:5" x14ac:dyDescent="0.25">
      <c r="A361" s="8"/>
      <c r="B361" s="8"/>
      <c r="C361" s="8"/>
      <c r="D361" s="62"/>
      <c r="E361" s="8"/>
    </row>
    <row r="362" spans="1:5" x14ac:dyDescent="0.25">
      <c r="A362" s="8"/>
      <c r="B362" s="8"/>
      <c r="C362" s="8"/>
      <c r="D362" s="62"/>
      <c r="E362" s="8"/>
    </row>
    <row r="363" spans="1:5" x14ac:dyDescent="0.25">
      <c r="A363" s="8"/>
      <c r="B363" s="8"/>
      <c r="C363" s="8"/>
      <c r="D363" s="62"/>
      <c r="E363" s="8"/>
    </row>
    <row r="364" spans="1:5" x14ac:dyDescent="0.25">
      <c r="A364" s="8"/>
      <c r="B364" s="8"/>
      <c r="C364" s="8"/>
      <c r="D364" s="62"/>
      <c r="E364" s="8"/>
    </row>
    <row r="365" spans="1:5" x14ac:dyDescent="0.25">
      <c r="A365" s="8"/>
      <c r="B365" s="8"/>
      <c r="C365" s="8"/>
      <c r="D365" s="62"/>
      <c r="E365" s="8"/>
    </row>
    <row r="366" spans="1:5" x14ac:dyDescent="0.25">
      <c r="A366" s="8"/>
      <c r="B366" s="8"/>
      <c r="C366" s="8"/>
      <c r="D366" s="62"/>
      <c r="E366" s="8"/>
    </row>
    <row r="367" spans="1:5" x14ac:dyDescent="0.25">
      <c r="A367" s="8"/>
      <c r="B367" s="8"/>
      <c r="C367" s="8"/>
      <c r="D367" s="62"/>
      <c r="E367" s="8"/>
    </row>
    <row r="368" spans="1:5" x14ac:dyDescent="0.25">
      <c r="A368" s="8"/>
      <c r="B368" s="8"/>
      <c r="C368" s="8"/>
      <c r="D368" s="62"/>
      <c r="E368" s="8"/>
    </row>
    <row r="369" spans="1:5" x14ac:dyDescent="0.25">
      <c r="A369" s="8"/>
      <c r="B369" s="8"/>
      <c r="C369" s="8"/>
      <c r="D369" s="62"/>
      <c r="E369" s="8"/>
    </row>
    <row r="370" spans="1:5" x14ac:dyDescent="0.25">
      <c r="A370" s="8"/>
      <c r="B370" s="8"/>
      <c r="C370" s="8"/>
      <c r="D370" s="62"/>
      <c r="E370" s="8"/>
    </row>
    <row r="371" spans="1:5" x14ac:dyDescent="0.25">
      <c r="A371" s="8"/>
      <c r="B371" s="8"/>
      <c r="C371" s="8"/>
      <c r="D371" s="62"/>
      <c r="E371" s="8"/>
    </row>
    <row r="372" spans="1:5" x14ac:dyDescent="0.25">
      <c r="A372" s="8"/>
      <c r="B372" s="8"/>
      <c r="C372" s="8"/>
      <c r="D372" s="62"/>
      <c r="E372" s="8"/>
    </row>
    <row r="373" spans="1:5" x14ac:dyDescent="0.25">
      <c r="A373" s="8"/>
      <c r="B373" s="8"/>
      <c r="C373" s="8"/>
      <c r="D373" s="62"/>
      <c r="E373" s="8"/>
    </row>
    <row r="374" spans="1:5" x14ac:dyDescent="0.25">
      <c r="A374" s="8"/>
      <c r="B374" s="8"/>
      <c r="C374" s="8"/>
      <c r="D374" s="62"/>
      <c r="E374" s="8"/>
    </row>
    <row r="375" spans="1:5" x14ac:dyDescent="0.25">
      <c r="A375" s="8"/>
      <c r="B375" s="8"/>
      <c r="C375" s="8"/>
      <c r="D375" s="62"/>
      <c r="E375" s="8"/>
    </row>
    <row r="376" spans="1:5" x14ac:dyDescent="0.25">
      <c r="A376" s="8"/>
      <c r="B376" s="8"/>
      <c r="C376" s="8"/>
      <c r="D376" s="62"/>
      <c r="E376" s="8"/>
    </row>
    <row r="377" spans="1:5" x14ac:dyDescent="0.25">
      <c r="A377" s="8"/>
      <c r="B377" s="8"/>
      <c r="C377" s="8"/>
      <c r="D377" s="62"/>
      <c r="E377" s="8"/>
    </row>
    <row r="378" spans="1:5" x14ac:dyDescent="0.25">
      <c r="A378" s="8"/>
      <c r="B378" s="8"/>
      <c r="C378" s="8"/>
      <c r="D378" s="62"/>
      <c r="E378" s="8"/>
    </row>
    <row r="379" spans="1:5" x14ac:dyDescent="0.25">
      <c r="A379" s="8"/>
      <c r="B379" s="8"/>
      <c r="C379" s="8"/>
      <c r="D379" s="62"/>
      <c r="E379" s="8"/>
    </row>
    <row r="380" spans="1:5" x14ac:dyDescent="0.25">
      <c r="A380" s="8"/>
      <c r="B380" s="8"/>
      <c r="C380" s="8"/>
      <c r="D380" s="62"/>
      <c r="E380" s="8"/>
    </row>
    <row r="381" spans="1:5" x14ac:dyDescent="0.25">
      <c r="A381" s="8"/>
      <c r="B381" s="8"/>
      <c r="C381" s="8"/>
      <c r="D381" s="62"/>
      <c r="E381" s="8"/>
    </row>
    <row r="382" spans="1:5" x14ac:dyDescent="0.25">
      <c r="A382" s="8"/>
      <c r="B382" s="8"/>
      <c r="C382" s="8"/>
      <c r="D382" s="62"/>
      <c r="E382" s="8"/>
    </row>
    <row r="383" spans="1:5" x14ac:dyDescent="0.25">
      <c r="A383" s="8"/>
      <c r="B383" s="8"/>
      <c r="C383" s="8"/>
      <c r="D383" s="62"/>
      <c r="E383" s="8"/>
    </row>
    <row r="384" spans="1:5" x14ac:dyDescent="0.25">
      <c r="A384" s="8"/>
      <c r="B384" s="8"/>
      <c r="C384" s="8"/>
      <c r="D384" s="62"/>
      <c r="E384" s="8"/>
    </row>
    <row r="385" spans="1:5" x14ac:dyDescent="0.25">
      <c r="A385" s="8"/>
      <c r="B385" s="8"/>
      <c r="C385" s="8"/>
      <c r="D385" s="62"/>
      <c r="E385" s="8"/>
    </row>
    <row r="386" spans="1:5" x14ac:dyDescent="0.25">
      <c r="A386" s="8"/>
      <c r="B386" s="8"/>
      <c r="C386" s="8"/>
      <c r="D386" s="62"/>
      <c r="E386" s="8"/>
    </row>
    <row r="387" spans="1:5" x14ac:dyDescent="0.25">
      <c r="A387" s="8"/>
      <c r="B387" s="8"/>
      <c r="C387" s="8"/>
      <c r="D387" s="62"/>
      <c r="E387" s="8"/>
    </row>
    <row r="388" spans="1:5" x14ac:dyDescent="0.25">
      <c r="A388" s="8"/>
      <c r="B388" s="8"/>
      <c r="C388" s="8"/>
      <c r="D388" s="62"/>
      <c r="E388" s="8"/>
    </row>
    <row r="389" spans="1:5" x14ac:dyDescent="0.25">
      <c r="A389" s="8"/>
      <c r="B389" s="8"/>
      <c r="C389" s="8"/>
      <c r="D389" s="62"/>
      <c r="E389" s="8"/>
    </row>
    <row r="390" spans="1:5" x14ac:dyDescent="0.25">
      <c r="A390" s="8"/>
      <c r="B390" s="8"/>
      <c r="C390" s="8"/>
      <c r="D390" s="62"/>
      <c r="E390" s="8"/>
    </row>
    <row r="391" spans="1:5" x14ac:dyDescent="0.25">
      <c r="A391" s="8"/>
      <c r="B391" s="8"/>
      <c r="C391" s="8"/>
      <c r="D391" s="62"/>
      <c r="E391" s="8"/>
    </row>
    <row r="392" spans="1:5" x14ac:dyDescent="0.25">
      <c r="A392" s="8"/>
      <c r="B392" s="8"/>
      <c r="C392" s="8"/>
      <c r="D392" s="62"/>
      <c r="E392" s="8"/>
    </row>
    <row r="393" spans="1:5" x14ac:dyDescent="0.25">
      <c r="A393" s="8"/>
      <c r="B393" s="8"/>
      <c r="C393" s="8"/>
      <c r="D393" s="62"/>
      <c r="E393" s="8"/>
    </row>
    <row r="394" spans="1:5" x14ac:dyDescent="0.25">
      <c r="A394" s="8"/>
      <c r="B394" s="8"/>
      <c r="C394" s="8"/>
      <c r="D394" s="62"/>
      <c r="E394" s="8"/>
    </row>
    <row r="395" spans="1:5" x14ac:dyDescent="0.25">
      <c r="A395" s="8"/>
      <c r="B395" s="8"/>
      <c r="C395" s="8"/>
      <c r="D395" s="62"/>
      <c r="E395" s="8"/>
    </row>
    <row r="396" spans="1:5" x14ac:dyDescent="0.25">
      <c r="A396" s="8"/>
      <c r="B396" s="8"/>
      <c r="C396" s="8"/>
      <c r="D396" s="62"/>
      <c r="E396" s="8"/>
    </row>
    <row r="397" spans="1:5" x14ac:dyDescent="0.25">
      <c r="A397" s="8"/>
      <c r="B397" s="8"/>
      <c r="C397" s="8"/>
      <c r="D397" s="62"/>
      <c r="E397" s="8"/>
    </row>
    <row r="398" spans="1:5" x14ac:dyDescent="0.25">
      <c r="A398" s="8"/>
      <c r="B398" s="8"/>
      <c r="C398" s="8"/>
      <c r="D398" s="62"/>
      <c r="E398" s="8"/>
    </row>
    <row r="399" spans="1:5" x14ac:dyDescent="0.25">
      <c r="A399" s="8"/>
      <c r="B399" s="8"/>
      <c r="C399" s="8"/>
      <c r="D399" s="62"/>
      <c r="E399" s="8"/>
    </row>
    <row r="400" spans="1:5" x14ac:dyDescent="0.25">
      <c r="A400" s="8"/>
      <c r="B400" s="8"/>
      <c r="C400" s="8"/>
      <c r="D400" s="62"/>
      <c r="E400" s="8"/>
    </row>
    <row r="401" spans="1:5" x14ac:dyDescent="0.25">
      <c r="A401" s="8"/>
      <c r="B401" s="8"/>
      <c r="C401" s="8"/>
      <c r="D401" s="62"/>
      <c r="E401" s="8"/>
    </row>
    <row r="402" spans="1:5" x14ac:dyDescent="0.25">
      <c r="A402" s="8"/>
      <c r="B402" s="8"/>
      <c r="C402" s="8"/>
      <c r="D402" s="62"/>
      <c r="E402" s="8"/>
    </row>
    <row r="403" spans="1:5" x14ac:dyDescent="0.25">
      <c r="A403" s="8"/>
      <c r="B403" s="8"/>
      <c r="C403" s="8"/>
      <c r="D403" s="62"/>
      <c r="E403" s="8"/>
    </row>
    <row r="404" spans="1:5" x14ac:dyDescent="0.25">
      <c r="A404" s="8"/>
      <c r="B404" s="8"/>
      <c r="C404" s="8"/>
      <c r="D404" s="62"/>
      <c r="E404" s="8"/>
    </row>
    <row r="405" spans="1:5" x14ac:dyDescent="0.25">
      <c r="A405" s="8"/>
      <c r="B405" s="8"/>
      <c r="C405" s="8"/>
      <c r="D405" s="62"/>
      <c r="E405" s="8"/>
    </row>
    <row r="406" spans="1:5" x14ac:dyDescent="0.25">
      <c r="A406" s="8"/>
      <c r="B406" s="8"/>
      <c r="C406" s="8"/>
      <c r="D406" s="62"/>
      <c r="E406" s="8"/>
    </row>
    <row r="407" spans="1:5" x14ac:dyDescent="0.25">
      <c r="A407" s="8"/>
      <c r="B407" s="8"/>
      <c r="C407" s="8"/>
      <c r="D407" s="62"/>
      <c r="E407" s="8"/>
    </row>
    <row r="408" spans="1:5" x14ac:dyDescent="0.25">
      <c r="A408" s="8"/>
      <c r="B408" s="8"/>
      <c r="C408" s="8"/>
      <c r="D408" s="62"/>
      <c r="E408" s="8"/>
    </row>
    <row r="409" spans="1:5" x14ac:dyDescent="0.25">
      <c r="A409" s="8"/>
      <c r="B409" s="8"/>
      <c r="C409" s="8"/>
      <c r="D409" s="62"/>
      <c r="E409" s="8"/>
    </row>
    <row r="410" spans="1:5" x14ac:dyDescent="0.25">
      <c r="A410" s="8"/>
      <c r="B410" s="8"/>
      <c r="C410" s="8"/>
      <c r="D410" s="62"/>
      <c r="E410" s="8"/>
    </row>
    <row r="411" spans="1:5" x14ac:dyDescent="0.25">
      <c r="A411" s="8"/>
      <c r="B411" s="8"/>
      <c r="C411" s="8"/>
      <c r="D411" s="62"/>
      <c r="E411" s="8"/>
    </row>
    <row r="412" spans="1:5" x14ac:dyDescent="0.25">
      <c r="A412" s="8"/>
      <c r="B412" s="8"/>
      <c r="C412" s="8"/>
      <c r="D412" s="62"/>
      <c r="E412" s="8"/>
    </row>
    <row r="413" spans="1:5" x14ac:dyDescent="0.25">
      <c r="A413" s="8"/>
      <c r="B413" s="8"/>
      <c r="C413" s="8"/>
      <c r="D413" s="62"/>
      <c r="E413" s="8"/>
    </row>
    <row r="414" spans="1:5" x14ac:dyDescent="0.25">
      <c r="A414" s="8"/>
      <c r="B414" s="8"/>
      <c r="C414" s="8"/>
      <c r="D414" s="62"/>
      <c r="E414" s="8"/>
    </row>
    <row r="415" spans="1:5" x14ac:dyDescent="0.25">
      <c r="A415" s="8"/>
      <c r="B415" s="8"/>
      <c r="C415" s="8"/>
      <c r="D415" s="62"/>
      <c r="E415" s="8"/>
    </row>
    <row r="416" spans="1:5" x14ac:dyDescent="0.25">
      <c r="A416" s="8"/>
      <c r="B416" s="8"/>
      <c r="C416" s="8"/>
      <c r="D416" s="62"/>
      <c r="E416" s="8"/>
    </row>
    <row r="417" spans="1:5" x14ac:dyDescent="0.25">
      <c r="A417" s="8"/>
      <c r="B417" s="8"/>
      <c r="C417" s="8"/>
      <c r="D417" s="62"/>
      <c r="E417" s="8"/>
    </row>
    <row r="418" spans="1:5" x14ac:dyDescent="0.25">
      <c r="A418" s="8"/>
      <c r="B418" s="8"/>
      <c r="C418" s="8"/>
      <c r="D418" s="62"/>
      <c r="E418" s="8"/>
    </row>
    <row r="419" spans="1:5" x14ac:dyDescent="0.25">
      <c r="A419" s="8"/>
      <c r="B419" s="8"/>
      <c r="C419" s="8"/>
      <c r="D419" s="62"/>
      <c r="E419" s="8"/>
    </row>
    <row r="420" spans="1:5" x14ac:dyDescent="0.25">
      <c r="A420" s="8"/>
      <c r="B420" s="8"/>
      <c r="C420" s="8"/>
      <c r="D420" s="62"/>
      <c r="E420" s="8"/>
    </row>
    <row r="421" spans="1:5" x14ac:dyDescent="0.25">
      <c r="A421" s="8"/>
      <c r="B421" s="8"/>
      <c r="C421" s="8"/>
      <c r="D421" s="62"/>
      <c r="E421" s="8"/>
    </row>
    <row r="422" spans="1:5" x14ac:dyDescent="0.25">
      <c r="A422" s="8"/>
      <c r="B422" s="8"/>
      <c r="C422" s="8"/>
      <c r="D422" s="62"/>
      <c r="E422" s="8"/>
    </row>
    <row r="423" spans="1:5" x14ac:dyDescent="0.25">
      <c r="A423" s="8"/>
      <c r="B423" s="8"/>
      <c r="C423" s="8"/>
      <c r="D423" s="62"/>
      <c r="E423" s="8"/>
    </row>
    <row r="424" spans="1:5" x14ac:dyDescent="0.25">
      <c r="A424" s="8"/>
      <c r="B424" s="8"/>
      <c r="C424" s="8"/>
      <c r="D424" s="62"/>
      <c r="E424" s="8"/>
    </row>
    <row r="425" spans="1:5" x14ac:dyDescent="0.25">
      <c r="A425" s="8"/>
      <c r="B425" s="8"/>
      <c r="C425" s="8"/>
      <c r="D425" s="62"/>
      <c r="E425" s="8"/>
    </row>
    <row r="426" spans="1:5" x14ac:dyDescent="0.25">
      <c r="A426" s="8"/>
      <c r="B426" s="8"/>
      <c r="C426" s="8"/>
      <c r="D426" s="62"/>
      <c r="E426" s="8"/>
    </row>
    <row r="427" spans="1:5" x14ac:dyDescent="0.25">
      <c r="A427" s="8"/>
      <c r="B427" s="8"/>
      <c r="C427" s="8"/>
      <c r="D427" s="62"/>
      <c r="E427" s="8"/>
    </row>
    <row r="428" spans="1:5" x14ac:dyDescent="0.25">
      <c r="A428" s="8"/>
      <c r="B428" s="8"/>
      <c r="C428" s="8"/>
      <c r="D428" s="62"/>
      <c r="E428" s="8"/>
    </row>
    <row r="429" spans="1:5" x14ac:dyDescent="0.25">
      <c r="A429" s="8"/>
      <c r="B429" s="8"/>
      <c r="C429" s="8"/>
      <c r="D429" s="62"/>
      <c r="E429" s="8"/>
    </row>
    <row r="430" spans="1:5" x14ac:dyDescent="0.25">
      <c r="A430" s="8"/>
      <c r="B430" s="8"/>
      <c r="C430" s="8"/>
      <c r="D430" s="62"/>
      <c r="E430" s="8"/>
    </row>
    <row r="431" spans="1:5" x14ac:dyDescent="0.25">
      <c r="A431" s="8"/>
      <c r="B431" s="8"/>
      <c r="C431" s="8"/>
      <c r="D431" s="62"/>
      <c r="E431" s="8"/>
    </row>
    <row r="432" spans="1:5" x14ac:dyDescent="0.25">
      <c r="A432" s="8"/>
      <c r="B432" s="8"/>
      <c r="C432" s="8"/>
      <c r="D432" s="62"/>
      <c r="E432" s="8"/>
    </row>
    <row r="433" spans="1:5" x14ac:dyDescent="0.25">
      <c r="A433" s="8"/>
      <c r="B433" s="8"/>
      <c r="C433" s="8"/>
      <c r="D433" s="62"/>
      <c r="E433" s="8"/>
    </row>
    <row r="434" spans="1:5" x14ac:dyDescent="0.25">
      <c r="A434" s="8"/>
      <c r="B434" s="8"/>
      <c r="C434" s="8"/>
      <c r="D434" s="62"/>
      <c r="E434" s="8"/>
    </row>
    <row r="435" spans="1:5" x14ac:dyDescent="0.25">
      <c r="A435" s="8"/>
      <c r="B435" s="8"/>
      <c r="C435" s="8"/>
      <c r="D435" s="62"/>
      <c r="E435" s="8"/>
    </row>
    <row r="436" spans="1:5" x14ac:dyDescent="0.25">
      <c r="A436" s="8"/>
      <c r="B436" s="8"/>
      <c r="C436" s="8"/>
      <c r="D436" s="62"/>
      <c r="E436" s="8"/>
    </row>
    <row r="437" spans="1:5" x14ac:dyDescent="0.25">
      <c r="A437" s="8"/>
      <c r="B437" s="8"/>
      <c r="C437" s="8"/>
      <c r="D437" s="62"/>
      <c r="E437" s="8"/>
    </row>
    <row r="438" spans="1:5" x14ac:dyDescent="0.25">
      <c r="A438" s="8"/>
      <c r="B438" s="8"/>
      <c r="C438" s="8"/>
      <c r="D438" s="62"/>
      <c r="E438" s="8"/>
    </row>
    <row r="439" spans="1:5" x14ac:dyDescent="0.25">
      <c r="A439" s="8"/>
      <c r="B439" s="8"/>
      <c r="C439" s="8"/>
      <c r="D439" s="62"/>
      <c r="E439" s="8"/>
    </row>
    <row r="440" spans="1:5" x14ac:dyDescent="0.25">
      <c r="A440" s="8"/>
      <c r="B440" s="8"/>
      <c r="C440" s="8"/>
      <c r="D440" s="62"/>
      <c r="E440" s="8"/>
    </row>
    <row r="441" spans="1:5" x14ac:dyDescent="0.25">
      <c r="A441" s="8"/>
      <c r="B441" s="8"/>
      <c r="C441" s="8"/>
      <c r="D441" s="62"/>
      <c r="E441" s="8"/>
    </row>
    <row r="442" spans="1:5" x14ac:dyDescent="0.25">
      <c r="A442" s="8"/>
      <c r="B442" s="8"/>
      <c r="C442" s="8"/>
      <c r="D442" s="62"/>
      <c r="E442" s="8"/>
    </row>
    <row r="443" spans="1:5" x14ac:dyDescent="0.25">
      <c r="A443" s="8"/>
      <c r="B443" s="8"/>
      <c r="C443" s="8"/>
      <c r="D443" s="62"/>
      <c r="E443" s="8"/>
    </row>
    <row r="444" spans="1:5" x14ac:dyDescent="0.25">
      <c r="A444" s="8"/>
      <c r="B444" s="8"/>
      <c r="C444" s="8"/>
      <c r="D444" s="62"/>
      <c r="E444" s="8"/>
    </row>
    <row r="445" spans="1:5" x14ac:dyDescent="0.25">
      <c r="A445" s="8"/>
      <c r="B445" s="8"/>
      <c r="C445" s="8"/>
      <c r="D445" s="62"/>
      <c r="E445" s="8"/>
    </row>
    <row r="446" spans="1:5" x14ac:dyDescent="0.25">
      <c r="A446" s="8"/>
      <c r="B446" s="8"/>
      <c r="C446" s="8"/>
      <c r="D446" s="62"/>
      <c r="E446" s="8"/>
    </row>
    <row r="447" spans="1:5" x14ac:dyDescent="0.25">
      <c r="A447" s="8"/>
      <c r="B447" s="8"/>
      <c r="C447" s="8"/>
      <c r="D447" s="62"/>
      <c r="E447" s="8"/>
    </row>
    <row r="448" spans="1:5" x14ac:dyDescent="0.25">
      <c r="A448" s="8"/>
      <c r="B448" s="8"/>
      <c r="C448" s="8"/>
      <c r="D448" s="62"/>
      <c r="E448" s="8"/>
    </row>
    <row r="449" spans="1:5" x14ac:dyDescent="0.25">
      <c r="A449" s="8"/>
      <c r="B449" s="8"/>
      <c r="C449" s="8"/>
      <c r="D449" s="62"/>
      <c r="E449" s="8"/>
    </row>
    <row r="450" spans="1:5" x14ac:dyDescent="0.25">
      <c r="A450" s="8"/>
      <c r="B450" s="8"/>
      <c r="C450" s="8"/>
      <c r="D450" s="62"/>
      <c r="E450" s="8"/>
    </row>
    <row r="451" spans="1:5" x14ac:dyDescent="0.25">
      <c r="A451" s="8"/>
      <c r="B451" s="8"/>
      <c r="C451" s="8"/>
      <c r="D451" s="62"/>
      <c r="E451" s="8"/>
    </row>
    <row r="452" spans="1:5" x14ac:dyDescent="0.25">
      <c r="A452" s="8"/>
      <c r="B452" s="8"/>
      <c r="C452" s="8"/>
      <c r="D452" s="62"/>
      <c r="E452" s="8"/>
    </row>
    <row r="453" spans="1:5" x14ac:dyDescent="0.25">
      <c r="A453" s="8"/>
      <c r="B453" s="8"/>
      <c r="C453" s="8"/>
      <c r="D453" s="62"/>
      <c r="E453" s="8"/>
    </row>
    <row r="454" spans="1:5" x14ac:dyDescent="0.25">
      <c r="A454" s="8"/>
      <c r="B454" s="8"/>
      <c r="C454" s="8"/>
      <c r="D454" s="62"/>
      <c r="E454" s="8"/>
    </row>
    <row r="455" spans="1:5" x14ac:dyDescent="0.25">
      <c r="A455" s="8"/>
      <c r="B455" s="8"/>
      <c r="C455" s="8"/>
      <c r="D455" s="62"/>
      <c r="E455" s="8"/>
    </row>
    <row r="456" spans="1:5" x14ac:dyDescent="0.25">
      <c r="A456" s="8"/>
      <c r="B456" s="8"/>
      <c r="C456" s="8"/>
      <c r="D456" s="62"/>
      <c r="E456" s="8"/>
    </row>
    <row r="457" spans="1:5" x14ac:dyDescent="0.25">
      <c r="A457" s="8"/>
      <c r="B457" s="8"/>
      <c r="C457" s="8"/>
      <c r="D457" s="62"/>
      <c r="E457" s="8"/>
    </row>
    <row r="458" spans="1:5" x14ac:dyDescent="0.25">
      <c r="A458" s="8"/>
      <c r="B458" s="8"/>
      <c r="C458" s="8"/>
      <c r="D458" s="62"/>
      <c r="E458" s="8"/>
    </row>
    <row r="459" spans="1:5" x14ac:dyDescent="0.25">
      <c r="A459" s="8"/>
      <c r="B459" s="8"/>
      <c r="C459" s="8"/>
      <c r="D459" s="62"/>
      <c r="E459" s="8"/>
    </row>
    <row r="460" spans="1:5" x14ac:dyDescent="0.25">
      <c r="A460" s="8"/>
      <c r="B460" s="8"/>
      <c r="C460" s="8"/>
      <c r="D460" s="62"/>
      <c r="E460" s="8"/>
    </row>
    <row r="461" spans="1:5" x14ac:dyDescent="0.25">
      <c r="A461" s="8"/>
      <c r="B461" s="8"/>
      <c r="C461" s="8"/>
      <c r="D461" s="62"/>
      <c r="E461" s="8"/>
    </row>
    <row r="462" spans="1:5" x14ac:dyDescent="0.25">
      <c r="A462" s="8"/>
      <c r="B462" s="8"/>
      <c r="C462" s="8"/>
      <c r="D462" s="62"/>
      <c r="E462" s="8"/>
    </row>
    <row r="463" spans="1:5" x14ac:dyDescent="0.25">
      <c r="A463" s="8"/>
      <c r="B463" s="8"/>
      <c r="C463" s="8"/>
      <c r="D463" s="62"/>
      <c r="E463" s="8"/>
    </row>
    <row r="464" spans="1:5" x14ac:dyDescent="0.25">
      <c r="A464" s="8"/>
      <c r="B464" s="8"/>
      <c r="C464" s="8"/>
      <c r="D464" s="62"/>
      <c r="E464" s="8"/>
    </row>
    <row r="465" spans="1:5" x14ac:dyDescent="0.25">
      <c r="A465" s="8"/>
      <c r="B465" s="8"/>
      <c r="C465" s="8"/>
      <c r="D465" s="62"/>
      <c r="E465" s="8"/>
    </row>
    <row r="466" spans="1:5" x14ac:dyDescent="0.25">
      <c r="A466" s="8"/>
      <c r="B466" s="8"/>
      <c r="C466" s="8"/>
      <c r="D466" s="62"/>
      <c r="E466" s="8"/>
    </row>
    <row r="467" spans="1:5" x14ac:dyDescent="0.25">
      <c r="A467" s="8"/>
      <c r="B467" s="8"/>
      <c r="C467" s="8"/>
      <c r="D467" s="62"/>
      <c r="E467" s="8"/>
    </row>
    <row r="468" spans="1:5" x14ac:dyDescent="0.25">
      <c r="A468" s="8"/>
      <c r="B468" s="8"/>
      <c r="C468" s="8"/>
      <c r="D468" s="62"/>
      <c r="E468" s="8"/>
    </row>
    <row r="469" spans="1:5" x14ac:dyDescent="0.25">
      <c r="A469" s="8"/>
      <c r="B469" s="8"/>
      <c r="C469" s="8"/>
      <c r="D469" s="62"/>
      <c r="E469" s="8"/>
    </row>
    <row r="470" spans="1:5" x14ac:dyDescent="0.25">
      <c r="A470" s="8"/>
      <c r="B470" s="8"/>
      <c r="C470" s="8"/>
      <c r="D470" s="62"/>
      <c r="E470" s="8"/>
    </row>
    <row r="471" spans="1:5" x14ac:dyDescent="0.25">
      <c r="A471" s="8"/>
      <c r="B471" s="8"/>
      <c r="C471" s="8"/>
      <c r="D471" s="62"/>
      <c r="E471" s="8"/>
    </row>
    <row r="472" spans="1:5" x14ac:dyDescent="0.25">
      <c r="A472" s="8"/>
      <c r="B472" s="8"/>
      <c r="C472" s="8"/>
      <c r="D472" s="62"/>
      <c r="E472" s="8"/>
    </row>
    <row r="473" spans="1:5" x14ac:dyDescent="0.25">
      <c r="A473" s="8"/>
      <c r="B473" s="8"/>
      <c r="C473" s="8"/>
      <c r="D473" s="62"/>
      <c r="E473" s="8"/>
    </row>
    <row r="474" spans="1:5" x14ac:dyDescent="0.25">
      <c r="A474" s="8"/>
      <c r="B474" s="8"/>
      <c r="C474" s="8"/>
      <c r="D474" s="62"/>
      <c r="E474" s="8"/>
    </row>
    <row r="475" spans="1:5" x14ac:dyDescent="0.25">
      <c r="A475" s="8"/>
      <c r="B475" s="8"/>
      <c r="C475" s="8"/>
      <c r="D475" s="62"/>
      <c r="E475" s="8"/>
    </row>
    <row r="476" spans="1:5" x14ac:dyDescent="0.25">
      <c r="A476" s="8"/>
      <c r="B476" s="8"/>
      <c r="C476" s="8"/>
      <c r="D476" s="62"/>
      <c r="E476" s="8"/>
    </row>
    <row r="477" spans="1:5" x14ac:dyDescent="0.25">
      <c r="A477" s="8"/>
      <c r="B477" s="8"/>
      <c r="C477" s="8"/>
      <c r="D477" s="62"/>
      <c r="E477" s="8"/>
    </row>
    <row r="478" spans="1:5" x14ac:dyDescent="0.25">
      <c r="A478" s="8"/>
      <c r="B478" s="8"/>
      <c r="C478" s="8"/>
      <c r="D478" s="62"/>
      <c r="E478" s="8"/>
    </row>
    <row r="479" spans="1:5" x14ac:dyDescent="0.25">
      <c r="A479" s="8"/>
      <c r="B479" s="8"/>
      <c r="C479" s="8"/>
      <c r="D479" s="62"/>
      <c r="E479" s="8"/>
    </row>
    <row r="480" spans="1:5" x14ac:dyDescent="0.25">
      <c r="A480" s="8"/>
      <c r="B480" s="8"/>
      <c r="C480" s="8"/>
      <c r="D480" s="62"/>
      <c r="E480" s="8"/>
    </row>
    <row r="481" spans="1:5" x14ac:dyDescent="0.25">
      <c r="A481" s="8"/>
      <c r="B481" s="8"/>
      <c r="C481" s="8"/>
      <c r="D481" s="62"/>
      <c r="E481" s="8"/>
    </row>
    <row r="482" spans="1:5" x14ac:dyDescent="0.25">
      <c r="A482" s="8"/>
      <c r="B482" s="8"/>
      <c r="C482" s="8"/>
      <c r="D482" s="62"/>
      <c r="E482" s="8"/>
    </row>
    <row r="483" spans="1:5" x14ac:dyDescent="0.25">
      <c r="A483" s="8"/>
      <c r="B483" s="8"/>
      <c r="C483" s="8"/>
      <c r="D483" s="62"/>
      <c r="E483" s="8"/>
    </row>
    <row r="484" spans="1:5" x14ac:dyDescent="0.25">
      <c r="A484" s="8"/>
      <c r="B484" s="8"/>
      <c r="C484" s="8"/>
      <c r="D484" s="62"/>
      <c r="E484" s="8"/>
    </row>
    <row r="485" spans="1:5" x14ac:dyDescent="0.25">
      <c r="A485" s="8"/>
      <c r="B485" s="8"/>
      <c r="C485" s="8"/>
      <c r="D485" s="62"/>
      <c r="E485" s="8"/>
    </row>
    <row r="486" spans="1:5" x14ac:dyDescent="0.25">
      <c r="A486" s="8"/>
      <c r="B486" s="8"/>
      <c r="C486" s="8"/>
      <c r="D486" s="62"/>
      <c r="E486" s="8"/>
    </row>
    <row r="487" spans="1:5" x14ac:dyDescent="0.25">
      <c r="A487" s="8"/>
      <c r="B487" s="8"/>
      <c r="C487" s="8"/>
      <c r="D487" s="62"/>
      <c r="E487" s="8"/>
    </row>
    <row r="488" spans="1:5" x14ac:dyDescent="0.25">
      <c r="A488" s="8"/>
      <c r="B488" s="8"/>
      <c r="C488" s="8"/>
      <c r="D488" s="62"/>
      <c r="E488" s="8"/>
    </row>
    <row r="489" spans="1:5" x14ac:dyDescent="0.25">
      <c r="A489" s="8"/>
      <c r="B489" s="8"/>
      <c r="C489" s="8"/>
      <c r="D489" s="62"/>
      <c r="E489" s="8"/>
    </row>
    <row r="490" spans="1:5" x14ac:dyDescent="0.25">
      <c r="A490" s="8"/>
      <c r="B490" s="8"/>
      <c r="C490" s="8"/>
      <c r="D490" s="62"/>
      <c r="E490" s="8"/>
    </row>
    <row r="491" spans="1:5" x14ac:dyDescent="0.25">
      <c r="A491" s="8"/>
      <c r="B491" s="8"/>
      <c r="C491" s="8"/>
      <c r="D491" s="62"/>
      <c r="E491" s="8"/>
    </row>
    <row r="492" spans="1:5" x14ac:dyDescent="0.25">
      <c r="A492" s="8"/>
      <c r="B492" s="8"/>
      <c r="C492" s="8"/>
      <c r="D492" s="62"/>
      <c r="E492" s="8"/>
    </row>
    <row r="493" spans="1:5" x14ac:dyDescent="0.25">
      <c r="A493" s="8"/>
      <c r="B493" s="8"/>
      <c r="C493" s="8"/>
      <c r="D493" s="62"/>
      <c r="E493" s="8"/>
    </row>
    <row r="494" spans="1:5" x14ac:dyDescent="0.25">
      <c r="A494" s="8"/>
      <c r="B494" s="8"/>
      <c r="C494" s="8"/>
      <c r="D494" s="62"/>
      <c r="E494" s="8"/>
    </row>
    <row r="495" spans="1:5" x14ac:dyDescent="0.25">
      <c r="A495" s="8"/>
      <c r="B495" s="8"/>
      <c r="C495" s="8"/>
      <c r="D495" s="62"/>
      <c r="E495" s="8"/>
    </row>
    <row r="496" spans="1:5" x14ac:dyDescent="0.25">
      <c r="A496" s="8"/>
      <c r="B496" s="8"/>
      <c r="C496" s="8"/>
      <c r="D496" s="62"/>
      <c r="E496" s="8"/>
    </row>
    <row r="497" spans="1:5" x14ac:dyDescent="0.25">
      <c r="A497" s="8"/>
      <c r="B497" s="8"/>
      <c r="C497" s="8"/>
      <c r="D497" s="62"/>
      <c r="E497" s="8"/>
    </row>
    <row r="498" spans="1:5" x14ac:dyDescent="0.25">
      <c r="A498" s="8"/>
      <c r="B498" s="8"/>
      <c r="C498" s="8"/>
      <c r="D498" s="62"/>
      <c r="E498" s="8"/>
    </row>
    <row r="499" spans="1:5" x14ac:dyDescent="0.25">
      <c r="A499" s="8"/>
      <c r="B499" s="8"/>
      <c r="C499" s="8"/>
      <c r="D499" s="62"/>
      <c r="E499" s="8"/>
    </row>
    <row r="500" spans="1:5" x14ac:dyDescent="0.25">
      <c r="A500" s="8"/>
      <c r="B500" s="8"/>
      <c r="C500" s="8"/>
      <c r="D500" s="62"/>
      <c r="E500" s="8"/>
    </row>
    <row r="501" spans="1:5" x14ac:dyDescent="0.25">
      <c r="A501" s="8"/>
      <c r="B501" s="8"/>
      <c r="C501" s="8"/>
      <c r="D501" s="62"/>
      <c r="E501" s="8"/>
    </row>
    <row r="502" spans="1:5" x14ac:dyDescent="0.25">
      <c r="A502" s="8"/>
      <c r="B502" s="8"/>
      <c r="C502" s="8"/>
      <c r="D502" s="62"/>
      <c r="E502" s="8"/>
    </row>
    <row r="503" spans="1:5" x14ac:dyDescent="0.25">
      <c r="A503" s="8"/>
      <c r="B503" s="8"/>
      <c r="C503" s="8"/>
      <c r="D503" s="62"/>
      <c r="E503" s="8"/>
    </row>
    <row r="504" spans="1:5" x14ac:dyDescent="0.25">
      <c r="A504" s="8"/>
      <c r="B504" s="8"/>
      <c r="C504" s="8"/>
      <c r="D504" s="62"/>
      <c r="E504" s="8"/>
    </row>
    <row r="505" spans="1:5" x14ac:dyDescent="0.25">
      <c r="A505" s="8"/>
      <c r="B505" s="8"/>
      <c r="C505" s="8"/>
      <c r="D505" s="62"/>
      <c r="E505" s="8"/>
    </row>
    <row r="506" spans="1:5" x14ac:dyDescent="0.25">
      <c r="A506" s="8"/>
      <c r="B506" s="8"/>
      <c r="C506" s="8"/>
      <c r="D506" s="62"/>
      <c r="E506" s="8"/>
    </row>
    <row r="507" spans="1:5" x14ac:dyDescent="0.25">
      <c r="A507" s="8"/>
      <c r="B507" s="8"/>
      <c r="C507" s="8"/>
      <c r="D507" s="62"/>
      <c r="E507" s="8"/>
    </row>
    <row r="508" spans="1:5" x14ac:dyDescent="0.25">
      <c r="A508" s="8"/>
      <c r="B508" s="8"/>
      <c r="C508" s="8"/>
      <c r="D508" s="62"/>
      <c r="E508" s="8"/>
    </row>
    <row r="509" spans="1:5" x14ac:dyDescent="0.25">
      <c r="A509" s="8"/>
      <c r="B509" s="8"/>
      <c r="C509" s="8"/>
      <c r="D509" s="62"/>
      <c r="E509" s="8"/>
    </row>
    <row r="510" spans="1:5" x14ac:dyDescent="0.25">
      <c r="A510" s="8"/>
      <c r="B510" s="8"/>
      <c r="C510" s="8"/>
      <c r="D510" s="62"/>
      <c r="E510" s="8"/>
    </row>
    <row r="511" spans="1:5" x14ac:dyDescent="0.25">
      <c r="A511" s="8"/>
      <c r="B511" s="8"/>
      <c r="C511" s="8"/>
      <c r="D511" s="62"/>
      <c r="E511" s="8"/>
    </row>
    <row r="512" spans="1:5" x14ac:dyDescent="0.25">
      <c r="A512" s="8"/>
      <c r="B512" s="8"/>
      <c r="C512" s="8"/>
      <c r="D512" s="62"/>
      <c r="E512" s="8"/>
    </row>
    <row r="513" spans="1:5" x14ac:dyDescent="0.25">
      <c r="A513" s="8"/>
      <c r="B513" s="8"/>
      <c r="C513" s="8"/>
      <c r="D513" s="62"/>
      <c r="E513" s="8"/>
    </row>
    <row r="514" spans="1:5" x14ac:dyDescent="0.25">
      <c r="A514" s="8"/>
      <c r="B514" s="8"/>
      <c r="C514" s="8"/>
      <c r="D514" s="62"/>
      <c r="E514" s="8"/>
    </row>
    <row r="515" spans="1:5" x14ac:dyDescent="0.25">
      <c r="A515" s="8"/>
      <c r="B515" s="8"/>
      <c r="C515" s="8"/>
      <c r="D515" s="62"/>
      <c r="E515" s="8"/>
    </row>
    <row r="516" spans="1:5" x14ac:dyDescent="0.25">
      <c r="A516" s="8"/>
      <c r="B516" s="8"/>
      <c r="C516" s="8"/>
      <c r="D516" s="62"/>
      <c r="E516" s="8"/>
    </row>
    <row r="517" spans="1:5" x14ac:dyDescent="0.25">
      <c r="A517" s="8"/>
      <c r="B517" s="8"/>
      <c r="C517" s="8"/>
      <c r="D517" s="62"/>
      <c r="E517" s="8"/>
    </row>
    <row r="518" spans="1:5" x14ac:dyDescent="0.25">
      <c r="A518" s="8"/>
      <c r="B518" s="8"/>
      <c r="C518" s="8"/>
      <c r="D518" s="62"/>
      <c r="E518" s="8"/>
    </row>
    <row r="519" spans="1:5" x14ac:dyDescent="0.25">
      <c r="A519" s="8"/>
      <c r="B519" s="8"/>
      <c r="C519" s="8"/>
      <c r="D519" s="62"/>
      <c r="E519" s="8"/>
    </row>
    <row r="520" spans="1:5" x14ac:dyDescent="0.25">
      <c r="A520" s="8"/>
      <c r="B520" s="8"/>
      <c r="C520" s="8"/>
      <c r="D520" s="62"/>
      <c r="E520" s="8"/>
    </row>
    <row r="521" spans="1:5" x14ac:dyDescent="0.25">
      <c r="A521" s="8"/>
      <c r="B521" s="8"/>
      <c r="C521" s="8"/>
      <c r="D521" s="62"/>
      <c r="E521" s="8"/>
    </row>
    <row r="522" spans="1:5" x14ac:dyDescent="0.25">
      <c r="A522" s="8"/>
      <c r="B522" s="8"/>
      <c r="C522" s="8"/>
      <c r="D522" s="62"/>
      <c r="E522" s="8"/>
    </row>
    <row r="523" spans="1:5" x14ac:dyDescent="0.25">
      <c r="A523" s="8"/>
      <c r="B523" s="8"/>
      <c r="C523" s="8"/>
      <c r="D523" s="62"/>
      <c r="E523" s="8"/>
    </row>
    <row r="524" spans="1:5" x14ac:dyDescent="0.25">
      <c r="A524" s="8"/>
      <c r="B524" s="8"/>
      <c r="C524" s="8"/>
      <c r="D524" s="62"/>
      <c r="E524" s="8"/>
    </row>
    <row r="525" spans="1:5" x14ac:dyDescent="0.25">
      <c r="A525" s="8"/>
      <c r="B525" s="8"/>
      <c r="C525" s="8"/>
      <c r="D525" s="62"/>
      <c r="E525" s="8"/>
    </row>
    <row r="526" spans="1:5" x14ac:dyDescent="0.25">
      <c r="A526" s="8"/>
      <c r="B526" s="8"/>
      <c r="C526" s="8"/>
      <c r="D526" s="62"/>
      <c r="E526" s="8"/>
    </row>
    <row r="527" spans="1:5" x14ac:dyDescent="0.25">
      <c r="A527" s="8"/>
      <c r="B527" s="8"/>
      <c r="C527" s="8"/>
      <c r="D527" s="62"/>
      <c r="E527" s="8"/>
    </row>
    <row r="528" spans="1:5" x14ac:dyDescent="0.25">
      <c r="A528" s="8"/>
      <c r="B528" s="8"/>
      <c r="C528" s="8"/>
      <c r="D528" s="62"/>
      <c r="E528" s="8"/>
    </row>
    <row r="529" spans="1:5" x14ac:dyDescent="0.25">
      <c r="A529" s="8"/>
      <c r="B529" s="8"/>
      <c r="C529" s="8"/>
      <c r="D529" s="62"/>
      <c r="E529" s="8"/>
    </row>
    <row r="530" spans="1:5" x14ac:dyDescent="0.25">
      <c r="A530" s="8"/>
      <c r="B530" s="8"/>
      <c r="C530" s="8"/>
      <c r="D530" s="62"/>
      <c r="E530" s="8"/>
    </row>
    <row r="531" spans="1:5" x14ac:dyDescent="0.25">
      <c r="A531" s="8"/>
      <c r="B531" s="8"/>
      <c r="C531" s="8"/>
      <c r="D531" s="62"/>
      <c r="E531" s="8"/>
    </row>
    <row r="532" spans="1:5" x14ac:dyDescent="0.25">
      <c r="A532" s="8"/>
      <c r="B532" s="8"/>
      <c r="C532" s="8"/>
      <c r="D532" s="62"/>
      <c r="E532" s="8"/>
    </row>
    <row r="533" spans="1:5" x14ac:dyDescent="0.25">
      <c r="A533" s="8"/>
      <c r="B533" s="8"/>
      <c r="C533" s="8"/>
      <c r="D533" s="62"/>
      <c r="E533" s="8"/>
    </row>
    <row r="534" spans="1:5" x14ac:dyDescent="0.25">
      <c r="A534" s="8"/>
      <c r="B534" s="8"/>
      <c r="C534" s="8"/>
      <c r="D534" s="62"/>
      <c r="E534" s="8"/>
    </row>
    <row r="535" spans="1:5" x14ac:dyDescent="0.25">
      <c r="A535" s="8"/>
      <c r="B535" s="8"/>
      <c r="C535" s="8"/>
      <c r="D535" s="62"/>
      <c r="E535" s="8"/>
    </row>
    <row r="536" spans="1:5" x14ac:dyDescent="0.25">
      <c r="A536" s="8"/>
      <c r="B536" s="8"/>
      <c r="C536" s="8"/>
      <c r="D536" s="62"/>
      <c r="E536" s="8"/>
    </row>
    <row r="537" spans="1:5" x14ac:dyDescent="0.25">
      <c r="A537" s="8"/>
      <c r="B537" s="8"/>
      <c r="C537" s="8"/>
      <c r="D537" s="62"/>
      <c r="E537" s="8"/>
    </row>
    <row r="538" spans="1:5" x14ac:dyDescent="0.25">
      <c r="A538" s="8"/>
      <c r="B538" s="8"/>
      <c r="C538" s="8"/>
      <c r="D538" s="62"/>
      <c r="E538" s="8"/>
    </row>
    <row r="539" spans="1:5" x14ac:dyDescent="0.25">
      <c r="A539" s="8"/>
      <c r="B539" s="8"/>
      <c r="C539" s="8"/>
      <c r="D539" s="62"/>
      <c r="E539" s="8"/>
    </row>
    <row r="540" spans="1:5" x14ac:dyDescent="0.25">
      <c r="A540" s="8"/>
      <c r="B540" s="8"/>
      <c r="C540" s="8"/>
      <c r="D540" s="62"/>
      <c r="E540" s="8"/>
    </row>
    <row r="541" spans="1:5" x14ac:dyDescent="0.25">
      <c r="A541" s="8"/>
      <c r="B541" s="8"/>
      <c r="C541" s="8"/>
      <c r="D541" s="62"/>
      <c r="E541" s="8"/>
    </row>
    <row r="542" spans="1:5" x14ac:dyDescent="0.25">
      <c r="A542" s="8"/>
      <c r="B542" s="8"/>
      <c r="C542" s="8"/>
      <c r="D542" s="62"/>
      <c r="E542" s="8"/>
    </row>
    <row r="543" spans="1:5" x14ac:dyDescent="0.25">
      <c r="A543" s="8"/>
      <c r="B543" s="8"/>
      <c r="C543" s="8"/>
      <c r="D543" s="62"/>
      <c r="E543" s="8"/>
    </row>
    <row r="544" spans="1:5" x14ac:dyDescent="0.25">
      <c r="A544" s="8"/>
      <c r="B544" s="8"/>
      <c r="C544" s="8"/>
      <c r="D544" s="62"/>
      <c r="E544" s="8"/>
    </row>
    <row r="545" spans="1:5" x14ac:dyDescent="0.25">
      <c r="A545" s="8"/>
      <c r="B545" s="8"/>
      <c r="C545" s="8"/>
      <c r="D545" s="62"/>
      <c r="E545" s="8"/>
    </row>
    <row r="546" spans="1:5" x14ac:dyDescent="0.25">
      <c r="A546" s="8"/>
      <c r="B546" s="8"/>
      <c r="C546" s="8"/>
      <c r="D546" s="62"/>
      <c r="E546" s="8"/>
    </row>
    <row r="547" spans="1:5" x14ac:dyDescent="0.25">
      <c r="A547" s="8"/>
      <c r="B547" s="8"/>
      <c r="C547" s="8"/>
      <c r="D547" s="62"/>
      <c r="E547" s="8"/>
    </row>
    <row r="548" spans="1:5" x14ac:dyDescent="0.25">
      <c r="A548" s="8"/>
      <c r="B548" s="8"/>
      <c r="C548" s="8"/>
      <c r="D548" s="62"/>
      <c r="E548" s="8"/>
    </row>
    <row r="549" spans="1:5" x14ac:dyDescent="0.25">
      <c r="A549" s="8"/>
      <c r="B549" s="8"/>
      <c r="C549" s="8"/>
      <c r="D549" s="62"/>
      <c r="E549" s="8"/>
    </row>
    <row r="550" spans="1:5" x14ac:dyDescent="0.25">
      <c r="A550" s="8"/>
      <c r="B550" s="8"/>
      <c r="C550" s="8"/>
      <c r="D550" s="62"/>
      <c r="E550" s="8"/>
    </row>
    <row r="551" spans="1:5" x14ac:dyDescent="0.25">
      <c r="A551" s="8"/>
      <c r="B551" s="8"/>
      <c r="C551" s="8"/>
      <c r="D551" s="62"/>
      <c r="E551" s="8"/>
    </row>
    <row r="552" spans="1:5" x14ac:dyDescent="0.25">
      <c r="A552" s="8"/>
      <c r="B552" s="8"/>
      <c r="C552" s="8"/>
      <c r="D552" s="62"/>
      <c r="E552" s="8"/>
    </row>
    <row r="553" spans="1:5" x14ac:dyDescent="0.25">
      <c r="A553" s="8"/>
      <c r="B553" s="8"/>
      <c r="C553" s="8"/>
      <c r="D553" s="62"/>
      <c r="E553" s="8"/>
    </row>
    <row r="554" spans="1:5" x14ac:dyDescent="0.25">
      <c r="A554" s="8"/>
      <c r="B554" s="8"/>
      <c r="C554" s="8"/>
      <c r="D554" s="62"/>
      <c r="E554" s="8"/>
    </row>
    <row r="555" spans="1:5" x14ac:dyDescent="0.25">
      <c r="A555" s="8"/>
      <c r="B555" s="8"/>
      <c r="C555" s="8"/>
      <c r="D555" s="62"/>
      <c r="E555" s="8"/>
    </row>
    <row r="556" spans="1:5" x14ac:dyDescent="0.25">
      <c r="A556" s="8"/>
      <c r="B556" s="8"/>
      <c r="C556" s="8"/>
      <c r="D556" s="62"/>
      <c r="E556" s="8"/>
    </row>
    <row r="557" spans="1:5" x14ac:dyDescent="0.25">
      <c r="A557" s="8"/>
      <c r="B557" s="8"/>
      <c r="C557" s="8"/>
      <c r="D557" s="62"/>
      <c r="E557" s="8"/>
    </row>
    <row r="558" spans="1:5" x14ac:dyDescent="0.25">
      <c r="A558" s="8"/>
      <c r="B558" s="8"/>
      <c r="C558" s="8"/>
      <c r="D558" s="62"/>
      <c r="E558" s="8"/>
    </row>
    <row r="559" spans="1:5" x14ac:dyDescent="0.25">
      <c r="A559" s="8"/>
      <c r="B559" s="8"/>
      <c r="C559" s="8"/>
      <c r="D559" s="62"/>
      <c r="E559" s="8"/>
    </row>
    <row r="560" spans="1:5" x14ac:dyDescent="0.25">
      <c r="A560" s="8"/>
      <c r="B560" s="8"/>
      <c r="C560" s="8"/>
      <c r="D560" s="62"/>
      <c r="E560" s="8"/>
    </row>
    <row r="561" spans="1:5" x14ac:dyDescent="0.25">
      <c r="A561" s="8"/>
      <c r="B561" s="8"/>
      <c r="C561" s="8"/>
      <c r="D561" s="62"/>
      <c r="E561" s="8"/>
    </row>
    <row r="562" spans="1:5" x14ac:dyDescent="0.25">
      <c r="A562" s="8"/>
      <c r="B562" s="8"/>
      <c r="C562" s="8"/>
      <c r="D562" s="62"/>
      <c r="E562" s="8"/>
    </row>
    <row r="563" spans="1:5" x14ac:dyDescent="0.25">
      <c r="A563" s="8"/>
      <c r="B563" s="8"/>
      <c r="C563" s="8"/>
      <c r="D563" s="62"/>
      <c r="E563" s="8"/>
    </row>
    <row r="564" spans="1:5" x14ac:dyDescent="0.25">
      <c r="A564" s="8"/>
      <c r="B564" s="8"/>
      <c r="C564" s="8"/>
      <c r="D564" s="62"/>
      <c r="E564" s="8"/>
    </row>
    <row r="565" spans="1:5" x14ac:dyDescent="0.25">
      <c r="A565" s="8"/>
      <c r="B565" s="8"/>
      <c r="C565" s="8"/>
      <c r="D565" s="62"/>
      <c r="E565" s="8"/>
    </row>
    <row r="566" spans="1:5" x14ac:dyDescent="0.25">
      <c r="A566" s="8"/>
      <c r="B566" s="8"/>
      <c r="C566" s="8"/>
      <c r="D566" s="62"/>
      <c r="E566" s="8"/>
    </row>
    <row r="567" spans="1:5" x14ac:dyDescent="0.25">
      <c r="A567" s="8"/>
      <c r="B567" s="8"/>
      <c r="C567" s="8"/>
      <c r="D567" s="62"/>
      <c r="E567" s="8"/>
    </row>
    <row r="568" spans="1:5" x14ac:dyDescent="0.25">
      <c r="A568" s="8"/>
      <c r="B568" s="8"/>
      <c r="C568" s="8"/>
      <c r="D568" s="62"/>
      <c r="E568" s="8"/>
    </row>
    <row r="569" spans="1:5" x14ac:dyDescent="0.25">
      <c r="A569" s="8"/>
      <c r="B569" s="8"/>
      <c r="C569" s="8"/>
      <c r="D569" s="62"/>
      <c r="E569" s="8"/>
    </row>
    <row r="570" spans="1:5" x14ac:dyDescent="0.25">
      <c r="A570" s="8"/>
      <c r="B570" s="8"/>
      <c r="C570" s="8"/>
      <c r="D570" s="62"/>
      <c r="E570" s="8"/>
    </row>
    <row r="571" spans="1:5" x14ac:dyDescent="0.25">
      <c r="A571" s="8"/>
      <c r="B571" s="8"/>
      <c r="C571" s="8"/>
      <c r="D571" s="62"/>
      <c r="E571" s="8"/>
    </row>
    <row r="572" spans="1:5" x14ac:dyDescent="0.25">
      <c r="A572" s="8"/>
      <c r="B572" s="8"/>
      <c r="C572" s="8"/>
      <c r="D572" s="62"/>
      <c r="E572" s="8"/>
    </row>
    <row r="573" spans="1:5" x14ac:dyDescent="0.25">
      <c r="A573" s="8"/>
      <c r="B573" s="8"/>
      <c r="C573" s="8"/>
      <c r="D573" s="62"/>
      <c r="E573" s="8"/>
    </row>
    <row r="574" spans="1:5" x14ac:dyDescent="0.25">
      <c r="A574" s="8"/>
      <c r="B574" s="8"/>
      <c r="C574" s="8"/>
      <c r="D574" s="62"/>
      <c r="E574" s="8"/>
    </row>
    <row r="575" spans="1:5" x14ac:dyDescent="0.25">
      <c r="A575" s="8"/>
      <c r="B575" s="8"/>
      <c r="C575" s="8"/>
      <c r="D575" s="62"/>
      <c r="E575" s="8"/>
    </row>
    <row r="576" spans="1:5" x14ac:dyDescent="0.25">
      <c r="A576" s="8"/>
      <c r="B576" s="8"/>
      <c r="C576" s="8"/>
      <c r="D576" s="62"/>
      <c r="E576" s="8"/>
    </row>
    <row r="577" spans="1:5" x14ac:dyDescent="0.25">
      <c r="A577" s="8"/>
      <c r="B577" s="8"/>
      <c r="C577" s="8"/>
      <c r="D577" s="62"/>
      <c r="E577" s="8"/>
    </row>
    <row r="578" spans="1:5" x14ac:dyDescent="0.25">
      <c r="A578" s="8"/>
      <c r="B578" s="8"/>
      <c r="C578" s="8"/>
      <c r="D578" s="62"/>
      <c r="E578" s="8"/>
    </row>
    <row r="579" spans="1:5" x14ac:dyDescent="0.25">
      <c r="A579" s="8"/>
      <c r="B579" s="8"/>
      <c r="C579" s="8"/>
      <c r="D579" s="62"/>
      <c r="E579" s="8"/>
    </row>
    <row r="580" spans="1:5" x14ac:dyDescent="0.25">
      <c r="A580" s="8"/>
      <c r="B580" s="8"/>
      <c r="C580" s="8"/>
      <c r="D580" s="62"/>
      <c r="E580" s="8"/>
    </row>
    <row r="581" spans="1:5" x14ac:dyDescent="0.25">
      <c r="A581" s="8"/>
      <c r="B581" s="8"/>
      <c r="C581" s="8"/>
      <c r="D581" s="62"/>
      <c r="E581" s="8"/>
    </row>
    <row r="582" spans="1:5" x14ac:dyDescent="0.25">
      <c r="A582" s="8"/>
      <c r="B582" s="8"/>
      <c r="C582" s="8"/>
      <c r="D582" s="62"/>
      <c r="E582" s="8"/>
    </row>
    <row r="583" spans="1:5" x14ac:dyDescent="0.25">
      <c r="A583" s="8"/>
      <c r="B583" s="8"/>
      <c r="C583" s="8"/>
      <c r="D583" s="62"/>
      <c r="E583" s="8"/>
    </row>
    <row r="584" spans="1:5" x14ac:dyDescent="0.25">
      <c r="A584" s="8"/>
      <c r="B584" s="8"/>
      <c r="C584" s="8"/>
      <c r="D584" s="62"/>
      <c r="E584" s="8"/>
    </row>
    <row r="585" spans="1:5" x14ac:dyDescent="0.25">
      <c r="A585" s="8"/>
      <c r="B585" s="8"/>
      <c r="C585" s="8"/>
      <c r="D585" s="62"/>
      <c r="E585" s="8"/>
    </row>
    <row r="586" spans="1:5" x14ac:dyDescent="0.25">
      <c r="A586" s="8"/>
      <c r="B586" s="8"/>
      <c r="C586" s="8"/>
      <c r="D586" s="62"/>
      <c r="E586" s="8"/>
    </row>
    <row r="587" spans="1:5" x14ac:dyDescent="0.25">
      <c r="A587" s="8"/>
      <c r="B587" s="8"/>
      <c r="C587" s="8"/>
      <c r="D587" s="62"/>
      <c r="E587" s="8"/>
    </row>
    <row r="588" spans="1:5" x14ac:dyDescent="0.25">
      <c r="A588" s="8"/>
      <c r="B588" s="8"/>
      <c r="C588" s="8"/>
      <c r="D588" s="62"/>
      <c r="E588" s="8"/>
    </row>
    <row r="589" spans="1:5" x14ac:dyDescent="0.25">
      <c r="A589" s="8"/>
      <c r="B589" s="8"/>
      <c r="C589" s="8"/>
      <c r="D589" s="62"/>
      <c r="E589" s="8"/>
    </row>
    <row r="590" spans="1:5" x14ac:dyDescent="0.25">
      <c r="A590" s="8"/>
      <c r="B590" s="8"/>
      <c r="C590" s="8"/>
      <c r="D590" s="62"/>
      <c r="E590" s="8"/>
    </row>
    <row r="591" spans="1:5" x14ac:dyDescent="0.25">
      <c r="A591" s="8"/>
      <c r="B591" s="8"/>
      <c r="C591" s="8"/>
      <c r="D591" s="62"/>
      <c r="E591" s="8"/>
    </row>
    <row r="592" spans="1:5" x14ac:dyDescent="0.25">
      <c r="A592" s="8"/>
      <c r="B592" s="8"/>
      <c r="C592" s="8"/>
      <c r="D592" s="62"/>
      <c r="E592" s="8"/>
    </row>
    <row r="593" spans="1:5" x14ac:dyDescent="0.25">
      <c r="A593" s="8"/>
      <c r="B593" s="8"/>
      <c r="C593" s="8"/>
      <c r="D593" s="62"/>
      <c r="E593" s="8"/>
    </row>
    <row r="594" spans="1:5" x14ac:dyDescent="0.25">
      <c r="A594" s="8"/>
      <c r="B594" s="8"/>
      <c r="C594" s="8"/>
      <c r="D594" s="62"/>
      <c r="E594" s="8"/>
    </row>
    <row r="595" spans="1:5" x14ac:dyDescent="0.25">
      <c r="A595" s="8"/>
      <c r="B595" s="8"/>
      <c r="C595" s="8"/>
      <c r="D595" s="62"/>
      <c r="E595" s="8"/>
    </row>
    <row r="596" spans="1:5" x14ac:dyDescent="0.25">
      <c r="A596" s="8"/>
      <c r="B596" s="8"/>
      <c r="C596" s="8"/>
      <c r="D596" s="62"/>
      <c r="E596" s="8"/>
    </row>
    <row r="597" spans="1:5" x14ac:dyDescent="0.25">
      <c r="A597" s="8"/>
      <c r="B597" s="8"/>
      <c r="C597" s="8"/>
      <c r="D597" s="62"/>
      <c r="E597" s="8"/>
    </row>
    <row r="598" spans="1:5" x14ac:dyDescent="0.25">
      <c r="A598" s="8"/>
    </row>
  </sheetData>
  <mergeCells count="26">
    <mergeCell ref="F15:W15"/>
    <mergeCell ref="F5:W5"/>
    <mergeCell ref="I10:J10"/>
    <mergeCell ref="I12:J12"/>
    <mergeCell ref="I19:M19"/>
    <mergeCell ref="I8:J8"/>
    <mergeCell ref="K8:L8"/>
    <mergeCell ref="K10:L10"/>
    <mergeCell ref="K12:L12"/>
    <mergeCell ref="A1:E3"/>
    <mergeCell ref="F1:Q1"/>
    <mergeCell ref="F2:Q2"/>
    <mergeCell ref="F3:Q3"/>
    <mergeCell ref="S3:T3"/>
    <mergeCell ref="F38:U38"/>
    <mergeCell ref="S19:W19"/>
    <mergeCell ref="P22:P26"/>
    <mergeCell ref="F17:M17"/>
    <mergeCell ref="P17:W17"/>
    <mergeCell ref="F32:F36"/>
    <mergeCell ref="I30:K30"/>
    <mergeCell ref="S30:U30"/>
    <mergeCell ref="P32:P36"/>
    <mergeCell ref="F28:M28"/>
    <mergeCell ref="P28:W28"/>
    <mergeCell ref="F22:F26"/>
  </mergeCells>
  <conditionalFormatting sqref="L11 I9:L9">
    <cfRule type="expression" dxfId="372" priority="5">
      <formula>+IF($L$8="Sede Direccion General",1,0)</formula>
    </cfRule>
    <cfRule type="expression" dxfId="371" priority="6">
      <formula>+IF($L$8="",1,0)</formula>
    </cfRule>
  </conditionalFormatting>
  <conditionalFormatting sqref="J9:L9 L11 N8">
    <cfRule type="expression" dxfId="370" priority="4">
      <formula>+IF($L$9="",1,0)</formula>
    </cfRule>
  </conditionalFormatting>
  <conditionalFormatting sqref="N8:N10">
    <cfRule type="expression" dxfId="369" priority="8">
      <formula>+IF($L$8="Sede Direccion General",1,0)</formula>
    </cfRule>
    <cfRule type="expression" dxfId="368" priority="9">
      <formula>+IF($L$8="",1,0)</formula>
    </cfRule>
  </conditionalFormatting>
  <conditionalFormatting sqref="N10">
    <cfRule type="expression" dxfId="367" priority="7">
      <formula>+IF($L$9="",1,0)</formula>
    </cfRule>
  </conditionalFormatting>
  <conditionalFormatting sqref="G37">
    <cfRule type="containsText" dxfId="366" priority="1" operator="containsText" text="&quot;MODERADO 3&quot;">
      <formula>NOT(ISERROR(SEARCH("""MODERADO 3""",G37)))</formula>
    </cfRule>
    <cfRule type="containsText" dxfId="365" priority="2" operator="containsText" text="&quot;BAJO-ACEPTABLE 2&quot;">
      <formula>NOT(ISERROR(SEARCH("""BAJO-ACEPTABLE 2""",G37)))</formula>
    </cfRule>
  </conditionalFormatting>
  <dataValidations disablePrompts="1" count="1">
    <dataValidation allowBlank="1" showInputMessage="1" showErrorMessage="1" promptTitle="FECHA" prompt="INGRESE DD/MM/AA" sqref="K10 K12 K8" xr:uid="{00000000-0002-0000-0500-000000000000}"/>
  </dataValidations>
  <pageMargins left="0.7" right="0.7" top="0.75" bottom="0.75" header="0.3" footer="0.3"/>
  <pageSetup orientation="portrait" r:id="rId1"/>
  <ignoredErrors>
    <ignoredError sqref="K12 K10" unlockedFormula="1"/>
  </ignoredErrors>
  <drawing r:id="rId2"/>
  <extLst>
    <ext xmlns:x14="http://schemas.microsoft.com/office/spreadsheetml/2009/9/main" uri="{78C0D931-6437-407d-A8EE-F0AAD7539E65}">
      <x14:conditionalFormattings>
        <x14:conditionalFormatting xmlns:xm="http://schemas.microsoft.com/office/excel/2006/main">
          <x14:cfRule type="containsText" priority="3" operator="containsText" id="{20C7A76D-7FB6-4D61-AE50-78631B954E99}">
            <xm:f>NOT(ISERROR(SEARCH($BB$15,G37)))</xm:f>
            <xm:f>$BB$15</xm:f>
            <x14:dxf>
              <fill>
                <patternFill>
                  <bgColor theme="9"/>
                </patternFill>
              </fill>
            </x14:dxf>
          </x14:cfRule>
          <xm:sqref>G37</xm:sqref>
        </x14:conditionalFormatting>
      </x14:conditionalFormattings>
    </ex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500-000001000000}">
          <x14:formula1>
            <xm:f>'C:\Users\JoseH.GonzalezR\Desktop\[12 Servicios Administrativos.xlsm]DATOS'!#REF!</xm:f>
          </x14:formula1>
          <xm:sqref>V38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0" filterMode="1">
    <tabColor theme="7" tint="0.39997558519241921"/>
  </sheetPr>
  <dimension ref="A1:BE591"/>
  <sheetViews>
    <sheetView topLeftCell="A5" zoomScaleNormal="100" workbookViewId="0">
      <selection activeCell="D72" sqref="D72"/>
    </sheetView>
  </sheetViews>
  <sheetFormatPr baseColWidth="10" defaultColWidth="11.42578125" defaultRowHeight="15" x14ac:dyDescent="0.25"/>
  <cols>
    <col min="1" max="1" width="1.28515625" style="1" customWidth="1"/>
    <col min="2" max="3" width="1" style="1" customWidth="1"/>
    <col min="4" max="4" width="11.7109375" style="61" customWidth="1"/>
    <col min="5" max="5" width="0.7109375" style="1" customWidth="1"/>
    <col min="6" max="6" width="12" style="1" customWidth="1"/>
    <col min="7" max="7" width="0.7109375" style="1" customWidth="1"/>
    <col min="8" max="8" width="21.7109375" customWidth="1"/>
    <col min="9" max="9" width="0.7109375" customWidth="1"/>
    <col min="10" max="10" width="21.7109375" customWidth="1"/>
    <col min="11" max="11" width="0.7109375" customWidth="1"/>
    <col min="12" max="12" width="21.7109375" customWidth="1"/>
    <col min="13" max="13" width="0.7109375" customWidth="1"/>
    <col min="14" max="14" width="14.7109375" customWidth="1"/>
    <col min="15" max="15" width="0.7109375" customWidth="1"/>
    <col min="16" max="16" width="14.7109375" customWidth="1"/>
    <col min="17" max="17" width="0.7109375" customWidth="1"/>
    <col min="18" max="18" width="15.42578125" customWidth="1"/>
    <col min="19" max="19" width="0.7109375" customWidth="1"/>
    <col min="20" max="20" width="21.7109375" customWidth="1"/>
    <col min="21" max="21" width="0.7109375" customWidth="1"/>
    <col min="22" max="22" width="21.7109375" customWidth="1"/>
    <col min="23" max="23" width="0.7109375" customWidth="1"/>
  </cols>
  <sheetData>
    <row r="1" spans="1:57" s="170" customFormat="1" ht="12" x14ac:dyDescent="0.25">
      <c r="A1" s="1"/>
      <c r="B1" s="106"/>
      <c r="C1" s="106"/>
      <c r="D1" s="107"/>
      <c r="E1" s="106"/>
      <c r="F1" s="106"/>
      <c r="G1" s="106"/>
      <c r="H1" s="106"/>
      <c r="I1" s="106"/>
      <c r="J1" s="106"/>
      <c r="K1" s="106"/>
      <c r="L1" s="108"/>
      <c r="M1" s="108"/>
      <c r="N1" s="108"/>
      <c r="O1" s="108"/>
      <c r="P1" s="108"/>
      <c r="Q1" s="108"/>
      <c r="R1" s="108"/>
      <c r="S1" s="108"/>
      <c r="T1" s="106"/>
      <c r="U1" s="106"/>
      <c r="V1" s="106"/>
      <c r="W1" s="108"/>
    </row>
    <row r="2" spans="1:57" s="170" customFormat="1" ht="15.75" customHeight="1" x14ac:dyDescent="0.25">
      <c r="A2" s="1"/>
      <c r="B2" s="3"/>
      <c r="C2" s="3"/>
      <c r="D2" s="109"/>
      <c r="E2" s="3"/>
      <c r="F2" s="3"/>
      <c r="G2" s="3"/>
      <c r="H2" s="705" t="s">
        <v>1276</v>
      </c>
      <c r="I2" s="705"/>
      <c r="J2" s="705"/>
      <c r="K2" s="705"/>
      <c r="L2" s="705"/>
      <c r="M2" s="705"/>
      <c r="N2" s="705"/>
      <c r="O2" s="705"/>
      <c r="P2" s="705"/>
      <c r="Q2" s="705"/>
      <c r="R2" s="705"/>
      <c r="S2" s="705"/>
      <c r="T2" s="705"/>
      <c r="U2" s="705"/>
      <c r="V2" s="705"/>
      <c r="W2" s="163"/>
    </row>
    <row r="3" spans="1:57" s="170" customFormat="1" ht="12" x14ac:dyDescent="0.25">
      <c r="A3" s="1"/>
      <c r="B3" s="106"/>
      <c r="C3" s="106"/>
      <c r="D3" s="107"/>
      <c r="E3" s="106"/>
      <c r="F3" s="106"/>
      <c r="G3" s="106"/>
      <c r="H3" s="106"/>
      <c r="I3" s="106"/>
      <c r="J3" s="106"/>
      <c r="K3" s="106"/>
      <c r="L3" s="108"/>
      <c r="M3" s="108"/>
      <c r="N3" s="108"/>
      <c r="O3" s="108"/>
      <c r="P3" s="108"/>
      <c r="Q3" s="108"/>
      <c r="R3" s="108"/>
      <c r="S3" s="108"/>
      <c r="T3" s="106"/>
      <c r="U3" s="106"/>
      <c r="V3" s="106"/>
      <c r="W3" s="108"/>
    </row>
    <row r="4" spans="1:57" s="80" customFormat="1" ht="9" customHeight="1" x14ac:dyDescent="0.25">
      <c r="A4" s="3"/>
      <c r="B4" s="111"/>
      <c r="C4" s="111"/>
      <c r="D4" s="112"/>
      <c r="E4" s="111"/>
      <c r="F4" s="111"/>
      <c r="G4" s="111"/>
      <c r="H4" s="111"/>
      <c r="I4" s="111"/>
      <c r="J4" s="111"/>
      <c r="K4" s="111"/>
      <c r="L4" s="111"/>
      <c r="M4" s="111"/>
      <c r="N4" s="111"/>
      <c r="O4" s="111"/>
      <c r="P4" s="111"/>
      <c r="Q4" s="111"/>
      <c r="R4" s="111"/>
      <c r="S4" s="111"/>
      <c r="T4" s="111"/>
      <c r="U4" s="111"/>
      <c r="V4" s="111"/>
      <c r="W4" s="111"/>
    </row>
    <row r="5" spans="1:57" s="80" customFormat="1" ht="12" x14ac:dyDescent="0.25">
      <c r="A5" s="3"/>
      <c r="B5" s="111"/>
      <c r="C5" s="111"/>
      <c r="D5" s="112"/>
      <c r="E5" s="111"/>
      <c r="F5" s="111"/>
      <c r="G5" s="111"/>
      <c r="H5" s="111"/>
      <c r="I5" s="111"/>
      <c r="J5" s="111"/>
      <c r="K5" s="111"/>
      <c r="L5" s="111"/>
      <c r="M5" s="111"/>
      <c r="N5" s="114"/>
      <c r="O5" s="114"/>
      <c r="P5" s="114"/>
      <c r="Q5" s="114"/>
      <c r="R5" s="114"/>
      <c r="S5" s="114"/>
      <c r="T5" s="114"/>
      <c r="U5" s="111"/>
      <c r="V5" s="111"/>
      <c r="W5" s="114"/>
      <c r="X5" s="164"/>
      <c r="Y5" s="164"/>
      <c r="Z5" s="164"/>
      <c r="AA5" s="165"/>
      <c r="AB5" s="165"/>
      <c r="AC5" s="166"/>
      <c r="AD5" s="166"/>
      <c r="AE5" s="166"/>
      <c r="AF5" s="164"/>
      <c r="AG5" s="167"/>
      <c r="AH5" s="166"/>
      <c r="AI5" s="166"/>
      <c r="AJ5" s="166"/>
      <c r="AK5" s="166"/>
      <c r="AM5" s="166"/>
      <c r="AN5" s="166"/>
      <c r="AO5" s="166"/>
      <c r="AP5" s="166"/>
      <c r="AQ5" s="166"/>
      <c r="AR5" s="166"/>
      <c r="AS5" s="166"/>
      <c r="AT5" s="166"/>
      <c r="AU5" s="166"/>
      <c r="AV5" s="166"/>
      <c r="AW5" s="166"/>
      <c r="AX5" s="166"/>
      <c r="AY5" s="166"/>
      <c r="AZ5" s="166"/>
      <c r="BA5" s="166"/>
      <c r="BB5" s="166"/>
      <c r="BC5" s="166"/>
      <c r="BD5" s="166"/>
      <c r="BE5" s="166"/>
    </row>
    <row r="6" spans="1:57" s="80" customFormat="1" ht="12" x14ac:dyDescent="0.25">
      <c r="A6" s="3"/>
      <c r="B6" s="111"/>
      <c r="C6" s="111"/>
      <c r="D6" s="112"/>
      <c r="E6" s="111"/>
      <c r="F6" s="111"/>
      <c r="G6" s="111"/>
      <c r="H6" s="111"/>
      <c r="I6" s="111"/>
      <c r="J6" s="111"/>
      <c r="K6" s="111"/>
      <c r="L6" s="111"/>
      <c r="M6" s="111"/>
      <c r="N6" s="114"/>
      <c r="O6" s="114"/>
      <c r="P6" s="114"/>
      <c r="Q6" s="114"/>
      <c r="R6" s="114"/>
      <c r="S6" s="114"/>
      <c r="T6" s="114"/>
      <c r="U6" s="114"/>
      <c r="V6" s="111"/>
      <c r="W6" s="114"/>
      <c r="X6" s="164"/>
      <c r="Y6" s="164"/>
      <c r="Z6" s="164"/>
      <c r="AA6" s="165"/>
      <c r="AB6" s="165"/>
      <c r="AC6" s="166"/>
      <c r="AD6" s="166"/>
      <c r="AE6" s="166"/>
      <c r="AF6" s="164"/>
      <c r="AG6" s="167"/>
      <c r="AH6" s="166"/>
      <c r="AI6" s="166"/>
      <c r="AJ6" s="166"/>
      <c r="AK6" s="166"/>
      <c r="AM6" s="166"/>
      <c r="AN6" s="166"/>
      <c r="AO6" s="166"/>
      <c r="AP6" s="166"/>
      <c r="AQ6" s="166"/>
      <c r="AR6" s="166"/>
      <c r="AS6" s="166"/>
      <c r="AT6" s="166"/>
      <c r="AU6" s="166"/>
      <c r="AV6" s="166"/>
      <c r="AW6" s="166"/>
      <c r="AX6" s="166"/>
      <c r="AY6" s="166"/>
      <c r="AZ6" s="166"/>
      <c r="BA6" s="166"/>
      <c r="BB6" s="166"/>
      <c r="BC6" s="166"/>
      <c r="BD6" s="166"/>
      <c r="BE6" s="166"/>
    </row>
    <row r="7" spans="1:57" s="80" customFormat="1" ht="12" x14ac:dyDescent="0.25">
      <c r="A7" s="3"/>
      <c r="B7" s="111"/>
      <c r="C7" s="111"/>
      <c r="D7" s="112"/>
      <c r="E7" s="111"/>
      <c r="F7" s="111"/>
      <c r="G7" s="111"/>
      <c r="H7" s="111"/>
      <c r="I7" s="111"/>
      <c r="J7" s="111"/>
      <c r="K7" s="111"/>
      <c r="L7" s="111"/>
      <c r="M7" s="111"/>
      <c r="N7" s="114"/>
      <c r="O7" s="114"/>
      <c r="P7" s="114"/>
      <c r="Q7" s="114"/>
      <c r="R7" s="114" t="e">
        <f>IF(ISBLANK('2. ANALISIS DEL RIESGO'!#REF!),"",'2. ANALISIS DEL RIESGO'!#REF!)</f>
        <v>#REF!</v>
      </c>
      <c r="S7" s="114"/>
      <c r="T7" s="114"/>
      <c r="U7" s="114"/>
      <c r="V7" s="111"/>
      <c r="W7" s="114"/>
      <c r="X7" s="164"/>
      <c r="Y7" s="164"/>
      <c r="Z7" s="164"/>
      <c r="AA7" s="165"/>
      <c r="AB7" s="165"/>
      <c r="AC7" s="166"/>
      <c r="AD7" s="166"/>
      <c r="AE7" s="166"/>
      <c r="AF7" s="164"/>
      <c r="AG7" s="167"/>
      <c r="AH7" s="166"/>
      <c r="AI7" s="166"/>
      <c r="AJ7" s="166"/>
      <c r="AK7" s="166"/>
      <c r="AM7" s="166"/>
      <c r="AN7" s="166"/>
      <c r="AO7" s="166"/>
      <c r="AP7" s="166"/>
      <c r="AQ7" s="166"/>
      <c r="AR7" s="166"/>
      <c r="AS7" s="166"/>
      <c r="AT7" s="166"/>
      <c r="AU7" s="166"/>
      <c r="AV7" s="166"/>
      <c r="AW7" s="166"/>
      <c r="AX7" s="166"/>
      <c r="AY7" s="166"/>
      <c r="AZ7" s="166"/>
      <c r="BA7" s="166"/>
      <c r="BB7" s="166"/>
      <c r="BC7" s="166"/>
      <c r="BD7" s="166"/>
      <c r="BE7" s="166"/>
    </row>
    <row r="8" spans="1:57" s="80" customFormat="1" ht="12" x14ac:dyDescent="0.25">
      <c r="A8" s="3"/>
      <c r="B8" s="111"/>
      <c r="C8" s="111"/>
      <c r="D8" s="112"/>
      <c r="E8" s="111"/>
      <c r="F8" s="111"/>
      <c r="G8" s="111"/>
      <c r="H8" s="111"/>
      <c r="I8" s="111"/>
      <c r="J8" s="111"/>
      <c r="K8" s="111"/>
      <c r="L8" s="111"/>
      <c r="M8" s="111"/>
      <c r="N8" s="114"/>
      <c r="O8" s="114"/>
      <c r="P8" s="114"/>
      <c r="Q8" s="114"/>
      <c r="R8" s="114"/>
      <c r="S8" s="114"/>
      <c r="T8" s="114"/>
      <c r="U8" s="114"/>
      <c r="V8" s="111"/>
      <c r="W8" s="113"/>
      <c r="X8" s="166"/>
      <c r="Y8" s="166"/>
      <c r="Z8" s="166"/>
      <c r="AA8" s="165"/>
      <c r="AB8" s="165"/>
      <c r="AC8" s="166"/>
      <c r="AD8" s="166"/>
      <c r="AE8" s="166"/>
      <c r="AF8" s="166"/>
      <c r="AG8" s="168"/>
      <c r="AH8" s="166"/>
      <c r="AI8" s="166"/>
      <c r="AJ8" s="166"/>
      <c r="AK8" s="166"/>
      <c r="AM8" s="166"/>
      <c r="AN8" s="166"/>
      <c r="AO8" s="166"/>
      <c r="AP8" s="166"/>
      <c r="AQ8" s="166"/>
      <c r="AR8" s="166"/>
      <c r="AS8" s="166"/>
      <c r="AT8" s="166"/>
      <c r="AU8" s="166"/>
      <c r="AV8" s="166"/>
      <c r="AW8" s="166"/>
      <c r="AX8" s="166"/>
      <c r="AY8" s="166"/>
      <c r="AZ8" s="166"/>
      <c r="BA8" s="166"/>
      <c r="BB8" s="166"/>
      <c r="BC8" s="166"/>
      <c r="BD8" s="166"/>
      <c r="BE8" s="166"/>
    </row>
    <row r="9" spans="1:57" s="80" customFormat="1" ht="12" x14ac:dyDescent="0.25">
      <c r="A9" s="3"/>
      <c r="B9" s="111"/>
      <c r="C9" s="111"/>
      <c r="D9" s="112"/>
      <c r="E9" s="111"/>
      <c r="F9" s="111"/>
      <c r="G9" s="111"/>
      <c r="H9" s="111"/>
      <c r="I9" s="111"/>
      <c r="J9" s="111"/>
      <c r="K9" s="111"/>
      <c r="L9" s="111"/>
      <c r="M9" s="111"/>
      <c r="N9" s="114"/>
      <c r="O9" s="114"/>
      <c r="P9" s="114"/>
      <c r="Q9" s="114"/>
      <c r="R9" s="114">
        <f>IF(ISBLANK('2. ANALISIS DEL RIESGO'!$I$11),"",'2. ANALISIS DEL RIESGO'!$I$11)</f>
        <v>44551</v>
      </c>
      <c r="S9" s="114"/>
      <c r="T9" s="114"/>
      <c r="U9" s="114"/>
      <c r="V9" s="111"/>
      <c r="W9" s="113"/>
      <c r="X9" s="166"/>
      <c r="Y9" s="166"/>
      <c r="Z9" s="166"/>
      <c r="AA9" s="169"/>
      <c r="AB9" s="169"/>
      <c r="AF9" s="166"/>
      <c r="AG9" s="168"/>
      <c r="AH9" s="166"/>
      <c r="AJ9" s="170"/>
      <c r="AK9" s="170"/>
      <c r="AM9" s="166"/>
      <c r="AN9" s="166"/>
      <c r="AO9" s="166"/>
      <c r="AP9" s="166"/>
      <c r="AQ9" s="166"/>
      <c r="AR9" s="166"/>
      <c r="AS9" s="166"/>
      <c r="AT9" s="166"/>
      <c r="AU9" s="166"/>
      <c r="AV9" s="166"/>
      <c r="AW9" s="166"/>
      <c r="AX9" s="166"/>
      <c r="AY9" s="166"/>
      <c r="AZ9" s="166"/>
      <c r="BA9" s="166"/>
      <c r="BB9" s="166"/>
      <c r="BC9" s="166"/>
      <c r="BD9" s="166"/>
      <c r="BE9" s="166"/>
    </row>
    <row r="10" spans="1:57" s="80" customFormat="1" ht="9" customHeight="1" x14ac:dyDescent="0.25">
      <c r="A10" s="3"/>
      <c r="B10" s="111"/>
      <c r="C10" s="111"/>
      <c r="D10" s="112"/>
      <c r="E10" s="113"/>
      <c r="F10" s="113"/>
      <c r="G10" s="113"/>
      <c r="H10" s="111"/>
      <c r="I10" s="111"/>
      <c r="J10" s="111"/>
      <c r="K10" s="111"/>
      <c r="L10" s="113"/>
      <c r="M10" s="113"/>
      <c r="N10" s="114"/>
      <c r="O10" s="114"/>
      <c r="P10" s="114"/>
      <c r="Q10" s="114"/>
      <c r="R10" s="114"/>
      <c r="S10" s="114"/>
      <c r="T10" s="114"/>
      <c r="U10" s="113"/>
      <c r="V10" s="111"/>
      <c r="W10" s="113"/>
    </row>
    <row r="11" spans="1:57" s="80" customFormat="1" ht="9" customHeight="1" x14ac:dyDescent="0.25">
      <c r="A11" s="3"/>
      <c r="B11" s="111"/>
      <c r="C11" s="111"/>
      <c r="D11" s="112"/>
      <c r="E11" s="171"/>
      <c r="F11" s="171"/>
      <c r="G11" s="171"/>
      <c r="H11" s="171"/>
      <c r="I11" s="171"/>
      <c r="J11" s="171"/>
      <c r="K11" s="171"/>
      <c r="L11" s="171"/>
      <c r="M11" s="171"/>
      <c r="N11" s="171"/>
      <c r="O11" s="171"/>
      <c r="P11" s="171"/>
      <c r="Q11" s="171"/>
      <c r="R11" s="171"/>
      <c r="S11" s="171"/>
      <c r="T11" s="171"/>
      <c r="U11" s="171"/>
      <c r="V11" s="171"/>
      <c r="W11" s="171"/>
    </row>
    <row r="12" spans="1:57" x14ac:dyDescent="0.25">
      <c r="A12" s="3"/>
      <c r="B12" s="111"/>
      <c r="C12" s="111"/>
      <c r="D12" s="112"/>
      <c r="E12" s="118"/>
      <c r="F12" s="3"/>
      <c r="G12" s="3"/>
      <c r="H12" s="145" t="s">
        <v>1554</v>
      </c>
    </row>
    <row r="13" spans="1:57" x14ac:dyDescent="0.25">
      <c r="A13" s="3"/>
      <c r="B13" s="111"/>
      <c r="C13" s="111"/>
      <c r="D13" s="112"/>
      <c r="E13" s="118"/>
      <c r="F13" s="3"/>
      <c r="G13" s="3"/>
    </row>
    <row r="14" spans="1:57" x14ac:dyDescent="0.25">
      <c r="A14" s="3"/>
      <c r="B14" s="111"/>
      <c r="C14" s="111"/>
      <c r="D14" s="112"/>
      <c r="E14" s="118"/>
      <c r="F14" s="3"/>
      <c r="G14" s="3"/>
      <c r="H14" s="145" t="s">
        <v>1547</v>
      </c>
      <c r="J14" s="155"/>
      <c r="K14" s="155"/>
      <c r="L14" s="155"/>
      <c r="M14" s="155"/>
      <c r="N14" s="155"/>
    </row>
    <row r="15" spans="1:57" x14ac:dyDescent="0.25">
      <c r="A15" s="3"/>
      <c r="B15" s="111"/>
      <c r="C15" s="111"/>
      <c r="D15" s="112"/>
      <c r="E15" s="118"/>
      <c r="F15" s="3"/>
      <c r="G15" s="3"/>
    </row>
    <row r="16" spans="1:57" x14ac:dyDescent="0.25">
      <c r="A16" s="3"/>
      <c r="B16" s="111"/>
      <c r="C16" s="111"/>
      <c r="D16" s="112"/>
      <c r="E16" s="118"/>
      <c r="F16" s="161"/>
      <c r="G16" s="156"/>
      <c r="H16" s="710" t="s">
        <v>1540</v>
      </c>
      <c r="I16" s="710"/>
      <c r="J16" s="710"/>
      <c r="K16" s="710"/>
      <c r="L16" s="710"/>
      <c r="M16" s="146"/>
      <c r="N16" s="711" t="s">
        <v>1541</v>
      </c>
      <c r="O16" s="712"/>
      <c r="P16" s="713"/>
      <c r="Q16" s="146"/>
      <c r="R16" s="711" t="s">
        <v>1281</v>
      </c>
      <c r="S16" s="712"/>
      <c r="T16" s="712"/>
      <c r="U16" s="712"/>
      <c r="V16" s="713"/>
    </row>
    <row r="17" spans="1:22" ht="25.5" x14ac:dyDescent="0.25">
      <c r="A17" s="3"/>
      <c r="B17" s="111"/>
      <c r="C17" s="111"/>
      <c r="D17" s="112"/>
      <c r="E17" s="118"/>
      <c r="F17" s="162" t="s">
        <v>1271</v>
      </c>
      <c r="G17" s="156"/>
      <c r="H17" s="148" t="s">
        <v>1273</v>
      </c>
      <c r="I17" s="149"/>
      <c r="J17" s="148" t="s">
        <v>1274</v>
      </c>
      <c r="K17" s="149"/>
      <c r="L17" s="148" t="s">
        <v>1084</v>
      </c>
      <c r="M17" s="150"/>
      <c r="N17" s="151" t="s">
        <v>1542</v>
      </c>
      <c r="O17" s="150"/>
      <c r="P17" s="151" t="s">
        <v>1543</v>
      </c>
      <c r="Q17" s="150"/>
      <c r="R17" s="152" t="s">
        <v>1544</v>
      </c>
      <c r="S17" s="150"/>
      <c r="T17" s="153" t="s">
        <v>1545</v>
      </c>
      <c r="U17" s="150"/>
      <c r="V17" s="154" t="s">
        <v>1546</v>
      </c>
    </row>
    <row r="18" spans="1:22" ht="149.25" customHeight="1" x14ac:dyDescent="0.25">
      <c r="A18" s="3"/>
      <c r="B18" s="111"/>
      <c r="C18" s="111"/>
      <c r="D18" s="112"/>
      <c r="E18" s="147"/>
      <c r="F18" s="157" t="e">
        <f>'1. IDENTIFICACION DEL RIESGO'!#REF!</f>
        <v>#REF!</v>
      </c>
      <c r="G18" s="158"/>
      <c r="H18" s="172" t="e">
        <f>IF(ISBLANK('1. IDENTIFICACION DEL RIESGO'!#REF!),"",'1. IDENTIFICACION DEL RIESGO'!#REF!)</f>
        <v>#REF!</v>
      </c>
      <c r="I18" s="159"/>
      <c r="J18" s="172" t="e">
        <f>IF(ISBLANK('1. IDENTIFICACION DEL RIESGO'!#REF!),"",'1. IDENTIFICACION DEL RIESGO'!#REF!)</f>
        <v>#REF!</v>
      </c>
      <c r="K18" s="159"/>
      <c r="L18" s="172" t="e">
        <f>'2. ANALISIS DEL RIESGO'!#REF!</f>
        <v>#REF!</v>
      </c>
      <c r="M18" s="160"/>
      <c r="N18" s="173"/>
      <c r="O18" s="160"/>
      <c r="P18" s="173"/>
      <c r="Q18" s="160"/>
      <c r="R18" s="174" t="e">
        <f>'2. ANALISIS DEL RIESGO'!#REF!</f>
        <v>#REF!</v>
      </c>
      <c r="S18" s="160"/>
      <c r="T18" s="174" t="e">
        <f>IF(ISBLANK('2. ANALISIS DEL RIESGO'!#REF!),"",'2. ANALISIS DEL RIESGO'!#REF!)</f>
        <v>#REF!</v>
      </c>
      <c r="U18" s="160"/>
      <c r="V18" s="175"/>
    </row>
    <row r="19" spans="1:22" ht="149.25" hidden="1" customHeight="1" x14ac:dyDescent="0.25">
      <c r="A19" s="3"/>
      <c r="B19" s="111"/>
      <c r="C19" s="111"/>
      <c r="D19" s="112"/>
      <c r="E19" s="147"/>
      <c r="F19" s="157" t="e">
        <f>'1. IDENTIFICACION DEL RIESGO'!#REF!</f>
        <v>#REF!</v>
      </c>
      <c r="G19" s="158"/>
      <c r="H19" s="172" t="e">
        <f>IF(ISBLANK('1. IDENTIFICACION DEL RIESGO'!#REF!),"",'1. IDENTIFICACION DEL RIESGO'!#REF!)</f>
        <v>#REF!</v>
      </c>
      <c r="I19" s="159"/>
      <c r="J19" s="172" t="e">
        <f>IF(ISBLANK('1. IDENTIFICACION DEL RIESGO'!#REF!),"",'1. IDENTIFICACION DEL RIESGO'!#REF!)</f>
        <v>#REF!</v>
      </c>
      <c r="K19" s="159"/>
      <c r="L19" s="172" t="e">
        <f>'2. ANALISIS DEL RIESGO'!#REF!</f>
        <v>#REF!</v>
      </c>
      <c r="M19" s="160"/>
      <c r="N19" s="173"/>
      <c r="O19" s="160"/>
      <c r="P19" s="173"/>
      <c r="Q19" s="160"/>
      <c r="R19" s="174" t="e">
        <f>'2. ANALISIS DEL RIESGO'!#REF!</f>
        <v>#REF!</v>
      </c>
      <c r="S19" s="160"/>
      <c r="T19" s="174" t="e">
        <f>IF(ISBLANK('2. ANALISIS DEL RIESGO'!#REF!),"",'2. ANALISIS DEL RIESGO'!#REF!)</f>
        <v>#REF!</v>
      </c>
      <c r="U19" s="160"/>
      <c r="V19" s="175"/>
    </row>
    <row r="20" spans="1:22" ht="149.25" hidden="1" customHeight="1" x14ac:dyDescent="0.25">
      <c r="A20" s="3"/>
      <c r="B20" s="111"/>
      <c r="C20" s="111"/>
      <c r="D20" s="112"/>
      <c r="E20" s="147"/>
      <c r="F20" s="157" t="e">
        <f>'1. IDENTIFICACION DEL RIESGO'!#REF!</f>
        <v>#REF!</v>
      </c>
      <c r="G20" s="158"/>
      <c r="H20" s="172" t="e">
        <f>IF(ISBLANK('1. IDENTIFICACION DEL RIESGO'!#REF!),"",'1. IDENTIFICACION DEL RIESGO'!#REF!)</f>
        <v>#REF!</v>
      </c>
      <c r="I20" s="159"/>
      <c r="J20" s="172" t="e">
        <f>IF(ISBLANK('1. IDENTIFICACION DEL RIESGO'!#REF!),"",'1. IDENTIFICACION DEL RIESGO'!#REF!)</f>
        <v>#REF!</v>
      </c>
      <c r="K20" s="159"/>
      <c r="L20" s="172" t="e">
        <f>'2. ANALISIS DEL RIESGO'!#REF!</f>
        <v>#REF!</v>
      </c>
      <c r="M20" s="160"/>
      <c r="N20" s="173"/>
      <c r="O20" s="160"/>
      <c r="P20" s="173"/>
      <c r="Q20" s="160"/>
      <c r="R20" s="174" t="e">
        <f>'2. ANALISIS DEL RIESGO'!#REF!</f>
        <v>#REF!</v>
      </c>
      <c r="S20" s="160"/>
      <c r="T20" s="174" t="e">
        <f>IF(ISBLANK('2. ANALISIS DEL RIESGO'!#REF!),"",'2. ANALISIS DEL RIESGO'!#REF!)</f>
        <v>#REF!</v>
      </c>
      <c r="U20" s="160"/>
      <c r="V20" s="175"/>
    </row>
    <row r="21" spans="1:22" ht="149.25" hidden="1" customHeight="1" x14ac:dyDescent="0.25">
      <c r="A21" s="3"/>
      <c r="B21" s="111"/>
      <c r="C21" s="111"/>
      <c r="D21" s="112"/>
      <c r="E21" s="147"/>
      <c r="F21" s="157" t="e">
        <f>'1. IDENTIFICACION DEL RIESGO'!#REF!</f>
        <v>#REF!</v>
      </c>
      <c r="G21" s="158"/>
      <c r="H21" s="172" t="e">
        <f>IF(ISBLANK('1. IDENTIFICACION DEL RIESGO'!#REF!),"",'1. IDENTIFICACION DEL RIESGO'!#REF!)</f>
        <v>#REF!</v>
      </c>
      <c r="I21" s="159"/>
      <c r="J21" s="172" t="e">
        <f>IF(ISBLANK('1. IDENTIFICACION DEL RIESGO'!#REF!),"",'1. IDENTIFICACION DEL RIESGO'!#REF!)</f>
        <v>#REF!</v>
      </c>
      <c r="K21" s="159"/>
      <c r="L21" s="172" t="e">
        <f>'2. ANALISIS DEL RIESGO'!#REF!</f>
        <v>#REF!</v>
      </c>
      <c r="M21" s="160"/>
      <c r="N21" s="173"/>
      <c r="O21" s="160"/>
      <c r="P21" s="173"/>
      <c r="Q21" s="160"/>
      <c r="R21" s="174" t="e">
        <f>'2. ANALISIS DEL RIESGO'!#REF!</f>
        <v>#REF!</v>
      </c>
      <c r="S21" s="160"/>
      <c r="T21" s="174" t="e">
        <f>IF(ISBLANK('2. ANALISIS DEL RIESGO'!#REF!),"",'2. ANALISIS DEL RIESGO'!#REF!)</f>
        <v>#REF!</v>
      </c>
      <c r="U21" s="160"/>
      <c r="V21" s="175"/>
    </row>
    <row r="22" spans="1:22" ht="149.25" hidden="1" customHeight="1" x14ac:dyDescent="0.25">
      <c r="A22" s="3"/>
      <c r="B22" s="111"/>
      <c r="C22" s="111"/>
      <c r="D22" s="112"/>
      <c r="E22" s="147"/>
      <c r="F22" s="157" t="e">
        <f>'1. IDENTIFICACION DEL RIESGO'!#REF!</f>
        <v>#REF!</v>
      </c>
      <c r="G22" s="158"/>
      <c r="H22" s="172" t="e">
        <f>IF(ISBLANK('1. IDENTIFICACION DEL RIESGO'!#REF!),"",'1. IDENTIFICACION DEL RIESGO'!#REF!)</f>
        <v>#REF!</v>
      </c>
      <c r="I22" s="159"/>
      <c r="J22" s="172" t="e">
        <f>IF(ISBLANK('1. IDENTIFICACION DEL RIESGO'!#REF!),"",'1. IDENTIFICACION DEL RIESGO'!#REF!)</f>
        <v>#REF!</v>
      </c>
      <c r="K22" s="159"/>
      <c r="L22" s="172" t="e">
        <f>'2. ANALISIS DEL RIESGO'!#REF!</f>
        <v>#REF!</v>
      </c>
      <c r="M22" s="160"/>
      <c r="N22" s="173"/>
      <c r="O22" s="160"/>
      <c r="P22" s="173"/>
      <c r="Q22" s="160"/>
      <c r="R22" s="174" t="e">
        <f>'2. ANALISIS DEL RIESGO'!#REF!</f>
        <v>#REF!</v>
      </c>
      <c r="S22" s="160"/>
      <c r="T22" s="174" t="e">
        <f>IF(ISBLANK('2. ANALISIS DEL RIESGO'!#REF!),"",'2. ANALISIS DEL RIESGO'!#REF!)</f>
        <v>#REF!</v>
      </c>
      <c r="U22" s="160"/>
      <c r="V22" s="175"/>
    </row>
    <row r="23" spans="1:22" ht="149.25" hidden="1" customHeight="1" x14ac:dyDescent="0.25">
      <c r="A23" s="3"/>
      <c r="B23" s="111"/>
      <c r="C23" s="111"/>
      <c r="D23" s="112"/>
      <c r="E23" s="147"/>
      <c r="F23" s="157" t="e">
        <f>'1. IDENTIFICACION DEL RIESGO'!#REF!</f>
        <v>#REF!</v>
      </c>
      <c r="G23" s="158"/>
      <c r="H23" s="172" t="e">
        <f>IF(ISBLANK('1. IDENTIFICACION DEL RIESGO'!#REF!),"",'1. IDENTIFICACION DEL RIESGO'!#REF!)</f>
        <v>#REF!</v>
      </c>
      <c r="I23" s="159"/>
      <c r="J23" s="172" t="e">
        <f>IF(ISBLANK('1. IDENTIFICACION DEL RIESGO'!#REF!),"",'1. IDENTIFICACION DEL RIESGO'!#REF!)</f>
        <v>#REF!</v>
      </c>
      <c r="K23" s="159"/>
      <c r="L23" s="172" t="str">
        <f>'2. ANALISIS DEL RIESGO'!AI17</f>
        <v>Seguimiento a las denuncias de presuntos actos de corrupción asociados a el uso indebido de la información reservada y clasificada.
Seguimiento a peticiones negadas por solicitud de información clasificada o reservada de la Entidad.</v>
      </c>
      <c r="M23" s="160"/>
      <c r="N23" s="173"/>
      <c r="O23" s="160"/>
      <c r="P23" s="173"/>
      <c r="Q23" s="160"/>
      <c r="R23" s="174" t="str">
        <f>'2. ANALISIS DEL RIESGO'!AM17</f>
        <v>FUERTE</v>
      </c>
      <c r="S23" s="160"/>
      <c r="T23" s="174" t="e">
        <f>IF(ISBLANK('2. ANALISIS DEL RIESGO'!#REF!),"",'2. ANALISIS DEL RIESGO'!#REF!)</f>
        <v>#REF!</v>
      </c>
      <c r="U23" s="160"/>
      <c r="V23" s="175"/>
    </row>
    <row r="24" spans="1:22" ht="149.25" hidden="1" customHeight="1" x14ac:dyDescent="0.25">
      <c r="A24" s="3"/>
      <c r="B24" s="111"/>
      <c r="C24" s="111"/>
      <c r="D24" s="112"/>
      <c r="E24" s="147"/>
      <c r="F24" s="157" t="e">
        <f>'1. IDENTIFICACION DEL RIESGO'!#REF!</f>
        <v>#REF!</v>
      </c>
      <c r="G24" s="158"/>
      <c r="H24" s="172" t="e">
        <f>IF(ISBLANK('1. IDENTIFICACION DEL RIESGO'!#REF!),"",'1. IDENTIFICACION DEL RIESGO'!#REF!)</f>
        <v>#REF!</v>
      </c>
      <c r="I24" s="159"/>
      <c r="J24" s="172" t="e">
        <f>IF(ISBLANK('1. IDENTIFICACION DEL RIESGO'!#REF!),"",'1. IDENTIFICACION DEL RIESGO'!#REF!)</f>
        <v>#REF!</v>
      </c>
      <c r="K24" s="159"/>
      <c r="L24" s="172" t="e">
        <f>'2. ANALISIS DEL RIESGO'!#REF!</f>
        <v>#REF!</v>
      </c>
      <c r="M24" s="160"/>
      <c r="N24" s="173"/>
      <c r="O24" s="160"/>
      <c r="P24" s="173"/>
      <c r="Q24" s="160"/>
      <c r="R24" s="174" t="e">
        <f>'2. ANALISIS DEL RIESGO'!#REF!</f>
        <v>#REF!</v>
      </c>
      <c r="S24" s="160"/>
      <c r="T24" s="174" t="e">
        <f>IF(ISBLANK('2. ANALISIS DEL RIESGO'!#REF!),"",'2. ANALISIS DEL RIESGO'!#REF!)</f>
        <v>#REF!</v>
      </c>
      <c r="U24" s="160"/>
      <c r="V24" s="175"/>
    </row>
    <row r="25" spans="1:22" ht="149.25" hidden="1" customHeight="1" x14ac:dyDescent="0.25">
      <c r="A25" s="3"/>
      <c r="B25" s="111"/>
      <c r="C25" s="111"/>
      <c r="D25" s="112"/>
      <c r="E25" s="147"/>
      <c r="F25" s="157" t="e">
        <f>'1. IDENTIFICACION DEL RIESGO'!#REF!</f>
        <v>#REF!</v>
      </c>
      <c r="G25" s="158"/>
      <c r="H25" s="172" t="e">
        <f>IF(ISBLANK('1. IDENTIFICACION DEL RIESGO'!#REF!),"",'1. IDENTIFICACION DEL RIESGO'!#REF!)</f>
        <v>#REF!</v>
      </c>
      <c r="I25" s="159"/>
      <c r="J25" s="172" t="e">
        <f>IF(ISBLANK('1. IDENTIFICACION DEL RIESGO'!#REF!),"",'1. IDENTIFICACION DEL RIESGO'!#REF!)</f>
        <v>#REF!</v>
      </c>
      <c r="K25" s="159"/>
      <c r="L25" s="172" t="e">
        <f>'2. ANALISIS DEL RIESGO'!#REF!</f>
        <v>#REF!</v>
      </c>
      <c r="M25" s="160"/>
      <c r="N25" s="173"/>
      <c r="O25" s="160"/>
      <c r="P25" s="173"/>
      <c r="Q25" s="160"/>
      <c r="R25" s="174" t="e">
        <f>'2. ANALISIS DEL RIESGO'!#REF!</f>
        <v>#REF!</v>
      </c>
      <c r="S25" s="160"/>
      <c r="T25" s="174" t="e">
        <f>IF(ISBLANK('2. ANALISIS DEL RIESGO'!#REF!),"",'2. ANALISIS DEL RIESGO'!#REF!)</f>
        <v>#REF!</v>
      </c>
      <c r="U25" s="160"/>
      <c r="V25" s="175"/>
    </row>
    <row r="26" spans="1:22" ht="149.25" hidden="1" customHeight="1" x14ac:dyDescent="0.25">
      <c r="A26" s="3"/>
      <c r="B26" s="111"/>
      <c r="C26" s="111"/>
      <c r="D26" s="112"/>
      <c r="E26" s="147"/>
      <c r="F26" s="157" t="e">
        <f>'1. IDENTIFICACION DEL RIESGO'!#REF!</f>
        <v>#REF!</v>
      </c>
      <c r="G26" s="158"/>
      <c r="H26" s="172" t="e">
        <f>IF(ISBLANK('1. IDENTIFICACION DEL RIESGO'!#REF!),"",'1. IDENTIFICACION DEL RIESGO'!#REF!)</f>
        <v>#REF!</v>
      </c>
      <c r="I26" s="159"/>
      <c r="J26" s="172" t="e">
        <f>IF(ISBLANK('1. IDENTIFICACION DEL RIESGO'!#REF!),"",'1. IDENTIFICACION DEL RIESGO'!#REF!)</f>
        <v>#REF!</v>
      </c>
      <c r="K26" s="159"/>
      <c r="L26" s="172" t="str">
        <f>'2. ANALISIS DEL RIESGO'!AI18</f>
        <v>Realización del Comité Consultivo Nacional de Restablecimiento.
  Brindar asistencia técnica a los Defensores de Familia y equipos técnicos interdisciplinarios cuya temática es el proceso Administrativo de Restablecimiento de Derechos, normatividad vigente, Lineamientos, Procedimientos. (Nivel Nacional)
 Brindar asistencia técnica a los Defensores de Familia y equipos técnicos interdisciplinarios cuya temática es el proceso Administrativo de Restablecimiento de Derechos, normatividad vigente, Lineamientos, Procedimientos.(Nivel Regional)</v>
      </c>
      <c r="M26" s="160"/>
      <c r="N26" s="173"/>
      <c r="O26" s="160"/>
      <c r="P26" s="173"/>
      <c r="Q26" s="160"/>
      <c r="R26" s="174" t="str">
        <f>'2. ANALISIS DEL RIESGO'!AM18</f>
        <v>FUERTE</v>
      </c>
      <c r="S26" s="160"/>
      <c r="T26" s="174" t="e">
        <f>IF(ISBLANK('2. ANALISIS DEL RIESGO'!#REF!),"",'2. ANALISIS DEL RIESGO'!#REF!)</f>
        <v>#REF!</v>
      </c>
      <c r="U26" s="160"/>
      <c r="V26" s="175"/>
    </row>
    <row r="27" spans="1:22" ht="149.25" hidden="1" customHeight="1" x14ac:dyDescent="0.25">
      <c r="A27" s="3"/>
      <c r="B27" s="111"/>
      <c r="C27" s="111"/>
      <c r="D27" s="112"/>
      <c r="E27" s="147"/>
      <c r="F27" s="157" t="e">
        <f>'1. IDENTIFICACION DEL RIESGO'!#REF!</f>
        <v>#REF!</v>
      </c>
      <c r="G27" s="158"/>
      <c r="H27" s="172" t="e">
        <f>IF(ISBLANK('1. IDENTIFICACION DEL RIESGO'!#REF!),"",'1. IDENTIFICACION DEL RIESGO'!#REF!)</f>
        <v>#REF!</v>
      </c>
      <c r="I27" s="159"/>
      <c r="J27" s="172" t="e">
        <f>IF(ISBLANK('1. IDENTIFICACION DEL RIESGO'!#REF!),"",'1. IDENTIFICACION DEL RIESGO'!#REF!)</f>
        <v>#REF!</v>
      </c>
      <c r="K27" s="159"/>
      <c r="L27" s="172" t="e">
        <f>'2. ANALISIS DEL RIESGO'!#REF!</f>
        <v>#REF!</v>
      </c>
      <c r="M27" s="160"/>
      <c r="N27" s="173"/>
      <c r="O27" s="160"/>
      <c r="P27" s="173"/>
      <c r="Q27" s="160"/>
      <c r="R27" s="174" t="e">
        <f>'2. ANALISIS DEL RIESGO'!#REF!</f>
        <v>#REF!</v>
      </c>
      <c r="S27" s="160"/>
      <c r="T27" s="174" t="e">
        <f>IF(ISBLANK('2. ANALISIS DEL RIESGO'!#REF!),"",'2. ANALISIS DEL RIESGO'!#REF!)</f>
        <v>#REF!</v>
      </c>
      <c r="U27" s="160"/>
      <c r="V27" s="175"/>
    </row>
    <row r="28" spans="1:22" ht="149.25" hidden="1" customHeight="1" x14ac:dyDescent="0.25">
      <c r="A28" s="3"/>
      <c r="B28" s="111"/>
      <c r="C28" s="111"/>
      <c r="D28" s="112"/>
      <c r="E28" s="147"/>
      <c r="F28" s="157" t="e">
        <f>'1. IDENTIFICACION DEL RIESGO'!#REF!</f>
        <v>#REF!</v>
      </c>
      <c r="G28" s="158"/>
      <c r="H28" s="172" t="e">
        <f>IF(ISBLANK('1. IDENTIFICACION DEL RIESGO'!#REF!),"",'1. IDENTIFICACION DEL RIESGO'!#REF!)</f>
        <v>#REF!</v>
      </c>
      <c r="I28" s="159"/>
      <c r="J28" s="172" t="e">
        <f>IF(ISBLANK('1. IDENTIFICACION DEL RIESGO'!#REF!),"",'1. IDENTIFICACION DEL RIESGO'!#REF!)</f>
        <v>#REF!</v>
      </c>
      <c r="K28" s="159"/>
      <c r="L28" s="172" t="e">
        <f>'2. ANALISIS DEL RIESGO'!#REF!</f>
        <v>#REF!</v>
      </c>
      <c r="M28" s="160"/>
      <c r="N28" s="173"/>
      <c r="O28" s="160"/>
      <c r="P28" s="173"/>
      <c r="Q28" s="160"/>
      <c r="R28" s="174" t="e">
        <f>'2. ANALISIS DEL RIESGO'!#REF!</f>
        <v>#REF!</v>
      </c>
      <c r="S28" s="160"/>
      <c r="T28" s="174" t="e">
        <f>IF(ISBLANK('2. ANALISIS DEL RIESGO'!#REF!),"",'2. ANALISIS DEL RIESGO'!#REF!)</f>
        <v>#REF!</v>
      </c>
      <c r="U28" s="160"/>
      <c r="V28" s="175"/>
    </row>
    <row r="29" spans="1:22" ht="149.25" hidden="1" customHeight="1" x14ac:dyDescent="0.25">
      <c r="B29" s="111"/>
      <c r="C29" s="111"/>
      <c r="D29" s="112"/>
      <c r="E29" s="147"/>
      <c r="F29" s="157" t="e">
        <f>'1. IDENTIFICACION DEL RIESGO'!#REF!</f>
        <v>#REF!</v>
      </c>
      <c r="G29" s="158"/>
      <c r="H29" s="172" t="e">
        <f>IF(ISBLANK('1. IDENTIFICACION DEL RIESGO'!#REF!),"",'1. IDENTIFICACION DEL RIESGO'!#REF!)</f>
        <v>#REF!</v>
      </c>
      <c r="I29" s="159"/>
      <c r="J29" s="172" t="e">
        <f>IF(ISBLANK('1. IDENTIFICACION DEL RIESGO'!#REF!),"",'1. IDENTIFICACION DEL RIESGO'!#REF!)</f>
        <v>#REF!</v>
      </c>
      <c r="K29" s="159"/>
      <c r="L29" s="172" t="e">
        <f>'2. ANALISIS DEL RIESGO'!#REF!</f>
        <v>#REF!</v>
      </c>
      <c r="M29" s="160"/>
      <c r="N29" s="173"/>
      <c r="O29" s="160"/>
      <c r="P29" s="173"/>
      <c r="Q29" s="160"/>
      <c r="R29" s="174" t="e">
        <f>'2. ANALISIS DEL RIESGO'!#REF!</f>
        <v>#REF!</v>
      </c>
      <c r="S29" s="160"/>
      <c r="T29" s="174" t="e">
        <f>IF(ISBLANK('2. ANALISIS DEL RIESGO'!#REF!),"",'2. ANALISIS DEL RIESGO'!#REF!)</f>
        <v>#REF!</v>
      </c>
      <c r="U29" s="160"/>
      <c r="V29" s="175"/>
    </row>
    <row r="30" spans="1:22" ht="149.25" hidden="1" customHeight="1" x14ac:dyDescent="0.25">
      <c r="B30" s="111"/>
      <c r="C30" s="111"/>
      <c r="D30" s="112"/>
      <c r="E30" s="147"/>
      <c r="F30" s="157" t="e">
        <f>'1. IDENTIFICACION DEL RIESGO'!#REF!</f>
        <v>#REF!</v>
      </c>
      <c r="G30" s="158"/>
      <c r="H30" s="172" t="e">
        <f>IF(ISBLANK('1. IDENTIFICACION DEL RIESGO'!#REF!),"",'1. IDENTIFICACION DEL RIESGO'!#REF!)</f>
        <v>#REF!</v>
      </c>
      <c r="I30" s="159"/>
      <c r="J30" s="172" t="e">
        <f>IF(ISBLANK('1. IDENTIFICACION DEL RIESGO'!#REF!),"",'1. IDENTIFICACION DEL RIESGO'!#REF!)</f>
        <v>#REF!</v>
      </c>
      <c r="K30" s="159"/>
      <c r="L30" s="172" t="e">
        <f>'2. ANALISIS DEL RIESGO'!#REF!</f>
        <v>#REF!</v>
      </c>
      <c r="M30" s="160"/>
      <c r="N30" s="173"/>
      <c r="O30" s="160"/>
      <c r="P30" s="173"/>
      <c r="Q30" s="160"/>
      <c r="R30" s="174" t="e">
        <f>'2. ANALISIS DEL RIESGO'!#REF!</f>
        <v>#REF!</v>
      </c>
      <c r="S30" s="160"/>
      <c r="T30" s="174" t="e">
        <f>IF(ISBLANK('2. ANALISIS DEL RIESGO'!#REF!),"",'2. ANALISIS DEL RIESGO'!#REF!)</f>
        <v>#REF!</v>
      </c>
      <c r="U30" s="160"/>
      <c r="V30" s="175"/>
    </row>
    <row r="31" spans="1:22" ht="149.25" hidden="1" customHeight="1" x14ac:dyDescent="0.25">
      <c r="B31" s="111"/>
      <c r="C31" s="111"/>
      <c r="D31" s="112"/>
      <c r="E31" s="147"/>
      <c r="F31" s="157" t="e">
        <f>'1. IDENTIFICACION DEL RIESGO'!#REF!</f>
        <v>#REF!</v>
      </c>
      <c r="G31" s="158"/>
      <c r="H31" s="172" t="e">
        <f>IF(ISBLANK('1. IDENTIFICACION DEL RIESGO'!#REF!),"",'1. IDENTIFICACION DEL RIESGO'!#REF!)</f>
        <v>#REF!</v>
      </c>
      <c r="I31" s="159"/>
      <c r="J31" s="172" t="e">
        <f>IF(ISBLANK('1. IDENTIFICACION DEL RIESGO'!#REF!),"",'1. IDENTIFICACION DEL RIESGO'!#REF!)</f>
        <v>#REF!</v>
      </c>
      <c r="K31" s="159"/>
      <c r="L31" s="172" t="e">
        <f>'2. ANALISIS DEL RIESGO'!#REF!</f>
        <v>#REF!</v>
      </c>
      <c r="M31" s="160"/>
      <c r="N31" s="173"/>
      <c r="O31" s="160"/>
      <c r="P31" s="173"/>
      <c r="Q31" s="160"/>
      <c r="R31" s="174" t="e">
        <f>'2. ANALISIS DEL RIESGO'!#REF!</f>
        <v>#REF!</v>
      </c>
      <c r="S31" s="160"/>
      <c r="T31" s="174" t="e">
        <f>IF(ISBLANK('2. ANALISIS DEL RIESGO'!#REF!),"",'2. ANALISIS DEL RIESGO'!#REF!)</f>
        <v>#REF!</v>
      </c>
      <c r="U31" s="160"/>
      <c r="V31" s="175"/>
    </row>
    <row r="32" spans="1:22" ht="149.25" hidden="1" customHeight="1" x14ac:dyDescent="0.25">
      <c r="B32" s="111"/>
      <c r="C32" s="111"/>
      <c r="D32" s="112"/>
      <c r="E32" s="147"/>
      <c r="F32" s="157" t="e">
        <f>'1. IDENTIFICACION DEL RIESGO'!#REF!</f>
        <v>#REF!</v>
      </c>
      <c r="G32" s="158"/>
      <c r="H32" s="172" t="e">
        <f>IF(ISBLANK('1. IDENTIFICACION DEL RIESGO'!#REF!),"",'1. IDENTIFICACION DEL RIESGO'!#REF!)</f>
        <v>#REF!</v>
      </c>
      <c r="I32" s="159"/>
      <c r="J32" s="172" t="e">
        <f>IF(ISBLANK('1. IDENTIFICACION DEL RIESGO'!#REF!),"",'1. IDENTIFICACION DEL RIESGO'!#REF!)</f>
        <v>#REF!</v>
      </c>
      <c r="K32" s="159"/>
      <c r="L32" s="172" t="e">
        <f>'2. ANALISIS DEL RIESGO'!#REF!</f>
        <v>#REF!</v>
      </c>
      <c r="M32" s="160"/>
      <c r="N32" s="173"/>
      <c r="O32" s="160"/>
      <c r="P32" s="173"/>
      <c r="Q32" s="160"/>
      <c r="R32" s="174" t="e">
        <f>'2. ANALISIS DEL RIESGO'!#REF!</f>
        <v>#REF!</v>
      </c>
      <c r="S32" s="160"/>
      <c r="T32" s="174" t="e">
        <f>IF(ISBLANK('2. ANALISIS DEL RIESGO'!#REF!),"",'2. ANALISIS DEL RIESGO'!#REF!)</f>
        <v>#REF!</v>
      </c>
      <c r="U32" s="160"/>
      <c r="V32" s="175"/>
    </row>
    <row r="33" spans="2:22" ht="149.25" hidden="1" customHeight="1" x14ac:dyDescent="0.25">
      <c r="B33" s="111"/>
      <c r="C33" s="111"/>
      <c r="D33" s="112"/>
      <c r="E33" s="147"/>
      <c r="F33" s="157" t="e">
        <f>'1. IDENTIFICACION DEL RIESGO'!#REF!</f>
        <v>#REF!</v>
      </c>
      <c r="G33" s="158"/>
      <c r="H33" s="172" t="e">
        <f>IF(ISBLANK('1. IDENTIFICACION DEL RIESGO'!#REF!),"",'1. IDENTIFICACION DEL RIESGO'!#REF!)</f>
        <v>#REF!</v>
      </c>
      <c r="I33" s="159"/>
      <c r="J33" s="172" t="e">
        <f>IF(ISBLANK('1. IDENTIFICACION DEL RIESGO'!#REF!),"",'1. IDENTIFICACION DEL RIESGO'!#REF!)</f>
        <v>#REF!</v>
      </c>
      <c r="K33" s="159"/>
      <c r="L33" s="172" t="e">
        <f>'2. ANALISIS DEL RIESGO'!#REF!</f>
        <v>#REF!</v>
      </c>
      <c r="M33" s="160"/>
      <c r="N33" s="173"/>
      <c r="O33" s="160"/>
      <c r="P33" s="173"/>
      <c r="Q33" s="160"/>
      <c r="R33" s="174" t="e">
        <f>'2. ANALISIS DEL RIESGO'!#REF!</f>
        <v>#REF!</v>
      </c>
      <c r="S33" s="160"/>
      <c r="T33" s="174" t="e">
        <f>IF(ISBLANK('2. ANALISIS DEL RIESGO'!#REF!),"",'2. ANALISIS DEL RIESGO'!#REF!)</f>
        <v>#REF!</v>
      </c>
      <c r="U33" s="160"/>
      <c r="V33" s="175"/>
    </row>
    <row r="34" spans="2:22" ht="149.25" hidden="1" customHeight="1" x14ac:dyDescent="0.25">
      <c r="B34" s="111"/>
      <c r="C34" s="111"/>
      <c r="D34" s="112"/>
      <c r="E34" s="147"/>
      <c r="F34" s="157" t="e">
        <f>'1. IDENTIFICACION DEL RIESGO'!#REF!</f>
        <v>#REF!</v>
      </c>
      <c r="G34" s="158"/>
      <c r="H34" s="172" t="e">
        <f>IF(ISBLANK('1. IDENTIFICACION DEL RIESGO'!#REF!),"",'1. IDENTIFICACION DEL RIESGO'!#REF!)</f>
        <v>#REF!</v>
      </c>
      <c r="I34" s="159"/>
      <c r="J34" s="172" t="e">
        <f>IF(ISBLANK('1. IDENTIFICACION DEL RIESGO'!#REF!),"",'1. IDENTIFICACION DEL RIESGO'!#REF!)</f>
        <v>#REF!</v>
      </c>
      <c r="K34" s="159"/>
      <c r="L34" s="172" t="e">
        <f>'2. ANALISIS DEL RIESGO'!#REF!</f>
        <v>#REF!</v>
      </c>
      <c r="M34" s="160"/>
      <c r="N34" s="173"/>
      <c r="O34" s="160"/>
      <c r="P34" s="173"/>
      <c r="Q34" s="160"/>
      <c r="R34" s="174" t="e">
        <f>'2. ANALISIS DEL RIESGO'!#REF!</f>
        <v>#REF!</v>
      </c>
      <c r="S34" s="160"/>
      <c r="T34" s="174" t="e">
        <f>IF(ISBLANK('2. ANALISIS DEL RIESGO'!#REF!),"",'2. ANALISIS DEL RIESGO'!#REF!)</f>
        <v>#REF!</v>
      </c>
      <c r="U34" s="160"/>
      <c r="V34" s="175"/>
    </row>
    <row r="35" spans="2:22" ht="149.25" hidden="1" customHeight="1" x14ac:dyDescent="0.25">
      <c r="B35" s="111"/>
      <c r="C35" s="111"/>
      <c r="D35" s="112"/>
      <c r="E35" s="147"/>
      <c r="F35" s="157" t="e">
        <f>'1. IDENTIFICACION DEL RIESGO'!#REF!</f>
        <v>#REF!</v>
      </c>
      <c r="G35" s="158"/>
      <c r="H35" s="172" t="e">
        <f>IF(ISBLANK('1. IDENTIFICACION DEL RIESGO'!#REF!),"",'1. IDENTIFICACION DEL RIESGO'!#REF!)</f>
        <v>#REF!</v>
      </c>
      <c r="I35" s="159"/>
      <c r="J35" s="172" t="e">
        <f>IF(ISBLANK('1. IDENTIFICACION DEL RIESGO'!#REF!),"",'1. IDENTIFICACION DEL RIESGO'!#REF!)</f>
        <v>#REF!</v>
      </c>
      <c r="K35" s="159"/>
      <c r="L35" s="172" t="e">
        <f>'2. ANALISIS DEL RIESGO'!#REF!</f>
        <v>#REF!</v>
      </c>
      <c r="M35" s="160"/>
      <c r="N35" s="173"/>
      <c r="O35" s="160"/>
      <c r="P35" s="173"/>
      <c r="Q35" s="160"/>
      <c r="R35" s="174" t="e">
        <f>'2. ANALISIS DEL RIESGO'!#REF!</f>
        <v>#REF!</v>
      </c>
      <c r="S35" s="160"/>
      <c r="T35" s="174" t="e">
        <f>IF(ISBLANK('2. ANALISIS DEL RIESGO'!#REF!),"",'2. ANALISIS DEL RIESGO'!#REF!)</f>
        <v>#REF!</v>
      </c>
      <c r="U35" s="160"/>
      <c r="V35" s="175"/>
    </row>
    <row r="36" spans="2:22" ht="149.25" hidden="1" customHeight="1" x14ac:dyDescent="0.25">
      <c r="B36" s="111"/>
      <c r="C36" s="111"/>
      <c r="D36" s="112"/>
      <c r="E36" s="147"/>
      <c r="F36" s="157" t="e">
        <f>'1. IDENTIFICACION DEL RIESGO'!#REF!</f>
        <v>#REF!</v>
      </c>
      <c r="G36" s="158"/>
      <c r="H36" s="172" t="e">
        <f>IF(ISBLANK('1. IDENTIFICACION DEL RIESGO'!#REF!),"",'1. IDENTIFICACION DEL RIESGO'!#REF!)</f>
        <v>#REF!</v>
      </c>
      <c r="I36" s="159"/>
      <c r="J36" s="172" t="e">
        <f>IF(ISBLANK('1. IDENTIFICACION DEL RIESGO'!#REF!),"",'1. IDENTIFICACION DEL RIESGO'!#REF!)</f>
        <v>#REF!</v>
      </c>
      <c r="K36" s="159"/>
      <c r="L36" s="172" t="e">
        <f>'2. ANALISIS DEL RIESGO'!#REF!</f>
        <v>#REF!</v>
      </c>
      <c r="M36" s="160"/>
      <c r="N36" s="173"/>
      <c r="O36" s="160"/>
      <c r="P36" s="173"/>
      <c r="Q36" s="160"/>
      <c r="R36" s="174" t="e">
        <f>'2. ANALISIS DEL RIESGO'!#REF!</f>
        <v>#REF!</v>
      </c>
      <c r="S36" s="160"/>
      <c r="T36" s="174" t="e">
        <f>IF(ISBLANK('2. ANALISIS DEL RIESGO'!#REF!),"",'2. ANALISIS DEL RIESGO'!#REF!)</f>
        <v>#REF!</v>
      </c>
      <c r="U36" s="160"/>
      <c r="V36" s="175"/>
    </row>
    <row r="37" spans="2:22" ht="149.25" hidden="1" customHeight="1" x14ac:dyDescent="0.25">
      <c r="B37" s="111"/>
      <c r="C37" s="111"/>
      <c r="D37" s="112"/>
      <c r="E37" s="147"/>
      <c r="F37" s="157" t="e">
        <f>'1. IDENTIFICACION DEL RIESGO'!#REF!</f>
        <v>#REF!</v>
      </c>
      <c r="G37" s="158"/>
      <c r="H37" s="172" t="e">
        <f>IF(ISBLANK('1. IDENTIFICACION DEL RIESGO'!#REF!),"",'1. IDENTIFICACION DEL RIESGO'!#REF!)</f>
        <v>#REF!</v>
      </c>
      <c r="I37" s="159"/>
      <c r="J37" s="172" t="e">
        <f>IF(ISBLANK('1. IDENTIFICACION DEL RIESGO'!#REF!),"",'1. IDENTIFICACION DEL RIESGO'!#REF!)</f>
        <v>#REF!</v>
      </c>
      <c r="K37" s="159"/>
      <c r="L37" s="172" t="e">
        <f>'2. ANALISIS DEL RIESGO'!#REF!</f>
        <v>#REF!</v>
      </c>
      <c r="M37" s="160"/>
      <c r="N37" s="173"/>
      <c r="O37" s="160"/>
      <c r="P37" s="173"/>
      <c r="Q37" s="160"/>
      <c r="R37" s="174" t="e">
        <f>'2. ANALISIS DEL RIESGO'!#REF!</f>
        <v>#REF!</v>
      </c>
      <c r="S37" s="160"/>
      <c r="T37" s="174" t="e">
        <f>IF(ISBLANK('2. ANALISIS DEL RIESGO'!#REF!),"",'2. ANALISIS DEL RIESGO'!#REF!)</f>
        <v>#REF!</v>
      </c>
      <c r="U37" s="160"/>
      <c r="V37" s="175"/>
    </row>
    <row r="38" spans="2:22" ht="149.25" hidden="1" customHeight="1" x14ac:dyDescent="0.25">
      <c r="B38" s="111"/>
      <c r="C38" s="111"/>
      <c r="D38" s="112"/>
      <c r="E38" s="147"/>
      <c r="F38" s="157" t="e">
        <f>'1. IDENTIFICACION DEL RIESGO'!#REF!</f>
        <v>#REF!</v>
      </c>
      <c r="G38" s="158"/>
      <c r="H38" s="172" t="e">
        <f>IF(ISBLANK('1. IDENTIFICACION DEL RIESGO'!#REF!),"",'1. IDENTIFICACION DEL RIESGO'!#REF!)</f>
        <v>#REF!</v>
      </c>
      <c r="I38" s="159"/>
      <c r="J38" s="172" t="e">
        <f>IF(ISBLANK('1. IDENTIFICACION DEL RIESGO'!#REF!),"",'1. IDENTIFICACION DEL RIESGO'!#REF!)</f>
        <v>#REF!</v>
      </c>
      <c r="K38" s="159"/>
      <c r="L38" s="172" t="e">
        <f>'2. ANALISIS DEL RIESGO'!#REF!</f>
        <v>#REF!</v>
      </c>
      <c r="M38" s="160"/>
      <c r="N38" s="173"/>
      <c r="O38" s="160"/>
      <c r="P38" s="173"/>
      <c r="Q38" s="160"/>
      <c r="R38" s="174" t="e">
        <f>'2. ANALISIS DEL RIESGO'!#REF!</f>
        <v>#REF!</v>
      </c>
      <c r="S38" s="160"/>
      <c r="T38" s="174" t="e">
        <f>IF(ISBLANK('2. ANALISIS DEL RIESGO'!#REF!),"",'2. ANALISIS DEL RIESGO'!#REF!)</f>
        <v>#REF!</v>
      </c>
      <c r="U38" s="160"/>
      <c r="V38" s="175"/>
    </row>
    <row r="39" spans="2:22" ht="149.25" hidden="1" customHeight="1" x14ac:dyDescent="0.25">
      <c r="B39" s="111"/>
      <c r="C39" s="111"/>
      <c r="D39" s="112"/>
      <c r="E39" s="147"/>
      <c r="F39" s="157" t="e">
        <f>'1. IDENTIFICACION DEL RIESGO'!#REF!</f>
        <v>#REF!</v>
      </c>
      <c r="G39" s="158"/>
      <c r="H39" s="172" t="e">
        <f>IF(ISBLANK('1. IDENTIFICACION DEL RIESGO'!#REF!),"",'1. IDENTIFICACION DEL RIESGO'!#REF!)</f>
        <v>#REF!</v>
      </c>
      <c r="I39" s="159"/>
      <c r="J39" s="172" t="e">
        <f>IF(ISBLANK('1. IDENTIFICACION DEL RIESGO'!#REF!),"",'1. IDENTIFICACION DEL RIESGO'!#REF!)</f>
        <v>#REF!</v>
      </c>
      <c r="K39" s="159"/>
      <c r="L39" s="172" t="e">
        <f>'2. ANALISIS DEL RIESGO'!#REF!</f>
        <v>#REF!</v>
      </c>
      <c r="M39" s="160"/>
      <c r="N39" s="173"/>
      <c r="O39" s="160"/>
      <c r="P39" s="173"/>
      <c r="Q39" s="160"/>
      <c r="R39" s="174" t="e">
        <f>'2. ANALISIS DEL RIESGO'!#REF!</f>
        <v>#REF!</v>
      </c>
      <c r="S39" s="160"/>
      <c r="T39" s="174" t="e">
        <f>IF(ISBLANK('2. ANALISIS DEL RIESGO'!#REF!),"",'2. ANALISIS DEL RIESGO'!#REF!)</f>
        <v>#REF!</v>
      </c>
      <c r="U39" s="160"/>
      <c r="V39" s="175"/>
    </row>
    <row r="40" spans="2:22" ht="149.25" hidden="1" customHeight="1" x14ac:dyDescent="0.25">
      <c r="B40" s="111"/>
      <c r="C40" s="111"/>
      <c r="D40" s="112"/>
      <c r="E40" s="147"/>
      <c r="F40" s="157" t="e">
        <f>'1. IDENTIFICACION DEL RIESGO'!#REF!</f>
        <v>#REF!</v>
      </c>
      <c r="G40" s="158"/>
      <c r="H40" s="172" t="e">
        <f>IF(ISBLANK('1. IDENTIFICACION DEL RIESGO'!#REF!),"",'1. IDENTIFICACION DEL RIESGO'!#REF!)</f>
        <v>#REF!</v>
      </c>
      <c r="I40" s="159"/>
      <c r="J40" s="172" t="e">
        <f>IF(ISBLANK('1. IDENTIFICACION DEL RIESGO'!#REF!),"",'1. IDENTIFICACION DEL RIESGO'!#REF!)</f>
        <v>#REF!</v>
      </c>
      <c r="K40" s="159"/>
      <c r="L40" s="172" t="e">
        <f>'2. ANALISIS DEL RIESGO'!#REF!</f>
        <v>#REF!</v>
      </c>
      <c r="M40" s="160"/>
      <c r="N40" s="173"/>
      <c r="O40" s="160"/>
      <c r="P40" s="173"/>
      <c r="Q40" s="160"/>
      <c r="R40" s="174" t="e">
        <f>'2. ANALISIS DEL RIESGO'!#REF!</f>
        <v>#REF!</v>
      </c>
      <c r="S40" s="160"/>
      <c r="T40" s="174" t="e">
        <f>IF(ISBLANK('2. ANALISIS DEL RIESGO'!#REF!),"",'2. ANALISIS DEL RIESGO'!#REF!)</f>
        <v>#REF!</v>
      </c>
      <c r="U40" s="160"/>
      <c r="V40" s="175"/>
    </row>
    <row r="41" spans="2:22" ht="149.25" hidden="1" customHeight="1" x14ac:dyDescent="0.25">
      <c r="B41" s="111"/>
      <c r="C41" s="111"/>
      <c r="D41" s="112"/>
      <c r="E41" s="147"/>
      <c r="F41" s="157" t="e">
        <f>'1. IDENTIFICACION DEL RIESGO'!#REF!</f>
        <v>#REF!</v>
      </c>
      <c r="G41" s="158"/>
      <c r="H41" s="172" t="e">
        <f>IF(ISBLANK('1. IDENTIFICACION DEL RIESGO'!#REF!),"",'1. IDENTIFICACION DEL RIESGO'!#REF!)</f>
        <v>#REF!</v>
      </c>
      <c r="I41" s="159"/>
      <c r="J41" s="172" t="e">
        <f>IF(ISBLANK('1. IDENTIFICACION DEL RIESGO'!#REF!),"",'1. IDENTIFICACION DEL RIESGO'!#REF!)</f>
        <v>#REF!</v>
      </c>
      <c r="K41" s="159"/>
      <c r="L41" s="172" t="e">
        <f>'2. ANALISIS DEL RIESGO'!#REF!</f>
        <v>#REF!</v>
      </c>
      <c r="M41" s="160"/>
      <c r="N41" s="173"/>
      <c r="O41" s="160"/>
      <c r="P41" s="173"/>
      <c r="Q41" s="160"/>
      <c r="R41" s="174" t="e">
        <f>'2. ANALISIS DEL RIESGO'!#REF!</f>
        <v>#REF!</v>
      </c>
      <c r="S41" s="160"/>
      <c r="T41" s="174" t="e">
        <f>IF(ISBLANK('2. ANALISIS DEL RIESGO'!#REF!),"",'2. ANALISIS DEL RIESGO'!#REF!)</f>
        <v>#REF!</v>
      </c>
      <c r="U41" s="160"/>
      <c r="V41" s="175"/>
    </row>
    <row r="42" spans="2:22" ht="149.25" hidden="1" customHeight="1" x14ac:dyDescent="0.25">
      <c r="B42" s="111"/>
      <c r="C42" s="111"/>
      <c r="D42" s="112"/>
      <c r="E42" s="147"/>
      <c r="F42" s="157" t="e">
        <f>'1. IDENTIFICACION DEL RIESGO'!#REF!</f>
        <v>#REF!</v>
      </c>
      <c r="G42" s="158"/>
      <c r="H42" s="172" t="e">
        <f>IF(ISBLANK('1. IDENTIFICACION DEL RIESGO'!#REF!),"",'1. IDENTIFICACION DEL RIESGO'!#REF!)</f>
        <v>#REF!</v>
      </c>
      <c r="I42" s="159"/>
      <c r="J42" s="172" t="e">
        <f>IF(ISBLANK('1. IDENTIFICACION DEL RIESGO'!#REF!),"",'1. IDENTIFICACION DEL RIESGO'!#REF!)</f>
        <v>#REF!</v>
      </c>
      <c r="K42" s="159"/>
      <c r="L42" s="172" t="e">
        <f>'2. ANALISIS DEL RIESGO'!#REF!</f>
        <v>#REF!</v>
      </c>
      <c r="M42" s="160"/>
      <c r="N42" s="173"/>
      <c r="O42" s="160"/>
      <c r="P42" s="173"/>
      <c r="Q42" s="160"/>
      <c r="R42" s="174" t="e">
        <f>'2. ANALISIS DEL RIESGO'!#REF!</f>
        <v>#REF!</v>
      </c>
      <c r="S42" s="160"/>
      <c r="T42" s="174" t="e">
        <f>IF(ISBLANK('2. ANALISIS DEL RIESGO'!#REF!),"",'2. ANALISIS DEL RIESGO'!#REF!)</f>
        <v>#REF!</v>
      </c>
      <c r="U42" s="160"/>
      <c r="V42" s="175"/>
    </row>
    <row r="43" spans="2:22" ht="149.25" hidden="1" customHeight="1" x14ac:dyDescent="0.25">
      <c r="B43" s="111"/>
      <c r="C43" s="111"/>
      <c r="D43" s="112"/>
      <c r="E43" s="147"/>
      <c r="F43" s="157" t="e">
        <f>'1. IDENTIFICACION DEL RIESGO'!#REF!</f>
        <v>#REF!</v>
      </c>
      <c r="G43" s="158"/>
      <c r="H43" s="172" t="e">
        <f>IF(ISBLANK('1. IDENTIFICACION DEL RIESGO'!#REF!),"",'1. IDENTIFICACION DEL RIESGO'!#REF!)</f>
        <v>#REF!</v>
      </c>
      <c r="I43" s="159"/>
      <c r="J43" s="172" t="e">
        <f>IF(ISBLANK('1. IDENTIFICACION DEL RIESGO'!#REF!),"",'1. IDENTIFICACION DEL RIESGO'!#REF!)</f>
        <v>#REF!</v>
      </c>
      <c r="K43" s="159"/>
      <c r="L43" s="172" t="e">
        <f>'2. ANALISIS DEL RIESGO'!#REF!</f>
        <v>#REF!</v>
      </c>
      <c r="M43" s="160"/>
      <c r="N43" s="173"/>
      <c r="O43" s="160"/>
      <c r="P43" s="173"/>
      <c r="Q43" s="160"/>
      <c r="R43" s="174" t="e">
        <f>'2. ANALISIS DEL RIESGO'!#REF!</f>
        <v>#REF!</v>
      </c>
      <c r="S43" s="160"/>
      <c r="T43" s="174" t="e">
        <f>IF(ISBLANK('2. ANALISIS DEL RIESGO'!#REF!),"",'2. ANALISIS DEL RIESGO'!#REF!)</f>
        <v>#REF!</v>
      </c>
      <c r="U43" s="160"/>
      <c r="V43" s="175"/>
    </row>
    <row r="44" spans="2:22" ht="149.25" hidden="1" customHeight="1" x14ac:dyDescent="0.25">
      <c r="B44" s="111"/>
      <c r="C44" s="111"/>
      <c r="D44" s="112"/>
      <c r="E44" s="147"/>
      <c r="F44" s="157" t="e">
        <f>'1. IDENTIFICACION DEL RIESGO'!#REF!</f>
        <v>#REF!</v>
      </c>
      <c r="G44" s="158"/>
      <c r="H44" s="172" t="e">
        <f>IF(ISBLANK('1. IDENTIFICACION DEL RIESGO'!#REF!),"",'1. IDENTIFICACION DEL RIESGO'!#REF!)</f>
        <v>#REF!</v>
      </c>
      <c r="I44" s="159"/>
      <c r="J44" s="172" t="e">
        <f>IF(ISBLANK('1. IDENTIFICACION DEL RIESGO'!#REF!),"",'1. IDENTIFICACION DEL RIESGO'!#REF!)</f>
        <v>#REF!</v>
      </c>
      <c r="K44" s="159"/>
      <c r="L44" s="172" t="e">
        <f>'2. ANALISIS DEL RIESGO'!#REF!</f>
        <v>#REF!</v>
      </c>
      <c r="M44" s="160"/>
      <c r="N44" s="173"/>
      <c r="O44" s="160"/>
      <c r="P44" s="173"/>
      <c r="Q44" s="160"/>
      <c r="R44" s="174" t="e">
        <f>'2. ANALISIS DEL RIESGO'!#REF!</f>
        <v>#REF!</v>
      </c>
      <c r="S44" s="160"/>
      <c r="T44" s="174" t="e">
        <f>IF(ISBLANK('2. ANALISIS DEL RIESGO'!#REF!),"",'2. ANALISIS DEL RIESGO'!#REF!)</f>
        <v>#REF!</v>
      </c>
      <c r="U44" s="160"/>
      <c r="V44" s="175"/>
    </row>
    <row r="45" spans="2:22" ht="149.25" hidden="1" customHeight="1" x14ac:dyDescent="0.25">
      <c r="B45" s="111"/>
      <c r="C45" s="111"/>
      <c r="D45" s="112"/>
      <c r="E45" s="147"/>
      <c r="F45" s="157" t="e">
        <f>'1. IDENTIFICACION DEL RIESGO'!#REF!</f>
        <v>#REF!</v>
      </c>
      <c r="G45" s="158"/>
      <c r="H45" s="172" t="e">
        <f>IF(ISBLANK('1. IDENTIFICACION DEL RIESGO'!#REF!),"",'1. IDENTIFICACION DEL RIESGO'!#REF!)</f>
        <v>#REF!</v>
      </c>
      <c r="I45" s="159"/>
      <c r="J45" s="172" t="e">
        <f>IF(ISBLANK('1. IDENTIFICACION DEL RIESGO'!#REF!),"",'1. IDENTIFICACION DEL RIESGO'!#REF!)</f>
        <v>#REF!</v>
      </c>
      <c r="K45" s="159"/>
      <c r="L45" s="172" t="e">
        <f>'2. ANALISIS DEL RIESGO'!#REF!</f>
        <v>#REF!</v>
      </c>
      <c r="M45" s="160"/>
      <c r="N45" s="173"/>
      <c r="O45" s="160"/>
      <c r="P45" s="173"/>
      <c r="Q45" s="160"/>
      <c r="R45" s="174" t="e">
        <f>'2. ANALISIS DEL RIESGO'!#REF!</f>
        <v>#REF!</v>
      </c>
      <c r="S45" s="160"/>
      <c r="T45" s="174" t="e">
        <f>IF(ISBLANK('2. ANALISIS DEL RIESGO'!#REF!),"",'2. ANALISIS DEL RIESGO'!#REF!)</f>
        <v>#REF!</v>
      </c>
      <c r="U45" s="160"/>
      <c r="V45" s="175"/>
    </row>
    <row r="46" spans="2:22" ht="149.25" hidden="1" customHeight="1" x14ac:dyDescent="0.25">
      <c r="B46" s="111"/>
      <c r="C46" s="111"/>
      <c r="D46" s="112"/>
      <c r="E46" s="147"/>
      <c r="F46" s="157" t="e">
        <f>'1. IDENTIFICACION DEL RIESGO'!#REF!</f>
        <v>#REF!</v>
      </c>
      <c r="G46" s="158"/>
      <c r="H46" s="172" t="e">
        <f>IF(ISBLANK('1. IDENTIFICACION DEL RIESGO'!#REF!),"",'1. IDENTIFICACION DEL RIESGO'!#REF!)</f>
        <v>#REF!</v>
      </c>
      <c r="I46" s="159"/>
      <c r="J46" s="172" t="e">
        <f>IF(ISBLANK('1. IDENTIFICACION DEL RIESGO'!#REF!),"",'1. IDENTIFICACION DEL RIESGO'!#REF!)</f>
        <v>#REF!</v>
      </c>
      <c r="K46" s="159"/>
      <c r="L46" s="172" t="e">
        <f>'2. ANALISIS DEL RIESGO'!#REF!</f>
        <v>#REF!</v>
      </c>
      <c r="M46" s="160"/>
      <c r="N46" s="173"/>
      <c r="O46" s="160"/>
      <c r="P46" s="173"/>
      <c r="Q46" s="160"/>
      <c r="R46" s="174" t="e">
        <f>'2. ANALISIS DEL RIESGO'!#REF!</f>
        <v>#REF!</v>
      </c>
      <c r="S46" s="160"/>
      <c r="T46" s="174" t="e">
        <f>IF(ISBLANK('2. ANALISIS DEL RIESGO'!#REF!),"",'2. ANALISIS DEL RIESGO'!#REF!)</f>
        <v>#REF!</v>
      </c>
      <c r="U46" s="160"/>
      <c r="V46" s="175"/>
    </row>
    <row r="47" spans="2:22" ht="149.25" hidden="1" customHeight="1" x14ac:dyDescent="0.25">
      <c r="B47" s="111"/>
      <c r="C47" s="111"/>
      <c r="D47" s="112"/>
      <c r="E47" s="147"/>
      <c r="F47" s="157" t="e">
        <f>'1. IDENTIFICACION DEL RIESGO'!#REF!</f>
        <v>#REF!</v>
      </c>
      <c r="G47" s="158"/>
      <c r="H47" s="172" t="e">
        <f>IF(ISBLANK('1. IDENTIFICACION DEL RIESGO'!#REF!),"",'1. IDENTIFICACION DEL RIESGO'!#REF!)</f>
        <v>#REF!</v>
      </c>
      <c r="I47" s="159"/>
      <c r="J47" s="172" t="e">
        <f>IF(ISBLANK('1. IDENTIFICACION DEL RIESGO'!#REF!),"",'1. IDENTIFICACION DEL RIESGO'!#REF!)</f>
        <v>#REF!</v>
      </c>
      <c r="K47" s="159"/>
      <c r="L47" s="172" t="e">
        <f>'2. ANALISIS DEL RIESGO'!#REF!</f>
        <v>#REF!</v>
      </c>
      <c r="M47" s="160"/>
      <c r="N47" s="173"/>
      <c r="O47" s="160"/>
      <c r="P47" s="173"/>
      <c r="Q47" s="160"/>
      <c r="R47" s="174" t="e">
        <f>'2. ANALISIS DEL RIESGO'!#REF!</f>
        <v>#REF!</v>
      </c>
      <c r="S47" s="160"/>
      <c r="T47" s="174" t="e">
        <f>IF(ISBLANK('2. ANALISIS DEL RIESGO'!#REF!),"",'2. ANALISIS DEL RIESGO'!#REF!)</f>
        <v>#REF!</v>
      </c>
      <c r="U47" s="160"/>
      <c r="V47" s="175"/>
    </row>
    <row r="48" spans="2:22" ht="149.25" hidden="1" customHeight="1" x14ac:dyDescent="0.25">
      <c r="B48" s="111"/>
      <c r="C48" s="111"/>
      <c r="D48" s="112"/>
      <c r="E48" s="147"/>
      <c r="F48" s="157" t="e">
        <f>'1. IDENTIFICACION DEL RIESGO'!#REF!</f>
        <v>#REF!</v>
      </c>
      <c r="G48" s="158"/>
      <c r="H48" s="172" t="e">
        <f>IF(ISBLANK('1. IDENTIFICACION DEL RIESGO'!#REF!),"",'1. IDENTIFICACION DEL RIESGO'!#REF!)</f>
        <v>#REF!</v>
      </c>
      <c r="I48" s="159"/>
      <c r="J48" s="172" t="e">
        <f>IF(ISBLANK('1. IDENTIFICACION DEL RIESGO'!#REF!),"",'1. IDENTIFICACION DEL RIESGO'!#REF!)</f>
        <v>#REF!</v>
      </c>
      <c r="K48" s="159"/>
      <c r="L48" s="172" t="e">
        <f>'2. ANALISIS DEL RIESGO'!#REF!</f>
        <v>#REF!</v>
      </c>
      <c r="M48" s="160"/>
      <c r="N48" s="173"/>
      <c r="O48" s="160"/>
      <c r="P48" s="173"/>
      <c r="Q48" s="160"/>
      <c r="R48" s="174" t="e">
        <f>'2. ANALISIS DEL RIESGO'!#REF!</f>
        <v>#REF!</v>
      </c>
      <c r="S48" s="160"/>
      <c r="T48" s="174" t="e">
        <f>IF(ISBLANK('2. ANALISIS DEL RIESGO'!#REF!),"",'2. ANALISIS DEL RIESGO'!#REF!)</f>
        <v>#REF!</v>
      </c>
      <c r="U48" s="160"/>
      <c r="V48" s="175"/>
    </row>
    <row r="49" spans="2:22" ht="149.25" hidden="1" customHeight="1" x14ac:dyDescent="0.25">
      <c r="B49" s="111"/>
      <c r="C49" s="111"/>
      <c r="D49" s="112"/>
      <c r="E49" s="147"/>
      <c r="F49" s="157" t="e">
        <f>'1. IDENTIFICACION DEL RIESGO'!#REF!</f>
        <v>#REF!</v>
      </c>
      <c r="G49" s="158"/>
      <c r="H49" s="172" t="e">
        <f>IF(ISBLANK('1. IDENTIFICACION DEL RIESGO'!#REF!),"",'1. IDENTIFICACION DEL RIESGO'!#REF!)</f>
        <v>#REF!</v>
      </c>
      <c r="I49" s="159"/>
      <c r="J49" s="172" t="e">
        <f>IF(ISBLANK('1. IDENTIFICACION DEL RIESGO'!#REF!),"",'1. IDENTIFICACION DEL RIESGO'!#REF!)</f>
        <v>#REF!</v>
      </c>
      <c r="K49" s="159"/>
      <c r="L49" s="172" t="e">
        <f>'2. ANALISIS DEL RIESGO'!#REF!</f>
        <v>#REF!</v>
      </c>
      <c r="M49" s="160"/>
      <c r="N49" s="173"/>
      <c r="O49" s="160"/>
      <c r="P49" s="173"/>
      <c r="Q49" s="160"/>
      <c r="R49" s="174" t="e">
        <f>'2. ANALISIS DEL RIESGO'!#REF!</f>
        <v>#REF!</v>
      </c>
      <c r="S49" s="160"/>
      <c r="T49" s="174" t="e">
        <f>IF(ISBLANK('2. ANALISIS DEL RIESGO'!#REF!),"",'2. ANALISIS DEL RIESGO'!#REF!)</f>
        <v>#REF!</v>
      </c>
      <c r="U49" s="160"/>
      <c r="V49" s="175"/>
    </row>
    <row r="50" spans="2:22" ht="149.25" hidden="1" customHeight="1" x14ac:dyDescent="0.25">
      <c r="B50" s="111"/>
      <c r="C50" s="111"/>
      <c r="D50" s="112"/>
      <c r="E50" s="147"/>
      <c r="F50" s="157" t="e">
        <f>'1. IDENTIFICACION DEL RIESGO'!#REF!</f>
        <v>#REF!</v>
      </c>
      <c r="G50" s="158"/>
      <c r="H50" s="172" t="e">
        <f>IF(ISBLANK('1. IDENTIFICACION DEL RIESGO'!#REF!),"",'1. IDENTIFICACION DEL RIESGO'!#REF!)</f>
        <v>#REF!</v>
      </c>
      <c r="I50" s="159"/>
      <c r="J50" s="172" t="e">
        <f>IF(ISBLANK('1. IDENTIFICACION DEL RIESGO'!#REF!),"",'1. IDENTIFICACION DEL RIESGO'!#REF!)</f>
        <v>#REF!</v>
      </c>
      <c r="K50" s="159"/>
      <c r="L50" s="172" t="e">
        <f>'2. ANALISIS DEL RIESGO'!#REF!</f>
        <v>#REF!</v>
      </c>
      <c r="M50" s="160"/>
      <c r="N50" s="173"/>
      <c r="O50" s="160"/>
      <c r="P50" s="173"/>
      <c r="Q50" s="160"/>
      <c r="R50" s="174" t="e">
        <f>'2. ANALISIS DEL RIESGO'!#REF!</f>
        <v>#REF!</v>
      </c>
      <c r="S50" s="160"/>
      <c r="T50" s="174" t="e">
        <f>IF(ISBLANK('2. ANALISIS DEL RIESGO'!#REF!),"",'2. ANALISIS DEL RIESGO'!#REF!)</f>
        <v>#REF!</v>
      </c>
      <c r="U50" s="160"/>
      <c r="V50" s="175"/>
    </row>
    <row r="51" spans="2:22" ht="149.25" hidden="1" customHeight="1" x14ac:dyDescent="0.25">
      <c r="B51" s="111"/>
      <c r="C51" s="111"/>
      <c r="D51" s="112"/>
      <c r="E51" s="147"/>
      <c r="F51" s="157" t="e">
        <f>'1. IDENTIFICACION DEL RIESGO'!#REF!</f>
        <v>#REF!</v>
      </c>
      <c r="G51" s="158"/>
      <c r="H51" s="172" t="e">
        <f>IF(ISBLANK('1. IDENTIFICACION DEL RIESGO'!#REF!),"",'1. IDENTIFICACION DEL RIESGO'!#REF!)</f>
        <v>#REF!</v>
      </c>
      <c r="I51" s="159"/>
      <c r="J51" s="172" t="e">
        <f>IF(ISBLANK('1. IDENTIFICACION DEL RIESGO'!#REF!),"",'1. IDENTIFICACION DEL RIESGO'!#REF!)</f>
        <v>#REF!</v>
      </c>
      <c r="K51" s="159"/>
      <c r="L51" s="172" t="e">
        <f>'2. ANALISIS DEL RIESGO'!#REF!</f>
        <v>#REF!</v>
      </c>
      <c r="M51" s="160"/>
      <c r="N51" s="173"/>
      <c r="O51" s="160"/>
      <c r="P51" s="173"/>
      <c r="Q51" s="160"/>
      <c r="R51" s="174" t="e">
        <f>'2. ANALISIS DEL RIESGO'!#REF!</f>
        <v>#REF!</v>
      </c>
      <c r="S51" s="160"/>
      <c r="T51" s="174" t="e">
        <f>IF(ISBLANK('2. ANALISIS DEL RIESGO'!#REF!),"",'2. ANALISIS DEL RIESGO'!#REF!)</f>
        <v>#REF!</v>
      </c>
      <c r="U51" s="160"/>
      <c r="V51" s="175"/>
    </row>
    <row r="52" spans="2:22" ht="149.25" hidden="1" customHeight="1" x14ac:dyDescent="0.25">
      <c r="B52" s="111"/>
      <c r="C52" s="111"/>
      <c r="D52" s="112"/>
      <c r="E52" s="147"/>
      <c r="F52" s="157" t="e">
        <f>'1. IDENTIFICACION DEL RIESGO'!#REF!</f>
        <v>#REF!</v>
      </c>
      <c r="G52" s="158"/>
      <c r="H52" s="172" t="e">
        <f>IF(ISBLANK('1. IDENTIFICACION DEL RIESGO'!#REF!),"",'1. IDENTIFICACION DEL RIESGO'!#REF!)</f>
        <v>#REF!</v>
      </c>
      <c r="I52" s="159"/>
      <c r="J52" s="172" t="e">
        <f>IF(ISBLANK('1. IDENTIFICACION DEL RIESGO'!#REF!),"",'1. IDENTIFICACION DEL RIESGO'!#REF!)</f>
        <v>#REF!</v>
      </c>
      <c r="K52" s="159"/>
      <c r="L52" s="172" t="e">
        <f>'2. ANALISIS DEL RIESGO'!#REF!</f>
        <v>#REF!</v>
      </c>
      <c r="M52" s="160"/>
      <c r="N52" s="173"/>
      <c r="O52" s="160"/>
      <c r="P52" s="173"/>
      <c r="Q52" s="160"/>
      <c r="R52" s="174" t="e">
        <f>'2. ANALISIS DEL RIESGO'!#REF!</f>
        <v>#REF!</v>
      </c>
      <c r="S52" s="160"/>
      <c r="T52" s="174" t="e">
        <f>IF(ISBLANK('2. ANALISIS DEL RIESGO'!#REF!),"",'2. ANALISIS DEL RIESGO'!#REF!)</f>
        <v>#REF!</v>
      </c>
      <c r="U52" s="160"/>
      <c r="V52" s="175"/>
    </row>
    <row r="53" spans="2:22" ht="149.25" hidden="1" customHeight="1" x14ac:dyDescent="0.25">
      <c r="B53" s="111"/>
      <c r="C53" s="111"/>
      <c r="D53" s="112"/>
      <c r="E53" s="147"/>
      <c r="F53" s="157" t="e">
        <f>'1. IDENTIFICACION DEL RIESGO'!#REF!</f>
        <v>#REF!</v>
      </c>
      <c r="G53" s="158"/>
      <c r="H53" s="172" t="e">
        <f>IF(ISBLANK('1. IDENTIFICACION DEL RIESGO'!#REF!),"",'1. IDENTIFICACION DEL RIESGO'!#REF!)</f>
        <v>#REF!</v>
      </c>
      <c r="I53" s="159"/>
      <c r="J53" s="172" t="e">
        <f>IF(ISBLANK('1. IDENTIFICACION DEL RIESGO'!#REF!),"",'1. IDENTIFICACION DEL RIESGO'!#REF!)</f>
        <v>#REF!</v>
      </c>
      <c r="K53" s="159"/>
      <c r="L53" s="172" t="e">
        <f>'2. ANALISIS DEL RIESGO'!#REF!</f>
        <v>#REF!</v>
      </c>
      <c r="M53" s="160"/>
      <c r="N53" s="173"/>
      <c r="O53" s="160"/>
      <c r="P53" s="173"/>
      <c r="Q53" s="160"/>
      <c r="R53" s="174" t="e">
        <f>'2. ANALISIS DEL RIESGO'!#REF!</f>
        <v>#REF!</v>
      </c>
      <c r="S53" s="160"/>
      <c r="T53" s="174" t="e">
        <f>IF(ISBLANK('2. ANALISIS DEL RIESGO'!#REF!),"",'2. ANALISIS DEL RIESGO'!#REF!)</f>
        <v>#REF!</v>
      </c>
      <c r="U53" s="160"/>
      <c r="V53" s="175"/>
    </row>
    <row r="54" spans="2:22" ht="149.25" hidden="1" customHeight="1" x14ac:dyDescent="0.25">
      <c r="B54" s="111"/>
      <c r="C54" s="111"/>
      <c r="D54" s="112"/>
      <c r="E54" s="147"/>
      <c r="F54" s="157" t="e">
        <f>'1. IDENTIFICACION DEL RIESGO'!#REF!</f>
        <v>#REF!</v>
      </c>
      <c r="G54" s="158"/>
      <c r="H54" s="172" t="e">
        <f>IF(ISBLANK('1. IDENTIFICACION DEL RIESGO'!#REF!),"",'1. IDENTIFICACION DEL RIESGO'!#REF!)</f>
        <v>#REF!</v>
      </c>
      <c r="I54" s="159"/>
      <c r="J54" s="172" t="e">
        <f>IF(ISBLANK('1. IDENTIFICACION DEL RIESGO'!#REF!),"",'1. IDENTIFICACION DEL RIESGO'!#REF!)</f>
        <v>#REF!</v>
      </c>
      <c r="K54" s="159"/>
      <c r="L54" s="172" t="e">
        <f>'2. ANALISIS DEL RIESGO'!#REF!</f>
        <v>#REF!</v>
      </c>
      <c r="M54" s="160"/>
      <c r="N54" s="173"/>
      <c r="O54" s="160"/>
      <c r="P54" s="173"/>
      <c r="Q54" s="160"/>
      <c r="R54" s="174" t="e">
        <f>'2. ANALISIS DEL RIESGO'!#REF!</f>
        <v>#REF!</v>
      </c>
      <c r="S54" s="160"/>
      <c r="T54" s="174" t="e">
        <f>IF(ISBLANK('2. ANALISIS DEL RIESGO'!#REF!),"",'2. ANALISIS DEL RIESGO'!#REF!)</f>
        <v>#REF!</v>
      </c>
      <c r="U54" s="160"/>
      <c r="V54" s="175"/>
    </row>
    <row r="55" spans="2:22" ht="149.25" hidden="1" customHeight="1" x14ac:dyDescent="0.25">
      <c r="B55" s="111"/>
      <c r="C55" s="111"/>
      <c r="D55" s="112"/>
      <c r="E55" s="147"/>
      <c r="F55" s="157" t="e">
        <f>'1. IDENTIFICACION DEL RIESGO'!#REF!</f>
        <v>#REF!</v>
      </c>
      <c r="G55" s="158"/>
      <c r="H55" s="172" t="e">
        <f>IF(ISBLANK('1. IDENTIFICACION DEL RIESGO'!#REF!),"",'1. IDENTIFICACION DEL RIESGO'!#REF!)</f>
        <v>#REF!</v>
      </c>
      <c r="I55" s="159"/>
      <c r="J55" s="172" t="e">
        <f>IF(ISBLANK('1. IDENTIFICACION DEL RIESGO'!#REF!),"",'1. IDENTIFICACION DEL RIESGO'!#REF!)</f>
        <v>#REF!</v>
      </c>
      <c r="K55" s="159"/>
      <c r="L55" s="172" t="e">
        <f>'2. ANALISIS DEL RIESGO'!#REF!</f>
        <v>#REF!</v>
      </c>
      <c r="M55" s="160"/>
      <c r="N55" s="173"/>
      <c r="O55" s="160"/>
      <c r="P55" s="173"/>
      <c r="Q55" s="160"/>
      <c r="R55" s="174" t="e">
        <f>'2. ANALISIS DEL RIESGO'!#REF!</f>
        <v>#REF!</v>
      </c>
      <c r="S55" s="160"/>
      <c r="T55" s="174" t="e">
        <f>IF(ISBLANK('2. ANALISIS DEL RIESGO'!#REF!),"",'2. ANALISIS DEL RIESGO'!#REF!)</f>
        <v>#REF!</v>
      </c>
      <c r="U55" s="160"/>
      <c r="V55" s="175"/>
    </row>
    <row r="56" spans="2:22" ht="149.25" hidden="1" customHeight="1" x14ac:dyDescent="0.25">
      <c r="B56" s="111"/>
      <c r="C56" s="111"/>
      <c r="D56" s="112"/>
      <c r="E56" s="147"/>
      <c r="F56" s="157" t="e">
        <f>'1. IDENTIFICACION DEL RIESGO'!#REF!</f>
        <v>#REF!</v>
      </c>
      <c r="G56" s="158"/>
      <c r="H56" s="172" t="e">
        <f>IF(ISBLANK('1. IDENTIFICACION DEL RIESGO'!#REF!),"",'1. IDENTIFICACION DEL RIESGO'!#REF!)</f>
        <v>#REF!</v>
      </c>
      <c r="I56" s="159"/>
      <c r="J56" s="172" t="e">
        <f>IF(ISBLANK('1. IDENTIFICACION DEL RIESGO'!#REF!),"",'1. IDENTIFICACION DEL RIESGO'!#REF!)</f>
        <v>#REF!</v>
      </c>
      <c r="K56" s="159"/>
      <c r="L56" s="172" t="e">
        <f>'2. ANALISIS DEL RIESGO'!#REF!</f>
        <v>#REF!</v>
      </c>
      <c r="M56" s="160"/>
      <c r="N56" s="173"/>
      <c r="O56" s="160"/>
      <c r="P56" s="173"/>
      <c r="Q56" s="160"/>
      <c r="R56" s="174" t="e">
        <f>'2. ANALISIS DEL RIESGO'!#REF!</f>
        <v>#REF!</v>
      </c>
      <c r="S56" s="160"/>
      <c r="T56" s="174" t="e">
        <f>IF(ISBLANK('2. ANALISIS DEL RIESGO'!#REF!),"",'2. ANALISIS DEL RIESGO'!#REF!)</f>
        <v>#REF!</v>
      </c>
      <c r="U56" s="160"/>
      <c r="V56" s="175"/>
    </row>
    <row r="57" spans="2:22" ht="149.25" hidden="1" customHeight="1" x14ac:dyDescent="0.25">
      <c r="B57" s="111"/>
      <c r="C57" s="111"/>
      <c r="D57" s="112"/>
      <c r="E57" s="147"/>
      <c r="F57" s="157" t="e">
        <f>'1. IDENTIFICACION DEL RIESGO'!#REF!</f>
        <v>#REF!</v>
      </c>
      <c r="G57" s="158"/>
      <c r="H57" s="172" t="e">
        <f>IF(ISBLANK('1. IDENTIFICACION DEL RIESGO'!#REF!),"",'1. IDENTIFICACION DEL RIESGO'!#REF!)</f>
        <v>#REF!</v>
      </c>
      <c r="I57" s="159"/>
      <c r="J57" s="172" t="e">
        <f>IF(ISBLANK('1. IDENTIFICACION DEL RIESGO'!#REF!),"",'1. IDENTIFICACION DEL RIESGO'!#REF!)</f>
        <v>#REF!</v>
      </c>
      <c r="K57" s="159"/>
      <c r="L57" s="172" t="e">
        <f>'2. ANALISIS DEL RIESGO'!#REF!</f>
        <v>#REF!</v>
      </c>
      <c r="M57" s="160"/>
      <c r="N57" s="173"/>
      <c r="O57" s="160"/>
      <c r="P57" s="173"/>
      <c r="Q57" s="160"/>
      <c r="R57" s="174" t="e">
        <f>'2. ANALISIS DEL RIESGO'!#REF!</f>
        <v>#REF!</v>
      </c>
      <c r="S57" s="160"/>
      <c r="T57" s="174" t="e">
        <f>IF(ISBLANK('2. ANALISIS DEL RIESGO'!#REF!),"",'2. ANALISIS DEL RIESGO'!#REF!)</f>
        <v>#REF!</v>
      </c>
      <c r="U57" s="160"/>
      <c r="V57" s="175"/>
    </row>
    <row r="58" spans="2:22" ht="149.25" hidden="1" customHeight="1" x14ac:dyDescent="0.25">
      <c r="B58" s="111"/>
      <c r="C58" s="111"/>
      <c r="D58" s="112"/>
      <c r="E58" s="147"/>
      <c r="F58" s="157" t="e">
        <f>'1. IDENTIFICACION DEL RIESGO'!#REF!</f>
        <v>#REF!</v>
      </c>
      <c r="G58" s="158"/>
      <c r="H58" s="172" t="e">
        <f>IF(ISBLANK('1. IDENTIFICACION DEL RIESGO'!#REF!),"",'1. IDENTIFICACION DEL RIESGO'!#REF!)</f>
        <v>#REF!</v>
      </c>
      <c r="I58" s="159"/>
      <c r="J58" s="172" t="e">
        <f>IF(ISBLANK('1. IDENTIFICACION DEL RIESGO'!#REF!),"",'1. IDENTIFICACION DEL RIESGO'!#REF!)</f>
        <v>#REF!</v>
      </c>
      <c r="K58" s="159"/>
      <c r="L58" s="172" t="e">
        <f>'2. ANALISIS DEL RIESGO'!#REF!</f>
        <v>#REF!</v>
      </c>
      <c r="M58" s="160"/>
      <c r="N58" s="173"/>
      <c r="O58" s="160"/>
      <c r="P58" s="173"/>
      <c r="Q58" s="160"/>
      <c r="R58" s="174" t="e">
        <f>'2. ANALISIS DEL RIESGO'!#REF!</f>
        <v>#REF!</v>
      </c>
      <c r="S58" s="160"/>
      <c r="T58" s="174" t="e">
        <f>IF(ISBLANK('2. ANALISIS DEL RIESGO'!#REF!),"",'2. ANALISIS DEL RIESGO'!#REF!)</f>
        <v>#REF!</v>
      </c>
      <c r="U58" s="160"/>
      <c r="V58" s="175"/>
    </row>
    <row r="59" spans="2:22" ht="149.25" hidden="1" customHeight="1" x14ac:dyDescent="0.25">
      <c r="B59" s="111"/>
      <c r="C59" s="111"/>
      <c r="D59" s="112"/>
      <c r="E59" s="147"/>
      <c r="F59" s="157" t="e">
        <f>'1. IDENTIFICACION DEL RIESGO'!#REF!</f>
        <v>#REF!</v>
      </c>
      <c r="G59" s="158"/>
      <c r="H59" s="172" t="e">
        <f>IF(ISBLANK('1. IDENTIFICACION DEL RIESGO'!#REF!),"",'1. IDENTIFICACION DEL RIESGO'!#REF!)</f>
        <v>#REF!</v>
      </c>
      <c r="I59" s="159"/>
      <c r="J59" s="172" t="e">
        <f>IF(ISBLANK('1. IDENTIFICACION DEL RIESGO'!#REF!),"",'1. IDENTIFICACION DEL RIESGO'!#REF!)</f>
        <v>#REF!</v>
      </c>
      <c r="K59" s="159"/>
      <c r="L59" s="172" t="e">
        <f>'2. ANALISIS DEL RIESGO'!#REF!</f>
        <v>#REF!</v>
      </c>
      <c r="M59" s="160"/>
      <c r="N59" s="173"/>
      <c r="O59" s="160"/>
      <c r="P59" s="173"/>
      <c r="Q59" s="160"/>
      <c r="R59" s="174" t="e">
        <f>'2. ANALISIS DEL RIESGO'!#REF!</f>
        <v>#REF!</v>
      </c>
      <c r="S59" s="160"/>
      <c r="T59" s="174" t="e">
        <f>IF(ISBLANK('2. ANALISIS DEL RIESGO'!#REF!),"",'2. ANALISIS DEL RIESGO'!#REF!)</f>
        <v>#REF!</v>
      </c>
      <c r="U59" s="160"/>
      <c r="V59" s="175"/>
    </row>
    <row r="60" spans="2:22" ht="149.25" hidden="1" customHeight="1" x14ac:dyDescent="0.25">
      <c r="B60" s="111"/>
      <c r="C60" s="111"/>
      <c r="D60" s="112"/>
      <c r="E60" s="147"/>
      <c r="F60" s="157" t="e">
        <f>'1. IDENTIFICACION DEL RIESGO'!#REF!</f>
        <v>#REF!</v>
      </c>
      <c r="G60" s="158"/>
      <c r="H60" s="172" t="e">
        <f>IF(ISBLANK('1. IDENTIFICACION DEL RIESGO'!#REF!),"",'1. IDENTIFICACION DEL RIESGO'!#REF!)</f>
        <v>#REF!</v>
      </c>
      <c r="I60" s="159"/>
      <c r="J60" s="172" t="e">
        <f>IF(ISBLANK('1. IDENTIFICACION DEL RIESGO'!#REF!),"",'1. IDENTIFICACION DEL RIESGO'!#REF!)</f>
        <v>#REF!</v>
      </c>
      <c r="K60" s="159"/>
      <c r="L60" s="172" t="e">
        <f>'2. ANALISIS DEL RIESGO'!#REF!</f>
        <v>#REF!</v>
      </c>
      <c r="M60" s="160"/>
      <c r="N60" s="173"/>
      <c r="O60" s="160"/>
      <c r="P60" s="173"/>
      <c r="Q60" s="160"/>
      <c r="R60" s="174" t="e">
        <f>'2. ANALISIS DEL RIESGO'!#REF!</f>
        <v>#REF!</v>
      </c>
      <c r="S60" s="160"/>
      <c r="T60" s="174" t="e">
        <f>IF(ISBLANK('2. ANALISIS DEL RIESGO'!#REF!),"",'2. ANALISIS DEL RIESGO'!#REF!)</f>
        <v>#REF!</v>
      </c>
      <c r="U60" s="160"/>
      <c r="V60" s="175"/>
    </row>
    <row r="61" spans="2:22" ht="149.25" hidden="1" customHeight="1" x14ac:dyDescent="0.25">
      <c r="B61" s="111"/>
      <c r="C61" s="111"/>
      <c r="D61" s="112"/>
      <c r="E61" s="147"/>
      <c r="F61" s="157" t="e">
        <f>'1. IDENTIFICACION DEL RIESGO'!#REF!</f>
        <v>#REF!</v>
      </c>
      <c r="G61" s="158"/>
      <c r="H61" s="172" t="e">
        <f>IF(ISBLANK('1. IDENTIFICACION DEL RIESGO'!#REF!),"",'1. IDENTIFICACION DEL RIESGO'!#REF!)</f>
        <v>#REF!</v>
      </c>
      <c r="I61" s="159"/>
      <c r="J61" s="172" t="e">
        <f>IF(ISBLANK('1. IDENTIFICACION DEL RIESGO'!#REF!),"",'1. IDENTIFICACION DEL RIESGO'!#REF!)</f>
        <v>#REF!</v>
      </c>
      <c r="K61" s="159"/>
      <c r="L61" s="172" t="e">
        <f>'2. ANALISIS DEL RIESGO'!#REF!</f>
        <v>#REF!</v>
      </c>
      <c r="M61" s="160"/>
      <c r="N61" s="173"/>
      <c r="O61" s="160"/>
      <c r="P61" s="173"/>
      <c r="Q61" s="160"/>
      <c r="R61" s="174" t="e">
        <f>'2. ANALISIS DEL RIESGO'!#REF!</f>
        <v>#REF!</v>
      </c>
      <c r="S61" s="160"/>
      <c r="T61" s="174" t="e">
        <f>IF(ISBLANK('2. ANALISIS DEL RIESGO'!#REF!),"",'2. ANALISIS DEL RIESGO'!#REF!)</f>
        <v>#REF!</v>
      </c>
      <c r="U61" s="160"/>
      <c r="V61" s="175"/>
    </row>
    <row r="62" spans="2:22" ht="149.25" hidden="1" customHeight="1" x14ac:dyDescent="0.25">
      <c r="B62" s="111"/>
      <c r="C62" s="111"/>
      <c r="D62" s="112"/>
      <c r="E62" s="147"/>
      <c r="F62" s="157" t="e">
        <f>'1. IDENTIFICACION DEL RIESGO'!#REF!</f>
        <v>#REF!</v>
      </c>
      <c r="G62" s="158"/>
      <c r="H62" s="172" t="e">
        <f>IF(ISBLANK('1. IDENTIFICACION DEL RIESGO'!#REF!),"",'1. IDENTIFICACION DEL RIESGO'!#REF!)</f>
        <v>#REF!</v>
      </c>
      <c r="I62" s="159"/>
      <c r="J62" s="172" t="e">
        <f>IF(ISBLANK('1. IDENTIFICACION DEL RIESGO'!#REF!),"",'1. IDENTIFICACION DEL RIESGO'!#REF!)</f>
        <v>#REF!</v>
      </c>
      <c r="K62" s="159"/>
      <c r="L62" s="172" t="e">
        <f>'2. ANALISIS DEL RIESGO'!#REF!</f>
        <v>#REF!</v>
      </c>
      <c r="M62" s="160"/>
      <c r="N62" s="173"/>
      <c r="O62" s="160"/>
      <c r="P62" s="173"/>
      <c r="Q62" s="160"/>
      <c r="R62" s="174" t="e">
        <f>'2. ANALISIS DEL RIESGO'!#REF!</f>
        <v>#REF!</v>
      </c>
      <c r="S62" s="160"/>
      <c r="T62" s="174" t="e">
        <f>IF(ISBLANK('2. ANALISIS DEL RIESGO'!#REF!),"",'2. ANALISIS DEL RIESGO'!#REF!)</f>
        <v>#REF!</v>
      </c>
      <c r="U62" s="160"/>
      <c r="V62" s="175"/>
    </row>
    <row r="63" spans="2:22" ht="149.25" hidden="1" customHeight="1" x14ac:dyDescent="0.25">
      <c r="B63" s="111"/>
      <c r="C63" s="111"/>
      <c r="D63" s="112"/>
      <c r="E63" s="147"/>
      <c r="F63" s="157" t="e">
        <f>'1. IDENTIFICACION DEL RIESGO'!#REF!</f>
        <v>#REF!</v>
      </c>
      <c r="G63" s="158"/>
      <c r="H63" s="172" t="e">
        <f>IF(ISBLANK('1. IDENTIFICACION DEL RIESGO'!#REF!),"",'1. IDENTIFICACION DEL RIESGO'!#REF!)</f>
        <v>#REF!</v>
      </c>
      <c r="I63" s="159"/>
      <c r="J63" s="172" t="e">
        <f>IF(ISBLANK('1. IDENTIFICACION DEL RIESGO'!#REF!),"",'1. IDENTIFICACION DEL RIESGO'!#REF!)</f>
        <v>#REF!</v>
      </c>
      <c r="K63" s="159"/>
      <c r="L63" s="172" t="e">
        <f>'2. ANALISIS DEL RIESGO'!#REF!</f>
        <v>#REF!</v>
      </c>
      <c r="M63" s="160"/>
      <c r="N63" s="173"/>
      <c r="O63" s="160"/>
      <c r="P63" s="173"/>
      <c r="Q63" s="160"/>
      <c r="R63" s="174" t="e">
        <f>'2. ANALISIS DEL RIESGO'!#REF!</f>
        <v>#REF!</v>
      </c>
      <c r="S63" s="160"/>
      <c r="T63" s="174" t="e">
        <f>IF(ISBLANK('2. ANALISIS DEL RIESGO'!#REF!),"",'2. ANALISIS DEL RIESGO'!#REF!)</f>
        <v>#REF!</v>
      </c>
      <c r="U63" s="160"/>
      <c r="V63" s="175"/>
    </row>
    <row r="64" spans="2:22" ht="149.25" hidden="1" customHeight="1" x14ac:dyDescent="0.25">
      <c r="B64" s="111"/>
      <c r="C64" s="111"/>
      <c r="D64" s="112"/>
      <c r="E64" s="147"/>
      <c r="F64" s="157" t="e">
        <f>'1. IDENTIFICACION DEL RIESGO'!#REF!</f>
        <v>#REF!</v>
      </c>
      <c r="G64" s="158"/>
      <c r="H64" s="172" t="e">
        <f>IF(ISBLANK('1. IDENTIFICACION DEL RIESGO'!#REF!),"",'1. IDENTIFICACION DEL RIESGO'!#REF!)</f>
        <v>#REF!</v>
      </c>
      <c r="I64" s="159"/>
      <c r="J64" s="172" t="e">
        <f>IF(ISBLANK('1. IDENTIFICACION DEL RIESGO'!#REF!),"",'1. IDENTIFICACION DEL RIESGO'!#REF!)</f>
        <v>#REF!</v>
      </c>
      <c r="K64" s="159"/>
      <c r="L64" s="172" t="e">
        <f>'2. ANALISIS DEL RIESGO'!#REF!</f>
        <v>#REF!</v>
      </c>
      <c r="M64" s="160"/>
      <c r="N64" s="173"/>
      <c r="O64" s="160"/>
      <c r="P64" s="173"/>
      <c r="Q64" s="160"/>
      <c r="R64" s="174" t="e">
        <f>'2. ANALISIS DEL RIESGO'!#REF!</f>
        <v>#REF!</v>
      </c>
      <c r="S64" s="160"/>
      <c r="T64" s="174" t="e">
        <f>IF(ISBLANK('2. ANALISIS DEL RIESGO'!#REF!),"",'2. ANALISIS DEL RIESGO'!#REF!)</f>
        <v>#REF!</v>
      </c>
      <c r="U64" s="160"/>
      <c r="V64" s="175"/>
    </row>
    <row r="65" spans="2:22" ht="149.25" hidden="1" customHeight="1" x14ac:dyDescent="0.25">
      <c r="B65" s="111"/>
      <c r="C65" s="111"/>
      <c r="D65" s="112"/>
      <c r="E65" s="147"/>
      <c r="F65" s="157" t="e">
        <f>'1. IDENTIFICACION DEL RIESGO'!#REF!</f>
        <v>#REF!</v>
      </c>
      <c r="G65" s="158"/>
      <c r="H65" s="172" t="e">
        <f>IF(ISBLANK('1. IDENTIFICACION DEL RIESGO'!#REF!),"",'1. IDENTIFICACION DEL RIESGO'!#REF!)</f>
        <v>#REF!</v>
      </c>
      <c r="I65" s="159"/>
      <c r="J65" s="172" t="e">
        <f>IF(ISBLANK('1. IDENTIFICACION DEL RIESGO'!#REF!),"",'1. IDENTIFICACION DEL RIESGO'!#REF!)</f>
        <v>#REF!</v>
      </c>
      <c r="K65" s="159"/>
      <c r="L65" s="172" t="e">
        <f>'2. ANALISIS DEL RIESGO'!#REF!</f>
        <v>#REF!</v>
      </c>
      <c r="M65" s="160"/>
      <c r="N65" s="173"/>
      <c r="O65" s="160"/>
      <c r="P65" s="173"/>
      <c r="Q65" s="160"/>
      <c r="R65" s="174" t="e">
        <f>'2. ANALISIS DEL RIESGO'!#REF!</f>
        <v>#REF!</v>
      </c>
      <c r="S65" s="160"/>
      <c r="T65" s="174" t="e">
        <f>IF(ISBLANK('2. ANALISIS DEL RIESGO'!#REF!),"",'2. ANALISIS DEL RIESGO'!#REF!)</f>
        <v>#REF!</v>
      </c>
      <c r="U65" s="160"/>
      <c r="V65" s="175"/>
    </row>
    <row r="66" spans="2:22" ht="149.25" hidden="1" customHeight="1" x14ac:dyDescent="0.25">
      <c r="B66" s="111"/>
      <c r="C66" s="111"/>
      <c r="D66" s="112"/>
      <c r="E66" s="147"/>
      <c r="F66" s="157" t="e">
        <f>'1. IDENTIFICACION DEL RIESGO'!#REF!</f>
        <v>#REF!</v>
      </c>
      <c r="G66" s="158"/>
      <c r="H66" s="172" t="e">
        <f>IF(ISBLANK('1. IDENTIFICACION DEL RIESGO'!#REF!),"",'1. IDENTIFICACION DEL RIESGO'!#REF!)</f>
        <v>#REF!</v>
      </c>
      <c r="I66" s="159"/>
      <c r="J66" s="172" t="e">
        <f>IF(ISBLANK('1. IDENTIFICACION DEL RIESGO'!#REF!),"",'1. IDENTIFICACION DEL RIESGO'!#REF!)</f>
        <v>#REF!</v>
      </c>
      <c r="K66" s="159"/>
      <c r="L66" s="172" t="e">
        <f>'2. ANALISIS DEL RIESGO'!#REF!</f>
        <v>#REF!</v>
      </c>
      <c r="M66" s="160"/>
      <c r="N66" s="173"/>
      <c r="O66" s="160"/>
      <c r="P66" s="173"/>
      <c r="Q66" s="160"/>
      <c r="R66" s="174" t="e">
        <f>'2. ANALISIS DEL RIESGO'!#REF!</f>
        <v>#REF!</v>
      </c>
      <c r="S66" s="160"/>
      <c r="T66" s="174" t="e">
        <f>IF(ISBLANK('2. ANALISIS DEL RIESGO'!#REF!),"",'2. ANALISIS DEL RIESGO'!#REF!)</f>
        <v>#REF!</v>
      </c>
      <c r="U66" s="160"/>
      <c r="V66" s="175"/>
    </row>
    <row r="102" spans="1:7" x14ac:dyDescent="0.25">
      <c r="B102" s="8"/>
      <c r="C102" s="8"/>
      <c r="D102" s="62"/>
      <c r="E102" s="8"/>
      <c r="F102" s="8"/>
      <c r="G102" s="8"/>
    </row>
    <row r="103" spans="1:7" x14ac:dyDescent="0.25">
      <c r="A103" s="8"/>
      <c r="B103" s="8"/>
      <c r="C103" s="8"/>
      <c r="D103" s="62"/>
      <c r="E103" s="8"/>
      <c r="F103" s="8"/>
      <c r="G103" s="8"/>
    </row>
    <row r="104" spans="1:7" x14ac:dyDescent="0.25">
      <c r="A104" s="8"/>
      <c r="B104" s="8"/>
      <c r="C104" s="8"/>
      <c r="D104" s="62"/>
      <c r="E104" s="8"/>
      <c r="F104" s="8"/>
      <c r="G104" s="8"/>
    </row>
    <row r="105" spans="1:7" x14ac:dyDescent="0.25">
      <c r="A105" s="8"/>
      <c r="B105" s="8"/>
      <c r="C105" s="8"/>
      <c r="D105" s="62"/>
      <c r="E105" s="8"/>
      <c r="F105" s="8"/>
      <c r="G105" s="8"/>
    </row>
    <row r="106" spans="1:7" x14ac:dyDescent="0.25">
      <c r="A106" s="8"/>
      <c r="B106" s="8"/>
      <c r="C106" s="8"/>
      <c r="D106" s="62"/>
      <c r="E106" s="8"/>
      <c r="F106" s="8"/>
      <c r="G106" s="8"/>
    </row>
    <row r="107" spans="1:7" x14ac:dyDescent="0.25">
      <c r="A107" s="8"/>
      <c r="B107" s="8"/>
      <c r="C107" s="8"/>
      <c r="D107" s="62"/>
      <c r="E107" s="8"/>
      <c r="F107" s="8"/>
      <c r="G107" s="8"/>
    </row>
    <row r="108" spans="1:7" x14ac:dyDescent="0.25">
      <c r="A108" s="8"/>
      <c r="B108" s="8"/>
      <c r="C108" s="8"/>
      <c r="D108" s="62"/>
      <c r="E108" s="8"/>
      <c r="F108" s="8"/>
      <c r="G108" s="8"/>
    </row>
    <row r="109" spans="1:7" x14ac:dyDescent="0.25">
      <c r="A109" s="8"/>
      <c r="B109" s="8"/>
      <c r="C109" s="8"/>
      <c r="D109" s="62"/>
      <c r="E109" s="8"/>
      <c r="F109" s="8"/>
      <c r="G109" s="8"/>
    </row>
    <row r="110" spans="1:7" x14ac:dyDescent="0.25">
      <c r="A110" s="8"/>
      <c r="B110" s="8"/>
      <c r="C110" s="8"/>
      <c r="D110" s="62"/>
      <c r="E110" s="8"/>
      <c r="F110" s="8"/>
      <c r="G110" s="8"/>
    </row>
    <row r="111" spans="1:7" x14ac:dyDescent="0.25">
      <c r="A111" s="8"/>
      <c r="B111" s="8"/>
      <c r="C111" s="8"/>
      <c r="D111" s="62"/>
      <c r="E111" s="8"/>
      <c r="F111" s="8"/>
      <c r="G111" s="8"/>
    </row>
    <row r="112" spans="1:7" x14ac:dyDescent="0.25">
      <c r="A112" s="8"/>
      <c r="B112" s="8"/>
      <c r="C112" s="8"/>
      <c r="D112" s="62"/>
      <c r="E112" s="8"/>
      <c r="F112" s="8"/>
      <c r="G112" s="8"/>
    </row>
    <row r="113" spans="1:7" x14ac:dyDescent="0.25">
      <c r="A113" s="8"/>
      <c r="B113" s="8"/>
      <c r="C113" s="8"/>
      <c r="D113" s="62"/>
      <c r="E113" s="8"/>
      <c r="F113" s="8"/>
      <c r="G113" s="8"/>
    </row>
    <row r="114" spans="1:7" x14ac:dyDescent="0.25">
      <c r="A114" s="8"/>
      <c r="B114" s="8"/>
      <c r="C114" s="8"/>
      <c r="D114" s="62"/>
      <c r="E114" s="8"/>
      <c r="F114" s="8"/>
      <c r="G114" s="8"/>
    </row>
    <row r="115" spans="1:7" x14ac:dyDescent="0.25">
      <c r="A115" s="8"/>
      <c r="B115" s="8"/>
      <c r="C115" s="8"/>
      <c r="D115" s="62"/>
      <c r="E115" s="8"/>
      <c r="F115" s="8"/>
      <c r="G115" s="8"/>
    </row>
    <row r="116" spans="1:7" x14ac:dyDescent="0.25">
      <c r="A116" s="8"/>
      <c r="B116" s="8"/>
      <c r="C116" s="8"/>
      <c r="D116" s="62"/>
      <c r="E116" s="8"/>
      <c r="F116" s="8"/>
      <c r="G116" s="8"/>
    </row>
    <row r="117" spans="1:7" x14ac:dyDescent="0.25">
      <c r="A117" s="8"/>
      <c r="B117" s="8"/>
      <c r="C117" s="8"/>
      <c r="D117" s="62"/>
      <c r="E117" s="8"/>
      <c r="F117" s="8"/>
      <c r="G117" s="8"/>
    </row>
    <row r="118" spans="1:7" x14ac:dyDescent="0.25">
      <c r="A118" s="8"/>
      <c r="B118" s="8"/>
      <c r="C118" s="8"/>
      <c r="D118" s="62"/>
      <c r="E118" s="8"/>
      <c r="F118" s="8"/>
      <c r="G118" s="8"/>
    </row>
    <row r="119" spans="1:7" x14ac:dyDescent="0.25">
      <c r="A119" s="8"/>
      <c r="B119" s="8"/>
      <c r="C119" s="8"/>
      <c r="D119" s="62"/>
      <c r="E119" s="8"/>
      <c r="F119" s="8"/>
      <c r="G119" s="8"/>
    </row>
    <row r="120" spans="1:7" x14ac:dyDescent="0.25">
      <c r="A120" s="8"/>
      <c r="B120" s="8"/>
      <c r="C120" s="8"/>
      <c r="D120" s="62"/>
      <c r="E120" s="8"/>
      <c r="F120" s="8"/>
      <c r="G120" s="8"/>
    </row>
    <row r="121" spans="1:7" x14ac:dyDescent="0.25">
      <c r="A121" s="8"/>
      <c r="B121" s="8"/>
      <c r="C121" s="8"/>
      <c r="D121" s="62"/>
      <c r="E121" s="8"/>
      <c r="F121" s="8"/>
      <c r="G121" s="8"/>
    </row>
    <row r="122" spans="1:7" x14ac:dyDescent="0.25">
      <c r="A122" s="8"/>
      <c r="B122" s="8"/>
      <c r="C122" s="8"/>
      <c r="D122" s="62"/>
      <c r="E122" s="8"/>
      <c r="F122" s="8"/>
      <c r="G122" s="8"/>
    </row>
    <row r="123" spans="1:7" x14ac:dyDescent="0.25">
      <c r="A123" s="8"/>
      <c r="B123" s="8"/>
      <c r="C123" s="8"/>
      <c r="D123" s="62"/>
      <c r="E123" s="8"/>
      <c r="F123" s="8"/>
      <c r="G123" s="8"/>
    </row>
    <row r="124" spans="1:7" x14ac:dyDescent="0.25">
      <c r="A124" s="8"/>
      <c r="B124" s="8"/>
      <c r="C124" s="8"/>
      <c r="D124" s="62"/>
      <c r="E124" s="8"/>
      <c r="F124" s="8"/>
      <c r="G124" s="8"/>
    </row>
    <row r="125" spans="1:7" x14ac:dyDescent="0.25">
      <c r="A125" s="8"/>
      <c r="B125" s="8"/>
      <c r="C125" s="8"/>
      <c r="D125" s="62"/>
      <c r="E125" s="8"/>
      <c r="F125" s="8"/>
      <c r="G125" s="8"/>
    </row>
    <row r="126" spans="1:7" x14ac:dyDescent="0.25">
      <c r="A126" s="8"/>
      <c r="B126" s="8"/>
      <c r="C126" s="8"/>
      <c r="D126" s="62"/>
      <c r="E126" s="8"/>
      <c r="F126" s="8"/>
      <c r="G126" s="8"/>
    </row>
    <row r="127" spans="1:7" x14ac:dyDescent="0.25">
      <c r="A127" s="8"/>
      <c r="B127" s="8"/>
      <c r="C127" s="8"/>
      <c r="D127" s="62"/>
      <c r="E127" s="8"/>
      <c r="F127" s="8"/>
      <c r="G127" s="8"/>
    </row>
    <row r="128" spans="1:7" x14ac:dyDescent="0.25">
      <c r="A128" s="8"/>
      <c r="B128" s="8"/>
      <c r="C128" s="8"/>
      <c r="D128" s="62"/>
      <c r="E128" s="8"/>
      <c r="F128" s="8"/>
      <c r="G128" s="8"/>
    </row>
    <row r="129" spans="1:7" x14ac:dyDescent="0.25">
      <c r="A129" s="8"/>
      <c r="B129" s="8"/>
      <c r="C129" s="8"/>
      <c r="D129" s="62"/>
      <c r="E129" s="8"/>
      <c r="F129" s="8"/>
      <c r="G129" s="8"/>
    </row>
    <row r="130" spans="1:7" x14ac:dyDescent="0.25">
      <c r="A130" s="8"/>
      <c r="B130" s="8"/>
      <c r="C130" s="8"/>
      <c r="D130" s="62"/>
      <c r="E130" s="8"/>
      <c r="F130" s="8"/>
      <c r="G130" s="8"/>
    </row>
    <row r="131" spans="1:7" x14ac:dyDescent="0.25">
      <c r="A131" s="8"/>
      <c r="B131" s="8"/>
      <c r="C131" s="8"/>
      <c r="D131" s="62"/>
      <c r="E131" s="8"/>
      <c r="F131" s="8"/>
      <c r="G131" s="8"/>
    </row>
    <row r="132" spans="1:7" x14ac:dyDescent="0.25">
      <c r="A132" s="8"/>
      <c r="B132" s="8"/>
      <c r="C132" s="8"/>
      <c r="D132" s="62"/>
      <c r="E132" s="8"/>
      <c r="F132" s="8"/>
      <c r="G132" s="8"/>
    </row>
    <row r="133" spans="1:7" x14ac:dyDescent="0.25">
      <c r="A133" s="8"/>
      <c r="B133" s="8"/>
      <c r="C133" s="8"/>
      <c r="D133" s="62"/>
      <c r="E133" s="8"/>
      <c r="F133" s="8"/>
      <c r="G133" s="8"/>
    </row>
    <row r="134" spans="1:7" x14ac:dyDescent="0.25">
      <c r="A134" s="8"/>
      <c r="B134" s="8"/>
      <c r="C134" s="8"/>
      <c r="D134" s="62"/>
      <c r="E134" s="8"/>
      <c r="F134" s="8"/>
      <c r="G134" s="8"/>
    </row>
    <row r="135" spans="1:7" x14ac:dyDescent="0.25">
      <c r="A135" s="8"/>
      <c r="B135" s="8"/>
      <c r="C135" s="8"/>
      <c r="D135" s="62"/>
      <c r="E135" s="8"/>
      <c r="F135" s="8"/>
      <c r="G135" s="8"/>
    </row>
    <row r="136" spans="1:7" x14ac:dyDescent="0.25">
      <c r="A136" s="8"/>
      <c r="B136" s="8"/>
      <c r="C136" s="8"/>
      <c r="D136" s="62"/>
      <c r="E136" s="8"/>
      <c r="F136" s="8"/>
      <c r="G136" s="8"/>
    </row>
    <row r="137" spans="1:7" x14ac:dyDescent="0.25">
      <c r="A137" s="8"/>
      <c r="B137" s="8"/>
      <c r="C137" s="8"/>
      <c r="D137" s="62"/>
      <c r="E137" s="8"/>
      <c r="F137" s="8"/>
      <c r="G137" s="8"/>
    </row>
    <row r="138" spans="1:7" x14ac:dyDescent="0.25">
      <c r="A138" s="8"/>
      <c r="B138" s="8"/>
      <c r="C138" s="8"/>
      <c r="D138" s="62"/>
      <c r="E138" s="8"/>
      <c r="F138" s="8"/>
      <c r="G138" s="8"/>
    </row>
    <row r="139" spans="1:7" x14ac:dyDescent="0.25">
      <c r="A139" s="8"/>
      <c r="B139" s="8"/>
      <c r="C139" s="8"/>
      <c r="D139" s="62"/>
      <c r="E139" s="8"/>
      <c r="F139" s="8"/>
      <c r="G139" s="8"/>
    </row>
    <row r="140" spans="1:7" x14ac:dyDescent="0.25">
      <c r="A140" s="8"/>
      <c r="B140" s="8"/>
      <c r="C140" s="8"/>
      <c r="D140" s="62"/>
      <c r="E140" s="8"/>
      <c r="F140" s="8"/>
      <c r="G140" s="8"/>
    </row>
    <row r="141" spans="1:7" x14ac:dyDescent="0.25">
      <c r="A141" s="8"/>
      <c r="B141" s="8"/>
      <c r="C141" s="8"/>
      <c r="D141" s="62"/>
      <c r="E141" s="8"/>
      <c r="F141" s="8"/>
      <c r="G141" s="8"/>
    </row>
    <row r="142" spans="1:7" x14ac:dyDescent="0.25">
      <c r="A142" s="8"/>
      <c r="B142" s="8"/>
      <c r="C142" s="8"/>
      <c r="D142" s="62"/>
      <c r="E142" s="8"/>
      <c r="F142" s="8"/>
      <c r="G142" s="8"/>
    </row>
    <row r="143" spans="1:7" x14ac:dyDescent="0.25">
      <c r="A143" s="8"/>
      <c r="B143" s="8"/>
      <c r="C143" s="8"/>
      <c r="D143" s="62"/>
      <c r="E143" s="8"/>
      <c r="F143" s="8"/>
      <c r="G143" s="8"/>
    </row>
    <row r="144" spans="1:7" x14ac:dyDescent="0.25">
      <c r="A144" s="8"/>
      <c r="B144" s="8"/>
      <c r="C144" s="8"/>
      <c r="D144" s="62"/>
      <c r="E144" s="8"/>
      <c r="F144" s="8"/>
      <c r="G144" s="8"/>
    </row>
    <row r="145" spans="1:7" x14ac:dyDescent="0.25">
      <c r="A145" s="8"/>
      <c r="B145" s="8"/>
      <c r="C145" s="8"/>
      <c r="D145" s="62"/>
      <c r="E145" s="8"/>
      <c r="F145" s="8"/>
      <c r="G145" s="8"/>
    </row>
    <row r="146" spans="1:7" x14ac:dyDescent="0.25">
      <c r="A146" s="8"/>
      <c r="B146" s="8"/>
      <c r="C146" s="8"/>
      <c r="D146" s="62"/>
      <c r="E146" s="8"/>
      <c r="F146" s="8"/>
      <c r="G146" s="8"/>
    </row>
    <row r="147" spans="1:7" x14ac:dyDescent="0.25">
      <c r="A147" s="8"/>
      <c r="B147" s="8"/>
      <c r="C147" s="8"/>
      <c r="D147" s="62"/>
      <c r="E147" s="8"/>
      <c r="F147" s="8"/>
      <c r="G147" s="8"/>
    </row>
    <row r="148" spans="1:7" x14ac:dyDescent="0.25">
      <c r="A148" s="8"/>
      <c r="B148" s="8"/>
      <c r="C148" s="8"/>
      <c r="D148" s="62"/>
      <c r="E148" s="8"/>
      <c r="F148" s="8"/>
      <c r="G148" s="8"/>
    </row>
    <row r="149" spans="1:7" x14ac:dyDescent="0.25">
      <c r="A149" s="8"/>
      <c r="B149" s="8"/>
      <c r="C149" s="8"/>
      <c r="D149" s="62"/>
      <c r="E149" s="8"/>
      <c r="F149" s="8"/>
      <c r="G149" s="8"/>
    </row>
    <row r="150" spans="1:7" x14ac:dyDescent="0.25">
      <c r="A150" s="8"/>
      <c r="B150" s="8"/>
      <c r="C150" s="8"/>
      <c r="D150" s="62"/>
      <c r="E150" s="8"/>
      <c r="F150" s="8"/>
      <c r="G150" s="8"/>
    </row>
    <row r="151" spans="1:7" x14ac:dyDescent="0.25">
      <c r="A151" s="8"/>
      <c r="B151" s="8"/>
      <c r="C151" s="8"/>
      <c r="D151" s="62"/>
      <c r="E151" s="8"/>
      <c r="F151" s="8"/>
      <c r="G151" s="8"/>
    </row>
    <row r="152" spans="1:7" x14ac:dyDescent="0.25">
      <c r="A152" s="8"/>
      <c r="B152" s="8"/>
      <c r="C152" s="8"/>
      <c r="D152" s="62"/>
      <c r="E152" s="8"/>
      <c r="F152" s="8"/>
      <c r="G152" s="8"/>
    </row>
    <row r="153" spans="1:7" x14ac:dyDescent="0.25">
      <c r="A153" s="8"/>
      <c r="B153" s="8"/>
      <c r="C153" s="8"/>
      <c r="D153" s="62"/>
      <c r="E153" s="8"/>
      <c r="F153" s="8"/>
      <c r="G153" s="8"/>
    </row>
    <row r="154" spans="1:7" x14ac:dyDescent="0.25">
      <c r="A154" s="8"/>
      <c r="B154" s="8"/>
      <c r="C154" s="8"/>
      <c r="D154" s="62"/>
      <c r="E154" s="8"/>
      <c r="F154" s="8"/>
      <c r="G154" s="8"/>
    </row>
    <row r="155" spans="1:7" x14ac:dyDescent="0.25">
      <c r="A155" s="8"/>
      <c r="B155" s="8"/>
      <c r="C155" s="8"/>
      <c r="D155" s="62"/>
      <c r="E155" s="8"/>
      <c r="F155" s="8"/>
      <c r="G155" s="8"/>
    </row>
    <row r="156" spans="1:7" x14ac:dyDescent="0.25">
      <c r="A156" s="8"/>
      <c r="B156" s="8"/>
      <c r="C156" s="8"/>
      <c r="D156" s="62"/>
      <c r="E156" s="8"/>
      <c r="F156" s="8"/>
      <c r="G156" s="8"/>
    </row>
    <row r="157" spans="1:7" x14ac:dyDescent="0.25">
      <c r="A157" s="8"/>
      <c r="B157" s="8"/>
      <c r="C157" s="8"/>
      <c r="D157" s="62"/>
      <c r="E157" s="8"/>
      <c r="F157" s="8"/>
      <c r="G157" s="8"/>
    </row>
    <row r="158" spans="1:7" x14ac:dyDescent="0.25">
      <c r="A158" s="8"/>
      <c r="B158" s="8"/>
      <c r="C158" s="8"/>
      <c r="D158" s="62"/>
      <c r="E158" s="8"/>
      <c r="F158" s="8"/>
      <c r="G158" s="8"/>
    </row>
    <row r="159" spans="1:7" x14ac:dyDescent="0.25">
      <c r="A159" s="8"/>
      <c r="B159" s="8"/>
      <c r="C159" s="8"/>
      <c r="D159" s="62"/>
      <c r="E159" s="8"/>
      <c r="F159" s="8"/>
      <c r="G159" s="8"/>
    </row>
    <row r="160" spans="1:7" x14ac:dyDescent="0.25">
      <c r="A160" s="8"/>
      <c r="B160" s="8"/>
      <c r="C160" s="8"/>
      <c r="D160" s="62"/>
      <c r="E160" s="8"/>
      <c r="F160" s="8"/>
      <c r="G160" s="8"/>
    </row>
    <row r="161" spans="1:7" x14ac:dyDescent="0.25">
      <c r="A161" s="8"/>
      <c r="B161" s="8"/>
      <c r="C161" s="8"/>
      <c r="D161" s="62"/>
      <c r="E161" s="8"/>
      <c r="F161" s="8"/>
      <c r="G161" s="8"/>
    </row>
    <row r="162" spans="1:7" x14ac:dyDescent="0.25">
      <c r="A162" s="8"/>
      <c r="B162" s="8"/>
      <c r="C162" s="8"/>
      <c r="D162" s="62"/>
      <c r="E162" s="8"/>
      <c r="F162" s="8"/>
      <c r="G162" s="8"/>
    </row>
    <row r="163" spans="1:7" x14ac:dyDescent="0.25">
      <c r="A163" s="8"/>
      <c r="B163" s="8"/>
      <c r="C163" s="8"/>
      <c r="D163" s="62"/>
      <c r="E163" s="8"/>
      <c r="F163" s="8"/>
      <c r="G163" s="8"/>
    </row>
    <row r="164" spans="1:7" x14ac:dyDescent="0.25">
      <c r="A164" s="8"/>
      <c r="B164" s="8"/>
      <c r="C164" s="8"/>
      <c r="D164" s="62"/>
      <c r="E164" s="8"/>
      <c r="F164" s="8"/>
      <c r="G164" s="8"/>
    </row>
    <row r="165" spans="1:7" x14ac:dyDescent="0.25">
      <c r="A165" s="8"/>
      <c r="B165" s="8"/>
      <c r="C165" s="8"/>
      <c r="D165" s="62"/>
      <c r="E165" s="8"/>
      <c r="F165" s="8"/>
      <c r="G165" s="8"/>
    </row>
    <row r="166" spans="1:7" x14ac:dyDescent="0.25">
      <c r="A166" s="8"/>
      <c r="B166" s="8"/>
      <c r="C166" s="8"/>
      <c r="D166" s="62"/>
      <c r="E166" s="8"/>
      <c r="F166" s="8"/>
      <c r="G166" s="8"/>
    </row>
    <row r="167" spans="1:7" x14ac:dyDescent="0.25">
      <c r="A167" s="8"/>
      <c r="B167" s="8"/>
      <c r="C167" s="8"/>
      <c r="D167" s="62"/>
      <c r="E167" s="8"/>
      <c r="F167" s="8"/>
      <c r="G167" s="8"/>
    </row>
    <row r="168" spans="1:7" x14ac:dyDescent="0.25">
      <c r="A168" s="8"/>
      <c r="B168" s="8"/>
      <c r="C168" s="8"/>
      <c r="D168" s="62"/>
      <c r="E168" s="8"/>
      <c r="F168" s="8"/>
      <c r="G168" s="8"/>
    </row>
    <row r="169" spans="1:7" x14ac:dyDescent="0.25">
      <c r="A169" s="8"/>
      <c r="B169" s="8"/>
      <c r="C169" s="8"/>
      <c r="D169" s="62"/>
      <c r="E169" s="8"/>
      <c r="F169" s="8"/>
      <c r="G169" s="8"/>
    </row>
    <row r="170" spans="1:7" x14ac:dyDescent="0.25">
      <c r="A170" s="8"/>
      <c r="B170" s="8"/>
      <c r="C170" s="8"/>
      <c r="D170" s="62"/>
      <c r="E170" s="8"/>
      <c r="F170" s="8"/>
      <c r="G170" s="8"/>
    </row>
    <row r="171" spans="1:7" x14ac:dyDescent="0.25">
      <c r="A171" s="8"/>
      <c r="B171" s="8"/>
      <c r="C171" s="8"/>
      <c r="D171" s="62"/>
      <c r="E171" s="8"/>
      <c r="F171" s="8"/>
      <c r="G171" s="8"/>
    </row>
    <row r="172" spans="1:7" x14ac:dyDescent="0.25">
      <c r="A172" s="8"/>
      <c r="B172" s="8"/>
      <c r="C172" s="8"/>
      <c r="D172" s="62"/>
      <c r="E172" s="8"/>
      <c r="F172" s="8"/>
      <c r="G172" s="8"/>
    </row>
    <row r="173" spans="1:7" x14ac:dyDescent="0.25">
      <c r="A173" s="8"/>
      <c r="B173" s="8"/>
      <c r="C173" s="8"/>
      <c r="D173" s="62"/>
      <c r="E173" s="8"/>
      <c r="F173" s="8"/>
      <c r="G173" s="8"/>
    </row>
    <row r="174" spans="1:7" x14ac:dyDescent="0.25">
      <c r="A174" s="8"/>
      <c r="B174" s="8"/>
      <c r="C174" s="8"/>
      <c r="D174" s="62"/>
      <c r="E174" s="8"/>
      <c r="F174" s="8"/>
      <c r="G174" s="8"/>
    </row>
    <row r="175" spans="1:7" x14ac:dyDescent="0.25">
      <c r="A175" s="8"/>
      <c r="B175" s="8"/>
      <c r="C175" s="8"/>
      <c r="D175" s="62"/>
      <c r="E175" s="8"/>
      <c r="F175" s="8"/>
      <c r="G175" s="8"/>
    </row>
    <row r="176" spans="1:7" x14ac:dyDescent="0.25">
      <c r="A176" s="8"/>
      <c r="B176" s="8"/>
      <c r="C176" s="8"/>
      <c r="D176" s="62"/>
      <c r="E176" s="8"/>
      <c r="F176" s="8"/>
      <c r="G176" s="8"/>
    </row>
    <row r="177" spans="1:7" x14ac:dyDescent="0.25">
      <c r="A177" s="8"/>
      <c r="B177" s="8"/>
      <c r="C177" s="8"/>
      <c r="D177" s="62"/>
      <c r="E177" s="8"/>
      <c r="F177" s="8"/>
      <c r="G177" s="8"/>
    </row>
    <row r="178" spans="1:7" x14ac:dyDescent="0.25">
      <c r="A178" s="8"/>
      <c r="B178" s="8"/>
      <c r="C178" s="8"/>
      <c r="D178" s="62"/>
      <c r="E178" s="8"/>
      <c r="F178" s="8"/>
      <c r="G178" s="8"/>
    </row>
    <row r="179" spans="1:7" x14ac:dyDescent="0.25">
      <c r="A179" s="8"/>
      <c r="B179" s="8"/>
      <c r="C179" s="8"/>
      <c r="D179" s="62"/>
      <c r="E179" s="8"/>
      <c r="F179" s="8"/>
      <c r="G179" s="8"/>
    </row>
    <row r="180" spans="1:7" x14ac:dyDescent="0.25">
      <c r="A180" s="8"/>
      <c r="B180" s="8"/>
      <c r="C180" s="8"/>
      <c r="D180" s="62"/>
      <c r="E180" s="8"/>
      <c r="F180" s="8"/>
      <c r="G180" s="8"/>
    </row>
    <row r="181" spans="1:7" x14ac:dyDescent="0.25">
      <c r="A181" s="8"/>
      <c r="B181" s="8"/>
      <c r="C181" s="8"/>
      <c r="D181" s="62"/>
      <c r="E181" s="8"/>
      <c r="F181" s="8"/>
      <c r="G181" s="8"/>
    </row>
    <row r="182" spans="1:7" x14ac:dyDescent="0.25">
      <c r="A182" s="8"/>
      <c r="B182" s="8"/>
      <c r="C182" s="8"/>
      <c r="D182" s="62"/>
      <c r="E182" s="8"/>
      <c r="F182" s="8"/>
      <c r="G182" s="8"/>
    </row>
    <row r="183" spans="1:7" x14ac:dyDescent="0.25">
      <c r="A183" s="8"/>
      <c r="B183" s="8"/>
      <c r="C183" s="8"/>
      <c r="D183" s="62"/>
      <c r="E183" s="8"/>
      <c r="F183" s="8"/>
      <c r="G183" s="8"/>
    </row>
    <row r="184" spans="1:7" x14ac:dyDescent="0.25">
      <c r="A184" s="8"/>
      <c r="B184" s="8"/>
      <c r="C184" s="8"/>
      <c r="D184" s="62"/>
      <c r="E184" s="8"/>
      <c r="F184" s="8"/>
      <c r="G184" s="8"/>
    </row>
    <row r="185" spans="1:7" x14ac:dyDescent="0.25">
      <c r="A185" s="8"/>
      <c r="B185" s="8"/>
      <c r="C185" s="8"/>
      <c r="D185" s="62"/>
      <c r="E185" s="8"/>
      <c r="F185" s="8"/>
      <c r="G185" s="8"/>
    </row>
    <row r="186" spans="1:7" x14ac:dyDescent="0.25">
      <c r="A186" s="8"/>
      <c r="B186" s="8"/>
      <c r="C186" s="8"/>
      <c r="D186" s="62"/>
      <c r="E186" s="8"/>
      <c r="F186" s="8"/>
      <c r="G186" s="8"/>
    </row>
    <row r="187" spans="1:7" x14ac:dyDescent="0.25">
      <c r="A187" s="8"/>
      <c r="B187" s="8"/>
      <c r="C187" s="8"/>
      <c r="D187" s="62"/>
      <c r="E187" s="8"/>
      <c r="F187" s="8"/>
      <c r="G187" s="8"/>
    </row>
    <row r="188" spans="1:7" x14ac:dyDescent="0.25">
      <c r="A188" s="8"/>
      <c r="B188" s="8"/>
      <c r="C188" s="8"/>
      <c r="D188" s="62"/>
      <c r="E188" s="8"/>
      <c r="F188" s="8"/>
      <c r="G188" s="8"/>
    </row>
    <row r="189" spans="1:7" x14ac:dyDescent="0.25">
      <c r="A189" s="8"/>
      <c r="B189" s="8"/>
      <c r="C189" s="8"/>
      <c r="D189" s="62"/>
      <c r="E189" s="8"/>
      <c r="F189" s="8"/>
      <c r="G189" s="8"/>
    </row>
    <row r="190" spans="1:7" x14ac:dyDescent="0.25">
      <c r="A190" s="8"/>
      <c r="B190" s="8"/>
      <c r="C190" s="8"/>
      <c r="D190" s="62"/>
      <c r="E190" s="8"/>
      <c r="F190" s="8"/>
      <c r="G190" s="8"/>
    </row>
    <row r="191" spans="1:7" x14ac:dyDescent="0.25">
      <c r="A191" s="8"/>
      <c r="B191" s="8"/>
      <c r="C191" s="8"/>
      <c r="D191" s="62"/>
      <c r="E191" s="8"/>
      <c r="F191" s="8"/>
      <c r="G191" s="8"/>
    </row>
    <row r="192" spans="1:7" x14ac:dyDescent="0.25">
      <c r="A192" s="8"/>
      <c r="B192" s="8"/>
      <c r="C192" s="8"/>
      <c r="D192" s="62"/>
      <c r="E192" s="8"/>
      <c r="F192" s="8"/>
      <c r="G192" s="8"/>
    </row>
    <row r="193" spans="1:7" x14ac:dyDescent="0.25">
      <c r="A193" s="8"/>
      <c r="B193" s="8"/>
      <c r="C193" s="8"/>
      <c r="D193" s="62"/>
      <c r="E193" s="8"/>
      <c r="F193" s="8"/>
      <c r="G193" s="8"/>
    </row>
    <row r="194" spans="1:7" x14ac:dyDescent="0.25">
      <c r="A194" s="8"/>
      <c r="B194" s="8"/>
      <c r="C194" s="8"/>
      <c r="D194" s="62"/>
      <c r="E194" s="8"/>
      <c r="F194" s="8"/>
      <c r="G194" s="8"/>
    </row>
    <row r="195" spans="1:7" x14ac:dyDescent="0.25">
      <c r="A195" s="8"/>
      <c r="B195" s="8"/>
      <c r="C195" s="8"/>
      <c r="D195" s="62"/>
      <c r="E195" s="8"/>
      <c r="F195" s="8"/>
      <c r="G195" s="8"/>
    </row>
    <row r="196" spans="1:7" x14ac:dyDescent="0.25">
      <c r="A196" s="8"/>
      <c r="B196" s="8"/>
      <c r="C196" s="8"/>
      <c r="D196" s="62"/>
      <c r="E196" s="8"/>
      <c r="F196" s="8"/>
      <c r="G196" s="8"/>
    </row>
    <row r="197" spans="1:7" x14ac:dyDescent="0.25">
      <c r="A197" s="8"/>
      <c r="B197" s="8"/>
      <c r="C197" s="8"/>
      <c r="D197" s="62"/>
      <c r="E197" s="8"/>
      <c r="F197" s="8"/>
      <c r="G197" s="8"/>
    </row>
    <row r="198" spans="1:7" x14ac:dyDescent="0.25">
      <c r="A198" s="8"/>
      <c r="B198" s="8"/>
      <c r="C198" s="8"/>
      <c r="D198" s="62"/>
      <c r="E198" s="8"/>
      <c r="F198" s="8"/>
      <c r="G198" s="8"/>
    </row>
    <row r="199" spans="1:7" x14ac:dyDescent="0.25">
      <c r="A199" s="8"/>
      <c r="B199" s="8"/>
      <c r="C199" s="8"/>
      <c r="D199" s="62"/>
      <c r="E199" s="8"/>
      <c r="F199" s="8"/>
      <c r="G199" s="8"/>
    </row>
    <row r="200" spans="1:7" x14ac:dyDescent="0.25">
      <c r="A200" s="8"/>
      <c r="B200" s="8"/>
      <c r="C200" s="8"/>
      <c r="D200" s="62"/>
      <c r="E200" s="8"/>
      <c r="F200" s="8"/>
      <c r="G200" s="8"/>
    </row>
    <row r="201" spans="1:7" x14ac:dyDescent="0.25">
      <c r="A201" s="8"/>
      <c r="B201" s="8"/>
      <c r="C201" s="8"/>
      <c r="D201" s="62"/>
      <c r="E201" s="8"/>
      <c r="F201" s="8"/>
      <c r="G201" s="8"/>
    </row>
    <row r="202" spans="1:7" x14ac:dyDescent="0.25">
      <c r="A202" s="8"/>
      <c r="B202" s="8"/>
      <c r="C202" s="8"/>
      <c r="D202" s="62"/>
      <c r="E202" s="8"/>
      <c r="F202" s="8"/>
      <c r="G202" s="8"/>
    </row>
    <row r="203" spans="1:7" x14ac:dyDescent="0.25">
      <c r="A203" s="8"/>
      <c r="B203" s="8"/>
      <c r="C203" s="8"/>
      <c r="D203" s="62"/>
      <c r="E203" s="8"/>
      <c r="F203" s="8"/>
      <c r="G203" s="8"/>
    </row>
    <row r="204" spans="1:7" x14ac:dyDescent="0.25">
      <c r="A204" s="8"/>
      <c r="B204" s="8"/>
      <c r="C204" s="8"/>
      <c r="D204" s="62"/>
      <c r="E204" s="8"/>
      <c r="F204" s="8"/>
      <c r="G204" s="8"/>
    </row>
    <row r="205" spans="1:7" x14ac:dyDescent="0.25">
      <c r="A205" s="8"/>
      <c r="B205" s="8"/>
      <c r="C205" s="8"/>
      <c r="D205" s="62"/>
      <c r="E205" s="8"/>
      <c r="F205" s="8"/>
      <c r="G205" s="8"/>
    </row>
    <row r="206" spans="1:7" x14ac:dyDescent="0.25">
      <c r="A206" s="8"/>
      <c r="B206" s="8"/>
      <c r="C206" s="8"/>
      <c r="D206" s="62"/>
      <c r="E206" s="8"/>
      <c r="F206" s="8"/>
      <c r="G206" s="8"/>
    </row>
    <row r="207" spans="1:7" x14ac:dyDescent="0.25">
      <c r="A207" s="8"/>
      <c r="B207" s="8"/>
      <c r="C207" s="8"/>
      <c r="D207" s="62"/>
      <c r="E207" s="8"/>
      <c r="F207" s="8"/>
      <c r="G207" s="8"/>
    </row>
    <row r="208" spans="1:7" x14ac:dyDescent="0.25">
      <c r="A208" s="8"/>
      <c r="B208" s="8"/>
      <c r="C208" s="8"/>
      <c r="D208" s="62"/>
      <c r="E208" s="8"/>
      <c r="F208" s="8"/>
      <c r="G208" s="8"/>
    </row>
    <row r="209" spans="1:7" x14ac:dyDescent="0.25">
      <c r="A209" s="8"/>
      <c r="B209" s="8"/>
      <c r="C209" s="8"/>
      <c r="D209" s="62"/>
      <c r="E209" s="8"/>
      <c r="F209" s="8"/>
      <c r="G209" s="8"/>
    </row>
    <row r="210" spans="1:7" x14ac:dyDescent="0.25">
      <c r="A210" s="8"/>
      <c r="B210" s="8"/>
      <c r="C210" s="8"/>
      <c r="D210" s="62"/>
      <c r="E210" s="8"/>
      <c r="F210" s="8"/>
      <c r="G210" s="8"/>
    </row>
    <row r="211" spans="1:7" x14ac:dyDescent="0.25">
      <c r="A211" s="8"/>
      <c r="B211" s="8"/>
      <c r="C211" s="8"/>
      <c r="D211" s="62"/>
      <c r="E211" s="8"/>
      <c r="F211" s="8"/>
      <c r="G211" s="8"/>
    </row>
    <row r="212" spans="1:7" x14ac:dyDescent="0.25">
      <c r="A212" s="8"/>
      <c r="B212" s="8"/>
      <c r="C212" s="8"/>
      <c r="D212" s="62"/>
      <c r="E212" s="8"/>
      <c r="F212" s="8"/>
      <c r="G212" s="8"/>
    </row>
    <row r="213" spans="1:7" x14ac:dyDescent="0.25">
      <c r="A213" s="8"/>
      <c r="B213" s="8"/>
      <c r="C213" s="8"/>
      <c r="D213" s="62"/>
      <c r="E213" s="8"/>
      <c r="F213" s="8"/>
      <c r="G213" s="8"/>
    </row>
    <row r="214" spans="1:7" x14ac:dyDescent="0.25">
      <c r="A214" s="8"/>
      <c r="B214" s="8"/>
      <c r="C214" s="8"/>
      <c r="D214" s="62"/>
      <c r="E214" s="8"/>
      <c r="F214" s="8"/>
      <c r="G214" s="8"/>
    </row>
    <row r="215" spans="1:7" x14ac:dyDescent="0.25">
      <c r="A215" s="8"/>
      <c r="B215" s="8"/>
      <c r="C215" s="8"/>
      <c r="D215" s="62"/>
      <c r="E215" s="8"/>
      <c r="F215" s="8"/>
      <c r="G215" s="8"/>
    </row>
    <row r="216" spans="1:7" x14ac:dyDescent="0.25">
      <c r="A216" s="8"/>
      <c r="B216" s="8"/>
      <c r="C216" s="8"/>
      <c r="D216" s="62"/>
      <c r="E216" s="8"/>
      <c r="F216" s="8"/>
      <c r="G216" s="8"/>
    </row>
    <row r="217" spans="1:7" x14ac:dyDescent="0.25">
      <c r="A217" s="8"/>
      <c r="B217" s="8"/>
      <c r="C217" s="8"/>
      <c r="D217" s="62"/>
      <c r="E217" s="8"/>
      <c r="F217" s="8"/>
      <c r="G217" s="8"/>
    </row>
    <row r="218" spans="1:7" x14ac:dyDescent="0.25">
      <c r="A218" s="8"/>
      <c r="B218" s="8"/>
      <c r="C218" s="8"/>
      <c r="D218" s="62"/>
      <c r="E218" s="8"/>
      <c r="F218" s="8"/>
      <c r="G218" s="8"/>
    </row>
    <row r="219" spans="1:7" x14ac:dyDescent="0.25">
      <c r="A219" s="8"/>
      <c r="B219" s="8"/>
      <c r="C219" s="8"/>
      <c r="D219" s="62"/>
      <c r="E219" s="8"/>
      <c r="F219" s="8"/>
      <c r="G219" s="8"/>
    </row>
    <row r="220" spans="1:7" x14ac:dyDescent="0.25">
      <c r="A220" s="8"/>
      <c r="B220" s="8"/>
      <c r="C220" s="8"/>
      <c r="D220" s="62"/>
      <c r="E220" s="8"/>
      <c r="F220" s="8"/>
      <c r="G220" s="8"/>
    </row>
    <row r="221" spans="1:7" x14ac:dyDescent="0.25">
      <c r="A221" s="8"/>
      <c r="B221" s="8"/>
      <c r="C221" s="8"/>
      <c r="D221" s="62"/>
      <c r="E221" s="8"/>
      <c r="F221" s="8"/>
      <c r="G221" s="8"/>
    </row>
    <row r="222" spans="1:7" x14ac:dyDescent="0.25">
      <c r="A222" s="8"/>
      <c r="B222" s="8"/>
      <c r="C222" s="8"/>
      <c r="D222" s="62"/>
      <c r="E222" s="8"/>
      <c r="F222" s="8"/>
      <c r="G222" s="8"/>
    </row>
    <row r="223" spans="1:7" x14ac:dyDescent="0.25">
      <c r="A223" s="8"/>
      <c r="B223" s="8"/>
      <c r="C223" s="8"/>
      <c r="D223" s="62"/>
      <c r="E223" s="8"/>
      <c r="F223" s="8"/>
      <c r="G223" s="8"/>
    </row>
    <row r="224" spans="1:7" x14ac:dyDescent="0.25">
      <c r="A224" s="8"/>
      <c r="B224" s="8"/>
      <c r="C224" s="8"/>
      <c r="D224" s="62"/>
      <c r="E224" s="8"/>
      <c r="F224" s="8"/>
      <c r="G224" s="8"/>
    </row>
    <row r="225" spans="1:7" x14ac:dyDescent="0.25">
      <c r="A225" s="8"/>
      <c r="B225" s="8"/>
      <c r="C225" s="8"/>
      <c r="D225" s="62"/>
      <c r="E225" s="8"/>
      <c r="F225" s="8"/>
      <c r="G225" s="8"/>
    </row>
    <row r="226" spans="1:7" x14ac:dyDescent="0.25">
      <c r="A226" s="8"/>
      <c r="B226" s="8"/>
      <c r="C226" s="8"/>
      <c r="D226" s="62"/>
      <c r="E226" s="8"/>
      <c r="F226" s="8"/>
      <c r="G226" s="8"/>
    </row>
    <row r="227" spans="1:7" x14ac:dyDescent="0.25">
      <c r="A227" s="8"/>
      <c r="B227" s="8"/>
      <c r="C227" s="8"/>
      <c r="D227" s="62"/>
      <c r="E227" s="8"/>
      <c r="F227" s="8"/>
      <c r="G227" s="8"/>
    </row>
    <row r="228" spans="1:7" x14ac:dyDescent="0.25">
      <c r="A228" s="8"/>
      <c r="B228" s="8"/>
      <c r="C228" s="8"/>
      <c r="D228" s="62"/>
      <c r="E228" s="8"/>
      <c r="F228" s="8"/>
      <c r="G228" s="8"/>
    </row>
    <row r="229" spans="1:7" x14ac:dyDescent="0.25">
      <c r="A229" s="8"/>
      <c r="B229" s="8"/>
      <c r="C229" s="8"/>
      <c r="D229" s="62"/>
      <c r="E229" s="8"/>
      <c r="F229" s="8"/>
      <c r="G229" s="8"/>
    </row>
    <row r="230" spans="1:7" x14ac:dyDescent="0.25">
      <c r="A230" s="8"/>
      <c r="B230" s="8"/>
      <c r="C230" s="8"/>
      <c r="D230" s="62"/>
      <c r="E230" s="8"/>
      <c r="F230" s="8"/>
      <c r="G230" s="8"/>
    </row>
    <row r="231" spans="1:7" x14ac:dyDescent="0.25">
      <c r="A231" s="8"/>
      <c r="B231" s="8"/>
      <c r="C231" s="8"/>
      <c r="D231" s="62"/>
      <c r="E231" s="8"/>
      <c r="F231" s="8"/>
      <c r="G231" s="8"/>
    </row>
    <row r="232" spans="1:7" x14ac:dyDescent="0.25">
      <c r="A232" s="8"/>
      <c r="B232" s="8"/>
      <c r="C232" s="8"/>
      <c r="D232" s="62"/>
      <c r="E232" s="8"/>
      <c r="F232" s="8"/>
      <c r="G232" s="8"/>
    </row>
    <row r="233" spans="1:7" x14ac:dyDescent="0.25">
      <c r="A233" s="8"/>
      <c r="B233" s="8"/>
      <c r="C233" s="8"/>
      <c r="D233" s="62"/>
      <c r="E233" s="8"/>
      <c r="F233" s="8"/>
      <c r="G233" s="8"/>
    </row>
    <row r="234" spans="1:7" x14ac:dyDescent="0.25">
      <c r="A234" s="8"/>
      <c r="B234" s="8"/>
      <c r="C234" s="8"/>
      <c r="D234" s="62"/>
      <c r="E234" s="8"/>
      <c r="F234" s="8"/>
      <c r="G234" s="8"/>
    </row>
    <row r="235" spans="1:7" x14ac:dyDescent="0.25">
      <c r="A235" s="8"/>
      <c r="B235" s="8"/>
      <c r="C235" s="8"/>
      <c r="D235" s="62"/>
      <c r="E235" s="8"/>
      <c r="F235" s="8"/>
      <c r="G235" s="8"/>
    </row>
    <row r="236" spans="1:7" x14ac:dyDescent="0.25">
      <c r="A236" s="8"/>
      <c r="B236" s="8"/>
      <c r="C236" s="8"/>
      <c r="D236" s="62"/>
      <c r="E236" s="8"/>
      <c r="F236" s="8"/>
      <c r="G236" s="8"/>
    </row>
    <row r="237" spans="1:7" x14ac:dyDescent="0.25">
      <c r="A237" s="8"/>
      <c r="B237" s="8"/>
      <c r="C237" s="8"/>
      <c r="D237" s="62"/>
      <c r="E237" s="8"/>
      <c r="F237" s="8"/>
      <c r="G237" s="8"/>
    </row>
    <row r="238" spans="1:7" x14ac:dyDescent="0.25">
      <c r="A238" s="8"/>
      <c r="B238" s="8"/>
      <c r="C238" s="8"/>
      <c r="D238" s="62"/>
      <c r="E238" s="8"/>
      <c r="F238" s="8"/>
      <c r="G238" s="8"/>
    </row>
    <row r="239" spans="1:7" x14ac:dyDescent="0.25">
      <c r="A239" s="8"/>
      <c r="B239" s="8"/>
      <c r="C239" s="8"/>
      <c r="D239" s="62"/>
      <c r="E239" s="8"/>
      <c r="F239" s="8"/>
      <c r="G239" s="8"/>
    </row>
    <row r="240" spans="1:7" x14ac:dyDescent="0.25">
      <c r="A240" s="8"/>
      <c r="B240" s="8"/>
      <c r="C240" s="8"/>
      <c r="D240" s="62"/>
      <c r="E240" s="8"/>
      <c r="F240" s="8"/>
      <c r="G240" s="8"/>
    </row>
    <row r="241" spans="1:7" x14ac:dyDescent="0.25">
      <c r="A241" s="8"/>
      <c r="B241" s="8"/>
      <c r="C241" s="8"/>
      <c r="D241" s="62"/>
      <c r="E241" s="8"/>
      <c r="F241" s="8"/>
      <c r="G241" s="8"/>
    </row>
    <row r="242" spans="1:7" x14ac:dyDescent="0.25">
      <c r="A242" s="8"/>
      <c r="B242" s="8"/>
      <c r="C242" s="8"/>
      <c r="D242" s="62"/>
      <c r="E242" s="8"/>
      <c r="F242" s="8"/>
      <c r="G242" s="8"/>
    </row>
    <row r="243" spans="1:7" x14ac:dyDescent="0.25">
      <c r="A243" s="8"/>
      <c r="B243" s="8"/>
      <c r="C243" s="8"/>
      <c r="D243" s="62"/>
      <c r="E243" s="8"/>
      <c r="F243" s="8"/>
      <c r="G243" s="8"/>
    </row>
    <row r="244" spans="1:7" x14ac:dyDescent="0.25">
      <c r="A244" s="8"/>
      <c r="B244" s="8"/>
      <c r="C244" s="8"/>
      <c r="D244" s="62"/>
      <c r="E244" s="8"/>
      <c r="F244" s="8"/>
      <c r="G244" s="8"/>
    </row>
    <row r="245" spans="1:7" x14ac:dyDescent="0.25">
      <c r="A245" s="8"/>
      <c r="B245" s="8"/>
      <c r="C245" s="8"/>
      <c r="D245" s="62"/>
      <c r="E245" s="8"/>
      <c r="F245" s="8"/>
      <c r="G245" s="8"/>
    </row>
    <row r="246" spans="1:7" x14ac:dyDescent="0.25">
      <c r="A246" s="8"/>
      <c r="B246" s="8"/>
      <c r="C246" s="8"/>
      <c r="D246" s="62"/>
      <c r="E246" s="8"/>
      <c r="F246" s="8"/>
      <c r="G246" s="8"/>
    </row>
    <row r="247" spans="1:7" x14ac:dyDescent="0.25">
      <c r="A247" s="8"/>
      <c r="B247" s="8"/>
      <c r="C247" s="8"/>
      <c r="D247" s="62"/>
      <c r="E247" s="8"/>
      <c r="F247" s="8"/>
      <c r="G247" s="8"/>
    </row>
    <row r="248" spans="1:7" x14ac:dyDescent="0.25">
      <c r="A248" s="8"/>
      <c r="B248" s="8"/>
      <c r="C248" s="8"/>
      <c r="D248" s="62"/>
      <c r="E248" s="8"/>
      <c r="F248" s="8"/>
      <c r="G248" s="8"/>
    </row>
    <row r="249" spans="1:7" x14ac:dyDescent="0.25">
      <c r="A249" s="8"/>
      <c r="B249" s="8"/>
      <c r="C249" s="8"/>
      <c r="D249" s="62"/>
      <c r="E249" s="8"/>
      <c r="F249" s="8"/>
      <c r="G249" s="8"/>
    </row>
    <row r="250" spans="1:7" x14ac:dyDescent="0.25">
      <c r="A250" s="8"/>
      <c r="B250" s="8"/>
      <c r="C250" s="8"/>
      <c r="D250" s="62"/>
      <c r="E250" s="8"/>
      <c r="F250" s="8"/>
      <c r="G250" s="8"/>
    </row>
    <row r="251" spans="1:7" x14ac:dyDescent="0.25">
      <c r="A251" s="8"/>
      <c r="B251" s="8"/>
      <c r="C251" s="8"/>
      <c r="D251" s="62"/>
      <c r="E251" s="8"/>
      <c r="F251" s="8"/>
      <c r="G251" s="8"/>
    </row>
    <row r="252" spans="1:7" x14ac:dyDescent="0.25">
      <c r="A252" s="8"/>
      <c r="B252" s="8"/>
      <c r="C252" s="8"/>
      <c r="D252" s="62"/>
      <c r="E252" s="8"/>
      <c r="F252" s="8"/>
      <c r="G252" s="8"/>
    </row>
    <row r="253" spans="1:7" x14ac:dyDescent="0.25">
      <c r="A253" s="8"/>
      <c r="B253" s="8"/>
      <c r="C253" s="8"/>
      <c r="D253" s="62"/>
      <c r="E253" s="8"/>
      <c r="F253" s="8"/>
      <c r="G253" s="8"/>
    </row>
    <row r="254" spans="1:7" x14ac:dyDescent="0.25">
      <c r="A254" s="8"/>
      <c r="B254" s="8"/>
      <c r="C254" s="8"/>
      <c r="D254" s="62"/>
      <c r="E254" s="8"/>
      <c r="F254" s="8"/>
      <c r="G254" s="8"/>
    </row>
    <row r="255" spans="1:7" x14ac:dyDescent="0.25">
      <c r="A255" s="8"/>
      <c r="B255" s="8"/>
      <c r="C255" s="8"/>
      <c r="D255" s="62"/>
      <c r="E255" s="8"/>
      <c r="F255" s="8"/>
      <c r="G255" s="8"/>
    </row>
    <row r="256" spans="1:7" x14ac:dyDescent="0.25">
      <c r="A256" s="8"/>
      <c r="B256" s="8"/>
      <c r="C256" s="8"/>
      <c r="D256" s="62"/>
      <c r="E256" s="8"/>
      <c r="F256" s="8"/>
      <c r="G256" s="8"/>
    </row>
    <row r="257" spans="1:7" x14ac:dyDescent="0.25">
      <c r="A257" s="8"/>
      <c r="B257" s="8"/>
      <c r="C257" s="8"/>
      <c r="D257" s="62"/>
      <c r="E257" s="8"/>
      <c r="F257" s="8"/>
      <c r="G257" s="8"/>
    </row>
    <row r="258" spans="1:7" x14ac:dyDescent="0.25">
      <c r="A258" s="8"/>
      <c r="B258" s="8"/>
      <c r="C258" s="8"/>
      <c r="D258" s="62"/>
      <c r="E258" s="8"/>
      <c r="F258" s="8"/>
      <c r="G258" s="8"/>
    </row>
    <row r="259" spans="1:7" x14ac:dyDescent="0.25">
      <c r="A259" s="8"/>
      <c r="B259" s="8"/>
      <c r="C259" s="8"/>
      <c r="D259" s="62"/>
      <c r="E259" s="8"/>
      <c r="F259" s="8"/>
      <c r="G259" s="8"/>
    </row>
    <row r="260" spans="1:7" x14ac:dyDescent="0.25">
      <c r="A260" s="8"/>
      <c r="B260" s="8"/>
      <c r="C260" s="8"/>
      <c r="D260" s="62"/>
      <c r="E260" s="8"/>
      <c r="F260" s="8"/>
      <c r="G260" s="8"/>
    </row>
    <row r="261" spans="1:7" x14ac:dyDescent="0.25">
      <c r="A261" s="8"/>
      <c r="B261" s="8"/>
      <c r="C261" s="8"/>
      <c r="D261" s="62"/>
      <c r="E261" s="8"/>
      <c r="F261" s="8"/>
      <c r="G261" s="8"/>
    </row>
    <row r="262" spans="1:7" x14ac:dyDescent="0.25">
      <c r="A262" s="8"/>
      <c r="B262" s="8"/>
      <c r="C262" s="8"/>
      <c r="D262" s="62"/>
      <c r="E262" s="8"/>
      <c r="F262" s="8"/>
      <c r="G262" s="8"/>
    </row>
    <row r="263" spans="1:7" x14ac:dyDescent="0.25">
      <c r="A263" s="8"/>
      <c r="B263" s="8"/>
      <c r="C263" s="8"/>
      <c r="D263" s="62"/>
      <c r="E263" s="8"/>
      <c r="F263" s="8"/>
      <c r="G263" s="8"/>
    </row>
    <row r="264" spans="1:7" x14ac:dyDescent="0.25">
      <c r="A264" s="8"/>
      <c r="B264" s="8"/>
      <c r="C264" s="8"/>
      <c r="D264" s="62"/>
      <c r="E264" s="8"/>
      <c r="F264" s="8"/>
      <c r="G264" s="8"/>
    </row>
    <row r="265" spans="1:7" x14ac:dyDescent="0.25">
      <c r="A265" s="8"/>
      <c r="B265" s="8"/>
      <c r="C265" s="8"/>
      <c r="D265" s="62"/>
      <c r="E265" s="8"/>
      <c r="F265" s="8"/>
      <c r="G265" s="8"/>
    </row>
    <row r="266" spans="1:7" x14ac:dyDescent="0.25">
      <c r="A266" s="8"/>
      <c r="B266" s="8"/>
      <c r="C266" s="8"/>
      <c r="D266" s="62"/>
      <c r="E266" s="8"/>
      <c r="F266" s="8"/>
      <c r="G266" s="8"/>
    </row>
    <row r="267" spans="1:7" x14ac:dyDescent="0.25">
      <c r="A267" s="8"/>
      <c r="B267" s="8"/>
      <c r="C267" s="8"/>
      <c r="D267" s="62"/>
      <c r="E267" s="8"/>
      <c r="F267" s="8"/>
      <c r="G267" s="8"/>
    </row>
    <row r="268" spans="1:7" x14ac:dyDescent="0.25">
      <c r="A268" s="8"/>
      <c r="B268" s="8"/>
      <c r="C268" s="8"/>
      <c r="D268" s="62"/>
      <c r="E268" s="8"/>
      <c r="F268" s="8"/>
      <c r="G268" s="8"/>
    </row>
    <row r="269" spans="1:7" x14ac:dyDescent="0.25">
      <c r="A269" s="8"/>
      <c r="B269" s="8"/>
      <c r="C269" s="8"/>
      <c r="D269" s="62"/>
      <c r="E269" s="8"/>
      <c r="F269" s="8"/>
      <c r="G269" s="8"/>
    </row>
    <row r="270" spans="1:7" x14ac:dyDescent="0.25">
      <c r="A270" s="8"/>
      <c r="B270" s="8"/>
      <c r="C270" s="8"/>
      <c r="D270" s="62"/>
      <c r="E270" s="8"/>
      <c r="F270" s="8"/>
      <c r="G270" s="8"/>
    </row>
    <row r="271" spans="1:7" x14ac:dyDescent="0.25">
      <c r="A271" s="8"/>
      <c r="B271" s="8"/>
      <c r="C271" s="8"/>
      <c r="D271" s="62"/>
      <c r="E271" s="8"/>
      <c r="F271" s="8"/>
      <c r="G271" s="8"/>
    </row>
    <row r="272" spans="1:7" x14ac:dyDescent="0.25">
      <c r="A272" s="8"/>
      <c r="B272" s="8"/>
      <c r="C272" s="8"/>
      <c r="D272" s="62"/>
      <c r="E272" s="8"/>
      <c r="F272" s="8"/>
      <c r="G272" s="8"/>
    </row>
    <row r="273" spans="1:7" x14ac:dyDescent="0.25">
      <c r="A273" s="8"/>
      <c r="B273" s="8"/>
      <c r="C273" s="8"/>
      <c r="D273" s="62"/>
      <c r="E273" s="8"/>
      <c r="F273" s="8"/>
      <c r="G273" s="8"/>
    </row>
    <row r="274" spans="1:7" x14ac:dyDescent="0.25">
      <c r="A274" s="8"/>
      <c r="B274" s="8"/>
      <c r="C274" s="8"/>
      <c r="D274" s="62"/>
      <c r="E274" s="8"/>
      <c r="F274" s="8"/>
      <c r="G274" s="8"/>
    </row>
    <row r="275" spans="1:7" x14ac:dyDescent="0.25">
      <c r="A275" s="8"/>
      <c r="B275" s="8"/>
      <c r="C275" s="8"/>
      <c r="D275" s="62"/>
      <c r="E275" s="8"/>
      <c r="F275" s="8"/>
      <c r="G275" s="8"/>
    </row>
    <row r="276" spans="1:7" x14ac:dyDescent="0.25">
      <c r="A276" s="8"/>
      <c r="B276" s="8"/>
      <c r="C276" s="8"/>
      <c r="D276" s="62"/>
      <c r="E276" s="8"/>
      <c r="F276" s="8"/>
      <c r="G276" s="8"/>
    </row>
    <row r="277" spans="1:7" x14ac:dyDescent="0.25">
      <c r="A277" s="8"/>
      <c r="B277" s="8"/>
      <c r="C277" s="8"/>
      <c r="D277" s="62"/>
      <c r="E277" s="8"/>
      <c r="F277" s="8"/>
      <c r="G277" s="8"/>
    </row>
    <row r="278" spans="1:7" x14ac:dyDescent="0.25">
      <c r="A278" s="8"/>
      <c r="B278" s="8"/>
      <c r="C278" s="8"/>
      <c r="D278" s="62"/>
      <c r="E278" s="8"/>
      <c r="F278" s="8"/>
      <c r="G278" s="8"/>
    </row>
    <row r="279" spans="1:7" x14ac:dyDescent="0.25">
      <c r="A279" s="8"/>
      <c r="B279" s="8"/>
      <c r="C279" s="8"/>
      <c r="D279" s="62"/>
      <c r="E279" s="8"/>
      <c r="F279" s="8"/>
      <c r="G279" s="8"/>
    </row>
    <row r="280" spans="1:7" x14ac:dyDescent="0.25">
      <c r="A280" s="8"/>
      <c r="B280" s="8"/>
      <c r="C280" s="8"/>
      <c r="D280" s="62"/>
      <c r="E280" s="8"/>
      <c r="F280" s="8"/>
      <c r="G280" s="8"/>
    </row>
    <row r="281" spans="1:7" x14ac:dyDescent="0.25">
      <c r="A281" s="8"/>
      <c r="B281" s="8"/>
      <c r="C281" s="8"/>
      <c r="D281" s="62"/>
      <c r="E281" s="8"/>
      <c r="F281" s="8"/>
      <c r="G281" s="8"/>
    </row>
    <row r="282" spans="1:7" x14ac:dyDescent="0.25">
      <c r="A282" s="8"/>
      <c r="B282" s="8"/>
      <c r="C282" s="8"/>
      <c r="D282" s="62"/>
      <c r="E282" s="8"/>
      <c r="F282" s="8"/>
      <c r="G282" s="8"/>
    </row>
    <row r="283" spans="1:7" x14ac:dyDescent="0.25">
      <c r="A283" s="8"/>
      <c r="B283" s="8"/>
      <c r="C283" s="8"/>
      <c r="D283" s="62"/>
      <c r="E283" s="8"/>
      <c r="F283" s="8"/>
      <c r="G283" s="8"/>
    </row>
    <row r="284" spans="1:7" x14ac:dyDescent="0.25">
      <c r="A284" s="8"/>
      <c r="B284" s="8"/>
      <c r="C284" s="8"/>
      <c r="D284" s="62"/>
      <c r="E284" s="8"/>
      <c r="F284" s="8"/>
      <c r="G284" s="8"/>
    </row>
    <row r="285" spans="1:7" x14ac:dyDescent="0.25">
      <c r="A285" s="8"/>
      <c r="B285" s="8"/>
      <c r="C285" s="8"/>
      <c r="D285" s="62"/>
      <c r="E285" s="8"/>
      <c r="F285" s="8"/>
      <c r="G285" s="8"/>
    </row>
    <row r="286" spans="1:7" x14ac:dyDescent="0.25">
      <c r="A286" s="8"/>
      <c r="B286" s="8"/>
      <c r="C286" s="8"/>
      <c r="D286" s="62"/>
      <c r="E286" s="8"/>
      <c r="F286" s="8"/>
      <c r="G286" s="8"/>
    </row>
    <row r="287" spans="1:7" x14ac:dyDescent="0.25">
      <c r="A287" s="8"/>
      <c r="B287" s="8"/>
      <c r="C287" s="8"/>
      <c r="D287" s="62"/>
      <c r="E287" s="8"/>
      <c r="F287" s="8"/>
      <c r="G287" s="8"/>
    </row>
    <row r="288" spans="1:7" x14ac:dyDescent="0.25">
      <c r="A288" s="8"/>
      <c r="B288" s="8"/>
      <c r="C288" s="8"/>
      <c r="D288" s="62"/>
      <c r="E288" s="8"/>
      <c r="F288" s="8"/>
      <c r="G288" s="8"/>
    </row>
    <row r="289" spans="1:7" x14ac:dyDescent="0.25">
      <c r="A289" s="8"/>
      <c r="B289" s="8"/>
      <c r="C289" s="8"/>
      <c r="D289" s="62"/>
      <c r="E289" s="8"/>
      <c r="F289" s="8"/>
      <c r="G289" s="8"/>
    </row>
    <row r="290" spans="1:7" x14ac:dyDescent="0.25">
      <c r="A290" s="8"/>
      <c r="B290" s="8"/>
      <c r="C290" s="8"/>
      <c r="D290" s="62"/>
      <c r="E290" s="8"/>
      <c r="F290" s="8"/>
      <c r="G290" s="8"/>
    </row>
    <row r="291" spans="1:7" x14ac:dyDescent="0.25">
      <c r="A291" s="8"/>
      <c r="B291" s="8"/>
      <c r="C291" s="8"/>
      <c r="D291" s="62"/>
      <c r="E291" s="8"/>
      <c r="F291" s="8"/>
      <c r="G291" s="8"/>
    </row>
    <row r="292" spans="1:7" x14ac:dyDescent="0.25">
      <c r="A292" s="8"/>
      <c r="B292" s="8"/>
      <c r="C292" s="8"/>
      <c r="D292" s="62"/>
      <c r="E292" s="8"/>
      <c r="F292" s="8"/>
      <c r="G292" s="8"/>
    </row>
    <row r="293" spans="1:7" x14ac:dyDescent="0.25">
      <c r="A293" s="8"/>
      <c r="B293" s="8"/>
      <c r="C293" s="8"/>
      <c r="D293" s="62"/>
      <c r="E293" s="8"/>
      <c r="F293" s="8"/>
      <c r="G293" s="8"/>
    </row>
    <row r="294" spans="1:7" x14ac:dyDescent="0.25">
      <c r="A294" s="8"/>
      <c r="B294" s="8"/>
      <c r="C294" s="8"/>
      <c r="D294" s="62"/>
      <c r="E294" s="8"/>
      <c r="F294" s="8"/>
      <c r="G294" s="8"/>
    </row>
    <row r="295" spans="1:7" x14ac:dyDescent="0.25">
      <c r="A295" s="8"/>
      <c r="B295" s="8"/>
      <c r="C295" s="8"/>
      <c r="D295" s="62"/>
      <c r="E295" s="8"/>
      <c r="F295" s="8"/>
      <c r="G295" s="8"/>
    </row>
    <row r="296" spans="1:7" x14ac:dyDescent="0.25">
      <c r="A296" s="8"/>
      <c r="B296" s="8"/>
      <c r="C296" s="8"/>
      <c r="D296" s="62"/>
      <c r="E296" s="8"/>
      <c r="F296" s="8"/>
      <c r="G296" s="8"/>
    </row>
    <row r="297" spans="1:7" x14ac:dyDescent="0.25">
      <c r="A297" s="8"/>
      <c r="B297" s="8"/>
      <c r="C297" s="8"/>
      <c r="D297" s="62"/>
      <c r="E297" s="8"/>
      <c r="F297" s="8"/>
      <c r="G297" s="8"/>
    </row>
    <row r="298" spans="1:7" x14ac:dyDescent="0.25">
      <c r="A298" s="8"/>
      <c r="B298" s="8"/>
      <c r="C298" s="8"/>
      <c r="D298" s="62"/>
      <c r="E298" s="8"/>
      <c r="F298" s="8"/>
      <c r="G298" s="8"/>
    </row>
    <row r="299" spans="1:7" x14ac:dyDescent="0.25">
      <c r="A299" s="8"/>
      <c r="B299" s="8"/>
      <c r="C299" s="8"/>
      <c r="D299" s="62"/>
      <c r="E299" s="8"/>
      <c r="F299" s="8"/>
      <c r="G299" s="8"/>
    </row>
    <row r="300" spans="1:7" x14ac:dyDescent="0.25">
      <c r="A300" s="8"/>
      <c r="B300" s="8"/>
      <c r="C300" s="8"/>
      <c r="D300" s="62"/>
      <c r="E300" s="8"/>
      <c r="F300" s="8"/>
      <c r="G300" s="8"/>
    </row>
    <row r="301" spans="1:7" x14ac:dyDescent="0.25">
      <c r="A301" s="8"/>
      <c r="B301" s="8"/>
      <c r="C301" s="8"/>
      <c r="D301" s="62"/>
      <c r="E301" s="8"/>
      <c r="F301" s="8"/>
      <c r="G301" s="8"/>
    </row>
    <row r="302" spans="1:7" x14ac:dyDescent="0.25">
      <c r="A302" s="8"/>
      <c r="B302" s="8"/>
      <c r="C302" s="8"/>
      <c r="D302" s="62"/>
      <c r="E302" s="8"/>
      <c r="F302" s="8"/>
      <c r="G302" s="8"/>
    </row>
    <row r="303" spans="1:7" x14ac:dyDescent="0.25">
      <c r="A303" s="8"/>
      <c r="B303" s="8"/>
      <c r="C303" s="8"/>
      <c r="D303" s="62"/>
      <c r="E303" s="8"/>
      <c r="F303" s="8"/>
      <c r="G303" s="8"/>
    </row>
    <row r="304" spans="1:7" x14ac:dyDescent="0.25">
      <c r="A304" s="8"/>
      <c r="B304" s="8"/>
      <c r="C304" s="8"/>
      <c r="D304" s="62"/>
      <c r="E304" s="8"/>
      <c r="F304" s="8"/>
      <c r="G304" s="8"/>
    </row>
    <row r="305" spans="1:7" x14ac:dyDescent="0.25">
      <c r="A305" s="8"/>
      <c r="B305" s="8"/>
      <c r="C305" s="8"/>
      <c r="D305" s="62"/>
      <c r="E305" s="8"/>
      <c r="F305" s="8"/>
      <c r="G305" s="8"/>
    </row>
    <row r="306" spans="1:7" x14ac:dyDescent="0.25">
      <c r="A306" s="8"/>
      <c r="B306" s="8"/>
      <c r="C306" s="8"/>
      <c r="D306" s="62"/>
      <c r="E306" s="8"/>
      <c r="F306" s="8"/>
      <c r="G306" s="8"/>
    </row>
    <row r="307" spans="1:7" x14ac:dyDescent="0.25">
      <c r="A307" s="8"/>
      <c r="B307" s="8"/>
      <c r="C307" s="8"/>
      <c r="D307" s="62"/>
      <c r="E307" s="8"/>
      <c r="F307" s="8"/>
      <c r="G307" s="8"/>
    </row>
    <row r="308" spans="1:7" x14ac:dyDescent="0.25">
      <c r="A308" s="8"/>
      <c r="B308" s="8"/>
      <c r="C308" s="8"/>
      <c r="D308" s="62"/>
      <c r="E308" s="8"/>
      <c r="F308" s="8"/>
      <c r="G308" s="8"/>
    </row>
    <row r="309" spans="1:7" x14ac:dyDescent="0.25">
      <c r="A309" s="8"/>
      <c r="B309" s="8"/>
      <c r="C309" s="8"/>
      <c r="D309" s="62"/>
      <c r="E309" s="8"/>
      <c r="F309" s="8"/>
      <c r="G309" s="8"/>
    </row>
    <row r="310" spans="1:7" x14ac:dyDescent="0.25">
      <c r="A310" s="8"/>
      <c r="B310" s="8"/>
      <c r="C310" s="8"/>
      <c r="D310" s="62"/>
      <c r="E310" s="8"/>
      <c r="F310" s="8"/>
      <c r="G310" s="8"/>
    </row>
    <row r="311" spans="1:7" x14ac:dyDescent="0.25">
      <c r="A311" s="8"/>
      <c r="B311" s="8"/>
      <c r="C311" s="8"/>
      <c r="D311" s="62"/>
      <c r="E311" s="8"/>
      <c r="F311" s="8"/>
      <c r="G311" s="8"/>
    </row>
    <row r="312" spans="1:7" x14ac:dyDescent="0.25">
      <c r="A312" s="8"/>
      <c r="B312" s="8"/>
      <c r="C312" s="8"/>
      <c r="D312" s="62"/>
      <c r="E312" s="8"/>
      <c r="F312" s="8"/>
      <c r="G312" s="8"/>
    </row>
    <row r="313" spans="1:7" x14ac:dyDescent="0.25">
      <c r="A313" s="8"/>
      <c r="B313" s="8"/>
      <c r="C313" s="8"/>
      <c r="D313" s="62"/>
      <c r="E313" s="8"/>
      <c r="F313" s="8"/>
      <c r="G313" s="8"/>
    </row>
    <row r="314" spans="1:7" x14ac:dyDescent="0.25">
      <c r="A314" s="8"/>
      <c r="B314" s="8"/>
      <c r="C314" s="8"/>
      <c r="D314" s="62"/>
      <c r="E314" s="8"/>
      <c r="F314" s="8"/>
      <c r="G314" s="8"/>
    </row>
    <row r="315" spans="1:7" x14ac:dyDescent="0.25">
      <c r="A315" s="8"/>
      <c r="B315" s="8"/>
      <c r="C315" s="8"/>
      <c r="D315" s="62"/>
      <c r="E315" s="8"/>
      <c r="F315" s="8"/>
      <c r="G315" s="8"/>
    </row>
    <row r="316" spans="1:7" x14ac:dyDescent="0.25">
      <c r="A316" s="8"/>
      <c r="B316" s="8"/>
      <c r="C316" s="8"/>
      <c r="D316" s="62"/>
      <c r="E316" s="8"/>
      <c r="F316" s="8"/>
      <c r="G316" s="8"/>
    </row>
    <row r="317" spans="1:7" x14ac:dyDescent="0.25">
      <c r="A317" s="8"/>
      <c r="B317" s="8"/>
      <c r="C317" s="8"/>
      <c r="D317" s="62"/>
      <c r="E317" s="8"/>
      <c r="F317" s="8"/>
      <c r="G317" s="8"/>
    </row>
    <row r="318" spans="1:7" x14ac:dyDescent="0.25">
      <c r="A318" s="8"/>
      <c r="B318" s="8"/>
      <c r="C318" s="8"/>
      <c r="D318" s="62"/>
      <c r="E318" s="8"/>
      <c r="F318" s="8"/>
      <c r="G318" s="8"/>
    </row>
    <row r="319" spans="1:7" x14ac:dyDescent="0.25">
      <c r="A319" s="8"/>
      <c r="B319" s="8"/>
      <c r="C319" s="8"/>
      <c r="D319" s="62"/>
      <c r="E319" s="8"/>
      <c r="F319" s="8"/>
      <c r="G319" s="8"/>
    </row>
    <row r="320" spans="1:7" x14ac:dyDescent="0.25">
      <c r="A320" s="8"/>
      <c r="B320" s="8"/>
      <c r="C320" s="8"/>
      <c r="D320" s="62"/>
      <c r="E320" s="8"/>
      <c r="F320" s="8"/>
      <c r="G320" s="8"/>
    </row>
    <row r="321" spans="1:7" x14ac:dyDescent="0.25">
      <c r="A321" s="8"/>
      <c r="B321" s="8"/>
      <c r="C321" s="8"/>
      <c r="D321" s="62"/>
      <c r="E321" s="8"/>
      <c r="F321" s="8"/>
      <c r="G321" s="8"/>
    </row>
    <row r="322" spans="1:7" x14ac:dyDescent="0.25">
      <c r="A322" s="8"/>
      <c r="B322" s="8"/>
      <c r="C322" s="8"/>
      <c r="D322" s="62"/>
      <c r="E322" s="8"/>
      <c r="F322" s="8"/>
      <c r="G322" s="8"/>
    </row>
    <row r="323" spans="1:7" x14ac:dyDescent="0.25">
      <c r="A323" s="8"/>
      <c r="B323" s="8"/>
      <c r="C323" s="8"/>
      <c r="D323" s="62"/>
      <c r="E323" s="8"/>
      <c r="F323" s="8"/>
      <c r="G323" s="8"/>
    </row>
    <row r="324" spans="1:7" x14ac:dyDescent="0.25">
      <c r="A324" s="8"/>
      <c r="B324" s="8"/>
      <c r="C324" s="8"/>
      <c r="D324" s="62"/>
      <c r="E324" s="8"/>
      <c r="F324" s="8"/>
      <c r="G324" s="8"/>
    </row>
    <row r="325" spans="1:7" x14ac:dyDescent="0.25">
      <c r="A325" s="8"/>
      <c r="B325" s="8"/>
      <c r="C325" s="8"/>
      <c r="D325" s="62"/>
      <c r="E325" s="8"/>
      <c r="F325" s="8"/>
      <c r="G325" s="8"/>
    </row>
    <row r="326" spans="1:7" x14ac:dyDescent="0.25">
      <c r="A326" s="8"/>
      <c r="B326" s="8"/>
      <c r="C326" s="8"/>
      <c r="D326" s="62"/>
      <c r="E326" s="8"/>
      <c r="F326" s="8"/>
      <c r="G326" s="8"/>
    </row>
    <row r="327" spans="1:7" x14ac:dyDescent="0.25">
      <c r="A327" s="8"/>
      <c r="B327" s="8"/>
      <c r="C327" s="8"/>
      <c r="D327" s="62"/>
      <c r="E327" s="8"/>
      <c r="F327" s="8"/>
      <c r="G327" s="8"/>
    </row>
    <row r="328" spans="1:7" x14ac:dyDescent="0.25">
      <c r="A328" s="8"/>
      <c r="B328" s="8"/>
      <c r="C328" s="8"/>
      <c r="D328" s="62"/>
      <c r="E328" s="8"/>
      <c r="F328" s="8"/>
      <c r="G328" s="8"/>
    </row>
    <row r="329" spans="1:7" x14ac:dyDescent="0.25">
      <c r="A329" s="8"/>
      <c r="B329" s="8"/>
      <c r="C329" s="8"/>
      <c r="D329" s="62"/>
      <c r="E329" s="8"/>
      <c r="F329" s="8"/>
      <c r="G329" s="8"/>
    </row>
    <row r="330" spans="1:7" x14ac:dyDescent="0.25">
      <c r="A330" s="8"/>
      <c r="B330" s="8"/>
      <c r="C330" s="8"/>
      <c r="D330" s="62"/>
      <c r="E330" s="8"/>
      <c r="F330" s="8"/>
      <c r="G330" s="8"/>
    </row>
    <row r="331" spans="1:7" x14ac:dyDescent="0.25">
      <c r="A331" s="8"/>
      <c r="B331" s="8"/>
      <c r="C331" s="8"/>
      <c r="D331" s="62"/>
      <c r="E331" s="8"/>
      <c r="F331" s="8"/>
      <c r="G331" s="8"/>
    </row>
    <row r="332" spans="1:7" x14ac:dyDescent="0.25">
      <c r="A332" s="8"/>
      <c r="B332" s="8"/>
      <c r="C332" s="8"/>
      <c r="D332" s="62"/>
      <c r="E332" s="8"/>
      <c r="F332" s="8"/>
      <c r="G332" s="8"/>
    </row>
    <row r="333" spans="1:7" x14ac:dyDescent="0.25">
      <c r="A333" s="8"/>
      <c r="B333" s="8"/>
      <c r="C333" s="8"/>
      <c r="D333" s="62"/>
      <c r="E333" s="8"/>
      <c r="F333" s="8"/>
      <c r="G333" s="8"/>
    </row>
    <row r="334" spans="1:7" x14ac:dyDescent="0.25">
      <c r="A334" s="8"/>
      <c r="B334" s="8"/>
      <c r="C334" s="8"/>
      <c r="D334" s="62"/>
      <c r="E334" s="8"/>
      <c r="F334" s="8"/>
      <c r="G334" s="8"/>
    </row>
    <row r="335" spans="1:7" x14ac:dyDescent="0.25">
      <c r="A335" s="8"/>
      <c r="B335" s="8"/>
      <c r="C335" s="8"/>
      <c r="D335" s="62"/>
      <c r="E335" s="8"/>
      <c r="F335" s="8"/>
      <c r="G335" s="8"/>
    </row>
    <row r="336" spans="1:7" x14ac:dyDescent="0.25">
      <c r="A336" s="8"/>
      <c r="B336" s="8"/>
      <c r="C336" s="8"/>
      <c r="D336" s="62"/>
      <c r="E336" s="8"/>
      <c r="F336" s="8"/>
      <c r="G336" s="8"/>
    </row>
    <row r="337" spans="1:7" x14ac:dyDescent="0.25">
      <c r="A337" s="8"/>
      <c r="B337" s="8"/>
      <c r="C337" s="8"/>
      <c r="D337" s="62"/>
      <c r="E337" s="8"/>
      <c r="F337" s="8"/>
      <c r="G337" s="8"/>
    </row>
    <row r="338" spans="1:7" x14ac:dyDescent="0.25">
      <c r="A338" s="8"/>
      <c r="B338" s="8"/>
      <c r="C338" s="8"/>
      <c r="D338" s="62"/>
      <c r="E338" s="8"/>
      <c r="F338" s="8"/>
      <c r="G338" s="8"/>
    </row>
    <row r="339" spans="1:7" x14ac:dyDescent="0.25">
      <c r="A339" s="8"/>
      <c r="B339" s="8"/>
      <c r="C339" s="8"/>
      <c r="D339" s="62"/>
      <c r="E339" s="8"/>
      <c r="F339" s="8"/>
      <c r="G339" s="8"/>
    </row>
    <row r="340" spans="1:7" x14ac:dyDescent="0.25">
      <c r="A340" s="8"/>
      <c r="B340" s="8"/>
      <c r="C340" s="8"/>
      <c r="D340" s="62"/>
      <c r="E340" s="8"/>
      <c r="F340" s="8"/>
      <c r="G340" s="8"/>
    </row>
    <row r="341" spans="1:7" x14ac:dyDescent="0.25">
      <c r="A341" s="8"/>
      <c r="B341" s="8"/>
      <c r="C341" s="8"/>
      <c r="D341" s="62"/>
      <c r="E341" s="8"/>
      <c r="F341" s="8"/>
      <c r="G341" s="8"/>
    </row>
    <row r="342" spans="1:7" x14ac:dyDescent="0.25">
      <c r="A342" s="8"/>
      <c r="B342" s="8"/>
      <c r="C342" s="8"/>
      <c r="D342" s="62"/>
      <c r="E342" s="8"/>
      <c r="F342" s="8"/>
      <c r="G342" s="8"/>
    </row>
    <row r="343" spans="1:7" x14ac:dyDescent="0.25">
      <c r="A343" s="8"/>
      <c r="B343" s="8"/>
      <c r="C343" s="8"/>
      <c r="D343" s="62"/>
      <c r="E343" s="8"/>
      <c r="F343" s="8"/>
      <c r="G343" s="8"/>
    </row>
    <row r="344" spans="1:7" x14ac:dyDescent="0.25">
      <c r="A344" s="8"/>
      <c r="B344" s="8"/>
      <c r="C344" s="8"/>
      <c r="D344" s="62"/>
      <c r="E344" s="8"/>
      <c r="F344" s="8"/>
      <c r="G344" s="8"/>
    </row>
    <row r="345" spans="1:7" x14ac:dyDescent="0.25">
      <c r="A345" s="8"/>
      <c r="B345" s="8"/>
      <c r="C345" s="8"/>
      <c r="D345" s="62"/>
      <c r="E345" s="8"/>
      <c r="F345" s="8"/>
      <c r="G345" s="8"/>
    </row>
    <row r="346" spans="1:7" x14ac:dyDescent="0.25">
      <c r="A346" s="8"/>
      <c r="B346" s="8"/>
      <c r="C346" s="8"/>
      <c r="D346" s="62"/>
      <c r="E346" s="8"/>
      <c r="F346" s="8"/>
      <c r="G346" s="8"/>
    </row>
    <row r="347" spans="1:7" x14ac:dyDescent="0.25">
      <c r="A347" s="8"/>
      <c r="B347" s="8"/>
      <c r="C347" s="8"/>
      <c r="D347" s="62"/>
      <c r="E347" s="8"/>
      <c r="F347" s="8"/>
      <c r="G347" s="8"/>
    </row>
    <row r="348" spans="1:7" x14ac:dyDescent="0.25">
      <c r="A348" s="8"/>
      <c r="B348" s="8"/>
      <c r="C348" s="8"/>
      <c r="D348" s="62"/>
      <c r="E348" s="8"/>
      <c r="F348" s="8"/>
      <c r="G348" s="8"/>
    </row>
    <row r="349" spans="1:7" x14ac:dyDescent="0.25">
      <c r="A349" s="8"/>
      <c r="B349" s="8"/>
      <c r="C349" s="8"/>
      <c r="D349" s="62"/>
      <c r="E349" s="8"/>
      <c r="F349" s="8"/>
      <c r="G349" s="8"/>
    </row>
    <row r="350" spans="1:7" x14ac:dyDescent="0.25">
      <c r="A350" s="8"/>
      <c r="B350" s="8"/>
      <c r="C350" s="8"/>
      <c r="D350" s="62"/>
      <c r="E350" s="8"/>
      <c r="F350" s="8"/>
      <c r="G350" s="8"/>
    </row>
    <row r="351" spans="1:7" x14ac:dyDescent="0.25">
      <c r="A351" s="8"/>
      <c r="B351" s="8"/>
      <c r="C351" s="8"/>
      <c r="D351" s="62"/>
      <c r="E351" s="8"/>
      <c r="F351" s="8"/>
      <c r="G351" s="8"/>
    </row>
    <row r="352" spans="1:7" x14ac:dyDescent="0.25">
      <c r="A352" s="8"/>
      <c r="B352" s="8"/>
      <c r="C352" s="8"/>
      <c r="D352" s="62"/>
      <c r="E352" s="8"/>
      <c r="F352" s="8"/>
      <c r="G352" s="8"/>
    </row>
    <row r="353" spans="1:7" x14ac:dyDescent="0.25">
      <c r="A353" s="8"/>
      <c r="B353" s="8"/>
      <c r="C353" s="8"/>
      <c r="D353" s="62"/>
      <c r="E353" s="8"/>
      <c r="F353" s="8"/>
      <c r="G353" s="8"/>
    </row>
    <row r="354" spans="1:7" x14ac:dyDescent="0.25">
      <c r="A354" s="8"/>
      <c r="B354" s="8"/>
      <c r="C354" s="8"/>
      <c r="D354" s="62"/>
      <c r="E354" s="8"/>
      <c r="F354" s="8"/>
      <c r="G354" s="8"/>
    </row>
    <row r="355" spans="1:7" x14ac:dyDescent="0.25">
      <c r="A355" s="8"/>
      <c r="B355" s="8"/>
      <c r="C355" s="8"/>
      <c r="D355" s="62"/>
      <c r="E355" s="8"/>
      <c r="F355" s="8"/>
      <c r="G355" s="8"/>
    </row>
    <row r="356" spans="1:7" x14ac:dyDescent="0.25">
      <c r="A356" s="8"/>
      <c r="B356" s="8"/>
      <c r="C356" s="8"/>
      <c r="D356" s="62"/>
      <c r="E356" s="8"/>
      <c r="F356" s="8"/>
      <c r="G356" s="8"/>
    </row>
    <row r="357" spans="1:7" x14ac:dyDescent="0.25">
      <c r="A357" s="8"/>
      <c r="B357" s="8"/>
      <c r="C357" s="8"/>
      <c r="D357" s="62"/>
      <c r="E357" s="8"/>
      <c r="F357" s="8"/>
      <c r="G357" s="8"/>
    </row>
    <row r="358" spans="1:7" x14ac:dyDescent="0.25">
      <c r="A358" s="8"/>
      <c r="B358" s="8"/>
      <c r="C358" s="8"/>
      <c r="D358" s="62"/>
      <c r="E358" s="8"/>
      <c r="F358" s="8"/>
      <c r="G358" s="8"/>
    </row>
    <row r="359" spans="1:7" x14ac:dyDescent="0.25">
      <c r="A359" s="8"/>
      <c r="B359" s="8"/>
      <c r="C359" s="8"/>
      <c r="D359" s="62"/>
      <c r="E359" s="8"/>
      <c r="F359" s="8"/>
      <c r="G359" s="8"/>
    </row>
    <row r="360" spans="1:7" x14ac:dyDescent="0.25">
      <c r="A360" s="8"/>
      <c r="B360" s="8"/>
      <c r="C360" s="8"/>
      <c r="D360" s="62"/>
      <c r="E360" s="8"/>
      <c r="F360" s="8"/>
      <c r="G360" s="8"/>
    </row>
    <row r="361" spans="1:7" x14ac:dyDescent="0.25">
      <c r="A361" s="8"/>
      <c r="B361" s="8"/>
      <c r="C361" s="8"/>
      <c r="D361" s="62"/>
      <c r="E361" s="8"/>
      <c r="F361" s="8"/>
      <c r="G361" s="8"/>
    </row>
    <row r="362" spans="1:7" x14ac:dyDescent="0.25">
      <c r="A362" s="8"/>
      <c r="B362" s="8"/>
      <c r="C362" s="8"/>
      <c r="D362" s="62"/>
      <c r="E362" s="8"/>
      <c r="F362" s="8"/>
      <c r="G362" s="8"/>
    </row>
    <row r="363" spans="1:7" x14ac:dyDescent="0.25">
      <c r="A363" s="8"/>
      <c r="B363" s="8"/>
      <c r="C363" s="8"/>
      <c r="D363" s="62"/>
      <c r="E363" s="8"/>
      <c r="F363" s="8"/>
      <c r="G363" s="8"/>
    </row>
    <row r="364" spans="1:7" x14ac:dyDescent="0.25">
      <c r="A364" s="8"/>
      <c r="B364" s="8"/>
      <c r="C364" s="8"/>
      <c r="D364" s="62"/>
      <c r="E364" s="8"/>
      <c r="F364" s="8"/>
      <c r="G364" s="8"/>
    </row>
    <row r="365" spans="1:7" x14ac:dyDescent="0.25">
      <c r="A365" s="8"/>
      <c r="B365" s="8"/>
      <c r="C365" s="8"/>
      <c r="D365" s="62"/>
      <c r="E365" s="8"/>
      <c r="F365" s="8"/>
      <c r="G365" s="8"/>
    </row>
    <row r="366" spans="1:7" x14ac:dyDescent="0.25">
      <c r="A366" s="8"/>
      <c r="B366" s="8"/>
      <c r="C366" s="8"/>
      <c r="D366" s="62"/>
      <c r="E366" s="8"/>
      <c r="F366" s="8"/>
      <c r="G366" s="8"/>
    </row>
    <row r="367" spans="1:7" x14ac:dyDescent="0.25">
      <c r="A367" s="8"/>
      <c r="B367" s="8"/>
      <c r="C367" s="8"/>
      <c r="D367" s="62"/>
      <c r="E367" s="8"/>
      <c r="F367" s="8"/>
      <c r="G367" s="8"/>
    </row>
    <row r="368" spans="1:7" x14ac:dyDescent="0.25">
      <c r="A368" s="8"/>
      <c r="B368" s="8"/>
      <c r="C368" s="8"/>
      <c r="D368" s="62"/>
      <c r="E368" s="8"/>
      <c r="F368" s="8"/>
      <c r="G368" s="8"/>
    </row>
    <row r="369" spans="1:7" x14ac:dyDescent="0.25">
      <c r="A369" s="8"/>
      <c r="B369" s="8"/>
      <c r="C369" s="8"/>
      <c r="D369" s="62"/>
      <c r="E369" s="8"/>
      <c r="F369" s="8"/>
      <c r="G369" s="8"/>
    </row>
    <row r="370" spans="1:7" x14ac:dyDescent="0.25">
      <c r="A370" s="8"/>
      <c r="B370" s="8"/>
      <c r="C370" s="8"/>
      <c r="D370" s="62"/>
      <c r="E370" s="8"/>
      <c r="F370" s="8"/>
      <c r="G370" s="8"/>
    </row>
    <row r="371" spans="1:7" x14ac:dyDescent="0.25">
      <c r="A371" s="8"/>
      <c r="B371" s="8"/>
      <c r="C371" s="8"/>
      <c r="D371" s="62"/>
      <c r="E371" s="8"/>
      <c r="F371" s="8"/>
      <c r="G371" s="8"/>
    </row>
    <row r="372" spans="1:7" x14ac:dyDescent="0.25">
      <c r="A372" s="8"/>
      <c r="B372" s="8"/>
      <c r="C372" s="8"/>
      <c r="D372" s="62"/>
      <c r="E372" s="8"/>
      <c r="F372" s="8"/>
      <c r="G372" s="8"/>
    </row>
    <row r="373" spans="1:7" x14ac:dyDescent="0.25">
      <c r="A373" s="8"/>
      <c r="B373" s="8"/>
      <c r="C373" s="8"/>
      <c r="D373" s="62"/>
      <c r="E373" s="8"/>
      <c r="F373" s="8"/>
      <c r="G373" s="8"/>
    </row>
    <row r="374" spans="1:7" x14ac:dyDescent="0.25">
      <c r="A374" s="8"/>
      <c r="B374" s="8"/>
      <c r="C374" s="8"/>
      <c r="D374" s="62"/>
      <c r="E374" s="8"/>
      <c r="F374" s="8"/>
      <c r="G374" s="8"/>
    </row>
    <row r="375" spans="1:7" x14ac:dyDescent="0.25">
      <c r="A375" s="8"/>
      <c r="B375" s="8"/>
      <c r="C375" s="8"/>
      <c r="D375" s="62"/>
      <c r="E375" s="8"/>
      <c r="F375" s="8"/>
      <c r="G375" s="8"/>
    </row>
    <row r="376" spans="1:7" x14ac:dyDescent="0.25">
      <c r="A376" s="8"/>
      <c r="B376" s="8"/>
      <c r="C376" s="8"/>
      <c r="D376" s="62"/>
      <c r="E376" s="8"/>
      <c r="F376" s="8"/>
      <c r="G376" s="8"/>
    </row>
    <row r="377" spans="1:7" x14ac:dyDescent="0.25">
      <c r="A377" s="8"/>
      <c r="B377" s="8"/>
      <c r="C377" s="8"/>
      <c r="D377" s="62"/>
      <c r="E377" s="8"/>
      <c r="F377" s="8"/>
      <c r="G377" s="8"/>
    </row>
    <row r="378" spans="1:7" x14ac:dyDescent="0.25">
      <c r="A378" s="8"/>
      <c r="B378" s="8"/>
      <c r="C378" s="8"/>
      <c r="D378" s="62"/>
      <c r="E378" s="8"/>
      <c r="F378" s="8"/>
      <c r="G378" s="8"/>
    </row>
    <row r="379" spans="1:7" x14ac:dyDescent="0.25">
      <c r="A379" s="8"/>
      <c r="B379" s="8"/>
      <c r="C379" s="8"/>
      <c r="D379" s="62"/>
      <c r="E379" s="8"/>
      <c r="F379" s="8"/>
      <c r="G379" s="8"/>
    </row>
    <row r="380" spans="1:7" x14ac:dyDescent="0.25">
      <c r="A380" s="8"/>
      <c r="B380" s="8"/>
      <c r="C380" s="8"/>
      <c r="D380" s="62"/>
      <c r="E380" s="8"/>
      <c r="F380" s="8"/>
      <c r="G380" s="8"/>
    </row>
    <row r="381" spans="1:7" x14ac:dyDescent="0.25">
      <c r="A381" s="8"/>
      <c r="B381" s="8"/>
      <c r="C381" s="8"/>
      <c r="D381" s="62"/>
      <c r="E381" s="8"/>
      <c r="F381" s="8"/>
      <c r="G381" s="8"/>
    </row>
    <row r="382" spans="1:7" x14ac:dyDescent="0.25">
      <c r="A382" s="8"/>
      <c r="B382" s="8"/>
      <c r="C382" s="8"/>
      <c r="D382" s="62"/>
      <c r="E382" s="8"/>
      <c r="F382" s="8"/>
      <c r="G382" s="8"/>
    </row>
    <row r="383" spans="1:7" x14ac:dyDescent="0.25">
      <c r="A383" s="8"/>
      <c r="B383" s="8"/>
      <c r="C383" s="8"/>
      <c r="D383" s="62"/>
      <c r="E383" s="8"/>
      <c r="F383" s="8"/>
      <c r="G383" s="8"/>
    </row>
    <row r="384" spans="1:7" x14ac:dyDescent="0.25">
      <c r="A384" s="8"/>
      <c r="B384" s="8"/>
      <c r="C384" s="8"/>
      <c r="D384" s="62"/>
      <c r="E384" s="8"/>
      <c r="F384" s="8"/>
      <c r="G384" s="8"/>
    </row>
    <row r="385" spans="1:7" x14ac:dyDescent="0.25">
      <c r="A385" s="8"/>
      <c r="B385" s="8"/>
      <c r="C385" s="8"/>
      <c r="D385" s="62"/>
      <c r="E385" s="8"/>
      <c r="F385" s="8"/>
      <c r="G385" s="8"/>
    </row>
    <row r="386" spans="1:7" x14ac:dyDescent="0.25">
      <c r="A386" s="8"/>
      <c r="B386" s="8"/>
      <c r="C386" s="8"/>
      <c r="D386" s="62"/>
      <c r="E386" s="8"/>
      <c r="F386" s="8"/>
      <c r="G386" s="8"/>
    </row>
    <row r="387" spans="1:7" x14ac:dyDescent="0.25">
      <c r="A387" s="8"/>
      <c r="B387" s="8"/>
      <c r="C387" s="8"/>
      <c r="D387" s="62"/>
      <c r="E387" s="8"/>
      <c r="F387" s="8"/>
      <c r="G387" s="8"/>
    </row>
    <row r="388" spans="1:7" x14ac:dyDescent="0.25">
      <c r="A388" s="8"/>
      <c r="B388" s="8"/>
      <c r="C388" s="8"/>
      <c r="D388" s="62"/>
      <c r="E388" s="8"/>
      <c r="F388" s="8"/>
      <c r="G388" s="8"/>
    </row>
    <row r="389" spans="1:7" x14ac:dyDescent="0.25">
      <c r="A389" s="8"/>
      <c r="B389" s="8"/>
      <c r="C389" s="8"/>
      <c r="D389" s="62"/>
      <c r="E389" s="8"/>
      <c r="F389" s="8"/>
      <c r="G389" s="8"/>
    </row>
    <row r="390" spans="1:7" x14ac:dyDescent="0.25">
      <c r="A390" s="8"/>
      <c r="B390" s="8"/>
      <c r="C390" s="8"/>
      <c r="D390" s="62"/>
      <c r="E390" s="8"/>
      <c r="F390" s="8"/>
      <c r="G390" s="8"/>
    </row>
    <row r="391" spans="1:7" x14ac:dyDescent="0.25">
      <c r="A391" s="8"/>
      <c r="B391" s="8"/>
      <c r="C391" s="8"/>
      <c r="D391" s="62"/>
      <c r="E391" s="8"/>
      <c r="F391" s="8"/>
      <c r="G391" s="8"/>
    </row>
    <row r="392" spans="1:7" x14ac:dyDescent="0.25">
      <c r="A392" s="8"/>
      <c r="B392" s="8"/>
      <c r="C392" s="8"/>
      <c r="D392" s="62"/>
      <c r="E392" s="8"/>
      <c r="F392" s="8"/>
      <c r="G392" s="8"/>
    </row>
    <row r="393" spans="1:7" x14ac:dyDescent="0.25">
      <c r="A393" s="8"/>
      <c r="B393" s="8"/>
      <c r="C393" s="8"/>
      <c r="D393" s="62"/>
      <c r="E393" s="8"/>
      <c r="F393" s="8"/>
      <c r="G393" s="8"/>
    </row>
    <row r="394" spans="1:7" x14ac:dyDescent="0.25">
      <c r="A394" s="8"/>
      <c r="B394" s="8"/>
      <c r="C394" s="8"/>
      <c r="D394" s="62"/>
      <c r="E394" s="8"/>
      <c r="F394" s="8"/>
      <c r="G394" s="8"/>
    </row>
    <row r="395" spans="1:7" x14ac:dyDescent="0.25">
      <c r="A395" s="8"/>
      <c r="B395" s="8"/>
      <c r="C395" s="8"/>
      <c r="D395" s="62"/>
      <c r="E395" s="8"/>
      <c r="F395" s="8"/>
      <c r="G395" s="8"/>
    </row>
    <row r="396" spans="1:7" x14ac:dyDescent="0.25">
      <c r="A396" s="8"/>
      <c r="B396" s="8"/>
      <c r="C396" s="8"/>
      <c r="D396" s="62"/>
      <c r="E396" s="8"/>
      <c r="F396" s="8"/>
      <c r="G396" s="8"/>
    </row>
    <row r="397" spans="1:7" x14ac:dyDescent="0.25">
      <c r="A397" s="8"/>
      <c r="B397" s="8"/>
      <c r="C397" s="8"/>
      <c r="D397" s="62"/>
      <c r="E397" s="8"/>
      <c r="F397" s="8"/>
      <c r="G397" s="8"/>
    </row>
    <row r="398" spans="1:7" x14ac:dyDescent="0.25">
      <c r="A398" s="8"/>
      <c r="B398" s="8"/>
      <c r="C398" s="8"/>
      <c r="D398" s="62"/>
      <c r="E398" s="8"/>
      <c r="F398" s="8"/>
      <c r="G398" s="8"/>
    </row>
    <row r="399" spans="1:7" x14ac:dyDescent="0.25">
      <c r="A399" s="8"/>
      <c r="B399" s="8"/>
      <c r="C399" s="8"/>
      <c r="D399" s="62"/>
      <c r="E399" s="8"/>
      <c r="F399" s="8"/>
      <c r="G399" s="8"/>
    </row>
    <row r="400" spans="1:7" x14ac:dyDescent="0.25">
      <c r="A400" s="8"/>
      <c r="B400" s="8"/>
      <c r="C400" s="8"/>
      <c r="D400" s="62"/>
      <c r="E400" s="8"/>
      <c r="F400" s="8"/>
      <c r="G400" s="8"/>
    </row>
    <row r="401" spans="1:7" x14ac:dyDescent="0.25">
      <c r="A401" s="8"/>
      <c r="B401" s="8"/>
      <c r="C401" s="8"/>
      <c r="D401" s="62"/>
      <c r="E401" s="8"/>
      <c r="F401" s="8"/>
      <c r="G401" s="8"/>
    </row>
    <row r="402" spans="1:7" x14ac:dyDescent="0.25">
      <c r="A402" s="8"/>
      <c r="B402" s="8"/>
      <c r="C402" s="8"/>
      <c r="D402" s="62"/>
      <c r="E402" s="8"/>
      <c r="F402" s="8"/>
      <c r="G402" s="8"/>
    </row>
    <row r="403" spans="1:7" x14ac:dyDescent="0.25">
      <c r="A403" s="8"/>
      <c r="B403" s="8"/>
      <c r="C403" s="8"/>
      <c r="D403" s="62"/>
      <c r="E403" s="8"/>
      <c r="F403" s="8"/>
      <c r="G403" s="8"/>
    </row>
    <row r="404" spans="1:7" x14ac:dyDescent="0.25">
      <c r="A404" s="8"/>
      <c r="B404" s="8"/>
      <c r="C404" s="8"/>
      <c r="D404" s="62"/>
      <c r="E404" s="8"/>
      <c r="F404" s="8"/>
      <c r="G404" s="8"/>
    </row>
    <row r="405" spans="1:7" x14ac:dyDescent="0.25">
      <c r="A405" s="8"/>
      <c r="B405" s="8"/>
      <c r="C405" s="8"/>
      <c r="D405" s="62"/>
      <c r="E405" s="8"/>
      <c r="F405" s="8"/>
      <c r="G405" s="8"/>
    </row>
    <row r="406" spans="1:7" x14ac:dyDescent="0.25">
      <c r="A406" s="8"/>
      <c r="B406" s="8"/>
      <c r="C406" s="8"/>
      <c r="D406" s="62"/>
      <c r="E406" s="8"/>
      <c r="F406" s="8"/>
      <c r="G406" s="8"/>
    </row>
    <row r="407" spans="1:7" x14ac:dyDescent="0.25">
      <c r="A407" s="8"/>
      <c r="B407" s="8"/>
      <c r="C407" s="8"/>
      <c r="D407" s="62"/>
      <c r="E407" s="8"/>
      <c r="F407" s="8"/>
      <c r="G407" s="8"/>
    </row>
    <row r="408" spans="1:7" x14ac:dyDescent="0.25">
      <c r="A408" s="8"/>
      <c r="B408" s="8"/>
      <c r="C408" s="8"/>
      <c r="D408" s="62"/>
      <c r="E408" s="8"/>
      <c r="F408" s="8"/>
      <c r="G408" s="8"/>
    </row>
    <row r="409" spans="1:7" x14ac:dyDescent="0.25">
      <c r="A409" s="8"/>
      <c r="B409" s="8"/>
      <c r="C409" s="8"/>
      <c r="D409" s="62"/>
      <c r="E409" s="8"/>
      <c r="F409" s="8"/>
      <c r="G409" s="8"/>
    </row>
    <row r="410" spans="1:7" x14ac:dyDescent="0.25">
      <c r="A410" s="8"/>
      <c r="B410" s="8"/>
      <c r="C410" s="8"/>
      <c r="D410" s="62"/>
      <c r="E410" s="8"/>
      <c r="F410" s="8"/>
      <c r="G410" s="8"/>
    </row>
    <row r="411" spans="1:7" x14ac:dyDescent="0.25">
      <c r="A411" s="8"/>
      <c r="B411" s="8"/>
      <c r="C411" s="8"/>
      <c r="D411" s="62"/>
      <c r="E411" s="8"/>
      <c r="F411" s="8"/>
      <c r="G411" s="8"/>
    </row>
    <row r="412" spans="1:7" x14ac:dyDescent="0.25">
      <c r="A412" s="8"/>
      <c r="B412" s="8"/>
      <c r="C412" s="8"/>
      <c r="D412" s="62"/>
      <c r="E412" s="8"/>
      <c r="F412" s="8"/>
      <c r="G412" s="8"/>
    </row>
    <row r="413" spans="1:7" x14ac:dyDescent="0.25">
      <c r="A413" s="8"/>
      <c r="B413" s="8"/>
      <c r="C413" s="8"/>
      <c r="D413" s="62"/>
      <c r="E413" s="8"/>
      <c r="F413" s="8"/>
      <c r="G413" s="8"/>
    </row>
    <row r="414" spans="1:7" x14ac:dyDescent="0.25">
      <c r="A414" s="8"/>
      <c r="B414" s="8"/>
      <c r="C414" s="8"/>
      <c r="D414" s="62"/>
      <c r="E414" s="8"/>
      <c r="F414" s="8"/>
      <c r="G414" s="8"/>
    </row>
    <row r="415" spans="1:7" x14ac:dyDescent="0.25">
      <c r="A415" s="8"/>
      <c r="B415" s="8"/>
      <c r="C415" s="8"/>
      <c r="D415" s="62"/>
      <c r="E415" s="8"/>
      <c r="F415" s="8"/>
      <c r="G415" s="8"/>
    </row>
    <row r="416" spans="1:7" x14ac:dyDescent="0.25">
      <c r="A416" s="8"/>
      <c r="B416" s="8"/>
      <c r="C416" s="8"/>
      <c r="D416" s="62"/>
      <c r="E416" s="8"/>
      <c r="F416" s="8"/>
      <c r="G416" s="8"/>
    </row>
    <row r="417" spans="1:7" x14ac:dyDescent="0.25">
      <c r="A417" s="8"/>
      <c r="B417" s="8"/>
      <c r="C417" s="8"/>
      <c r="D417" s="62"/>
      <c r="E417" s="8"/>
      <c r="F417" s="8"/>
      <c r="G417" s="8"/>
    </row>
    <row r="418" spans="1:7" x14ac:dyDescent="0.25">
      <c r="A418" s="8"/>
      <c r="B418" s="8"/>
      <c r="C418" s="8"/>
      <c r="D418" s="62"/>
      <c r="E418" s="8"/>
      <c r="F418" s="8"/>
      <c r="G418" s="8"/>
    </row>
    <row r="419" spans="1:7" x14ac:dyDescent="0.25">
      <c r="A419" s="8"/>
      <c r="B419" s="8"/>
      <c r="C419" s="8"/>
      <c r="D419" s="62"/>
      <c r="E419" s="8"/>
      <c r="F419" s="8"/>
      <c r="G419" s="8"/>
    </row>
    <row r="420" spans="1:7" x14ac:dyDescent="0.25">
      <c r="A420" s="8"/>
      <c r="B420" s="8"/>
      <c r="C420" s="8"/>
      <c r="D420" s="62"/>
      <c r="E420" s="8"/>
      <c r="F420" s="8"/>
      <c r="G420" s="8"/>
    </row>
    <row r="421" spans="1:7" x14ac:dyDescent="0.25">
      <c r="A421" s="8"/>
      <c r="B421" s="8"/>
      <c r="C421" s="8"/>
      <c r="D421" s="62"/>
      <c r="E421" s="8"/>
      <c r="F421" s="8"/>
      <c r="G421" s="8"/>
    </row>
    <row r="422" spans="1:7" x14ac:dyDescent="0.25">
      <c r="A422" s="8"/>
      <c r="B422" s="8"/>
      <c r="C422" s="8"/>
      <c r="D422" s="62"/>
      <c r="E422" s="8"/>
      <c r="F422" s="8"/>
      <c r="G422" s="8"/>
    </row>
    <row r="423" spans="1:7" x14ac:dyDescent="0.25">
      <c r="A423" s="8"/>
      <c r="B423" s="8"/>
      <c r="C423" s="8"/>
      <c r="D423" s="62"/>
      <c r="E423" s="8"/>
      <c r="F423" s="8"/>
      <c r="G423" s="8"/>
    </row>
    <row r="424" spans="1:7" x14ac:dyDescent="0.25">
      <c r="A424" s="8"/>
      <c r="B424" s="8"/>
      <c r="C424" s="8"/>
      <c r="D424" s="62"/>
      <c r="E424" s="8"/>
      <c r="F424" s="8"/>
      <c r="G424" s="8"/>
    </row>
    <row r="425" spans="1:7" x14ac:dyDescent="0.25">
      <c r="A425" s="8"/>
      <c r="B425" s="8"/>
      <c r="C425" s="8"/>
      <c r="D425" s="62"/>
      <c r="E425" s="8"/>
      <c r="F425" s="8"/>
      <c r="G425" s="8"/>
    </row>
    <row r="426" spans="1:7" x14ac:dyDescent="0.25">
      <c r="A426" s="8"/>
      <c r="B426" s="8"/>
      <c r="C426" s="8"/>
      <c r="D426" s="62"/>
      <c r="E426" s="8"/>
      <c r="F426" s="8"/>
      <c r="G426" s="8"/>
    </row>
    <row r="427" spans="1:7" x14ac:dyDescent="0.25">
      <c r="A427" s="8"/>
      <c r="B427" s="8"/>
      <c r="C427" s="8"/>
      <c r="D427" s="62"/>
      <c r="E427" s="8"/>
      <c r="F427" s="8"/>
      <c r="G427" s="8"/>
    </row>
    <row r="428" spans="1:7" x14ac:dyDescent="0.25">
      <c r="A428" s="8"/>
      <c r="B428" s="8"/>
      <c r="C428" s="8"/>
      <c r="D428" s="62"/>
      <c r="E428" s="8"/>
      <c r="F428" s="8"/>
      <c r="G428" s="8"/>
    </row>
    <row r="429" spans="1:7" x14ac:dyDescent="0.25">
      <c r="A429" s="8"/>
      <c r="B429" s="8"/>
      <c r="C429" s="8"/>
      <c r="D429" s="62"/>
      <c r="E429" s="8"/>
      <c r="F429" s="8"/>
      <c r="G429" s="8"/>
    </row>
    <row r="430" spans="1:7" x14ac:dyDescent="0.25">
      <c r="A430" s="8"/>
      <c r="B430" s="8"/>
      <c r="C430" s="8"/>
      <c r="D430" s="62"/>
      <c r="E430" s="8"/>
      <c r="F430" s="8"/>
      <c r="G430" s="8"/>
    </row>
    <row r="431" spans="1:7" x14ac:dyDescent="0.25">
      <c r="A431" s="8"/>
      <c r="B431" s="8"/>
      <c r="C431" s="8"/>
      <c r="D431" s="62"/>
      <c r="E431" s="8"/>
      <c r="F431" s="8"/>
      <c r="G431" s="8"/>
    </row>
    <row r="432" spans="1:7" x14ac:dyDescent="0.25">
      <c r="A432" s="8"/>
      <c r="B432" s="8"/>
      <c r="C432" s="8"/>
      <c r="D432" s="62"/>
      <c r="E432" s="8"/>
      <c r="F432" s="8"/>
      <c r="G432" s="8"/>
    </row>
    <row r="433" spans="1:7" x14ac:dyDescent="0.25">
      <c r="A433" s="8"/>
      <c r="B433" s="8"/>
      <c r="C433" s="8"/>
      <c r="D433" s="62"/>
      <c r="E433" s="8"/>
      <c r="F433" s="8"/>
      <c r="G433" s="8"/>
    </row>
    <row r="434" spans="1:7" x14ac:dyDescent="0.25">
      <c r="A434" s="8"/>
      <c r="B434" s="8"/>
      <c r="C434" s="8"/>
      <c r="D434" s="62"/>
      <c r="E434" s="8"/>
      <c r="F434" s="8"/>
      <c r="G434" s="8"/>
    </row>
    <row r="435" spans="1:7" x14ac:dyDescent="0.25">
      <c r="A435" s="8"/>
      <c r="B435" s="8"/>
      <c r="C435" s="8"/>
      <c r="D435" s="62"/>
      <c r="E435" s="8"/>
      <c r="F435" s="8"/>
      <c r="G435" s="8"/>
    </row>
    <row r="436" spans="1:7" x14ac:dyDescent="0.25">
      <c r="A436" s="8"/>
      <c r="B436" s="8"/>
      <c r="C436" s="8"/>
      <c r="D436" s="62"/>
      <c r="E436" s="8"/>
      <c r="F436" s="8"/>
      <c r="G436" s="8"/>
    </row>
    <row r="437" spans="1:7" x14ac:dyDescent="0.25">
      <c r="A437" s="8"/>
      <c r="B437" s="8"/>
      <c r="C437" s="8"/>
      <c r="D437" s="62"/>
      <c r="E437" s="8"/>
      <c r="F437" s="8"/>
      <c r="G437" s="8"/>
    </row>
    <row r="438" spans="1:7" x14ac:dyDescent="0.25">
      <c r="A438" s="8"/>
      <c r="B438" s="8"/>
      <c r="C438" s="8"/>
      <c r="D438" s="62"/>
      <c r="E438" s="8"/>
      <c r="F438" s="8"/>
      <c r="G438" s="8"/>
    </row>
    <row r="439" spans="1:7" x14ac:dyDescent="0.25">
      <c r="A439" s="8"/>
      <c r="B439" s="8"/>
      <c r="C439" s="8"/>
      <c r="D439" s="62"/>
      <c r="E439" s="8"/>
      <c r="F439" s="8"/>
      <c r="G439" s="8"/>
    </row>
    <row r="440" spans="1:7" x14ac:dyDescent="0.25">
      <c r="A440" s="8"/>
      <c r="B440" s="8"/>
      <c r="C440" s="8"/>
      <c r="D440" s="62"/>
      <c r="E440" s="8"/>
      <c r="F440" s="8"/>
      <c r="G440" s="8"/>
    </row>
    <row r="441" spans="1:7" x14ac:dyDescent="0.25">
      <c r="A441" s="8"/>
      <c r="B441" s="8"/>
      <c r="C441" s="8"/>
      <c r="D441" s="62"/>
      <c r="E441" s="8"/>
      <c r="F441" s="8"/>
      <c r="G441" s="8"/>
    </row>
    <row r="442" spans="1:7" x14ac:dyDescent="0.25">
      <c r="A442" s="8"/>
      <c r="B442" s="8"/>
      <c r="C442" s="8"/>
      <c r="D442" s="62"/>
      <c r="E442" s="8"/>
      <c r="F442" s="8"/>
      <c r="G442" s="8"/>
    </row>
    <row r="443" spans="1:7" x14ac:dyDescent="0.25">
      <c r="A443" s="8"/>
      <c r="B443" s="8"/>
      <c r="C443" s="8"/>
      <c r="D443" s="62"/>
      <c r="E443" s="8"/>
      <c r="F443" s="8"/>
      <c r="G443" s="8"/>
    </row>
    <row r="444" spans="1:7" x14ac:dyDescent="0.25">
      <c r="A444" s="8"/>
      <c r="B444" s="8"/>
      <c r="C444" s="8"/>
      <c r="D444" s="62"/>
      <c r="E444" s="8"/>
      <c r="F444" s="8"/>
      <c r="G444" s="8"/>
    </row>
    <row r="445" spans="1:7" x14ac:dyDescent="0.25">
      <c r="A445" s="8"/>
      <c r="B445" s="8"/>
      <c r="C445" s="8"/>
      <c r="D445" s="62"/>
      <c r="E445" s="8"/>
      <c r="F445" s="8"/>
      <c r="G445" s="8"/>
    </row>
    <row r="446" spans="1:7" x14ac:dyDescent="0.25">
      <c r="A446" s="8"/>
      <c r="B446" s="8"/>
      <c r="C446" s="8"/>
      <c r="D446" s="62"/>
      <c r="E446" s="8"/>
      <c r="F446" s="8"/>
      <c r="G446" s="8"/>
    </row>
    <row r="447" spans="1:7" x14ac:dyDescent="0.25">
      <c r="A447" s="8"/>
      <c r="B447" s="8"/>
      <c r="C447" s="8"/>
      <c r="D447" s="62"/>
      <c r="E447" s="8"/>
      <c r="F447" s="8"/>
      <c r="G447" s="8"/>
    </row>
    <row r="448" spans="1:7" x14ac:dyDescent="0.25">
      <c r="A448" s="8"/>
      <c r="B448" s="8"/>
      <c r="C448" s="8"/>
      <c r="D448" s="62"/>
      <c r="E448" s="8"/>
      <c r="F448" s="8"/>
      <c r="G448" s="8"/>
    </row>
    <row r="449" spans="1:7" x14ac:dyDescent="0.25">
      <c r="A449" s="8"/>
      <c r="B449" s="8"/>
      <c r="C449" s="8"/>
      <c r="D449" s="62"/>
      <c r="E449" s="8"/>
      <c r="F449" s="8"/>
      <c r="G449" s="8"/>
    </row>
    <row r="450" spans="1:7" x14ac:dyDescent="0.25">
      <c r="A450" s="8"/>
      <c r="B450" s="8"/>
      <c r="C450" s="8"/>
      <c r="D450" s="62"/>
      <c r="E450" s="8"/>
      <c r="F450" s="8"/>
      <c r="G450" s="8"/>
    </row>
    <row r="451" spans="1:7" x14ac:dyDescent="0.25">
      <c r="A451" s="8"/>
      <c r="B451" s="8"/>
      <c r="C451" s="8"/>
      <c r="D451" s="62"/>
      <c r="E451" s="8"/>
      <c r="F451" s="8"/>
      <c r="G451" s="8"/>
    </row>
    <row r="452" spans="1:7" x14ac:dyDescent="0.25">
      <c r="A452" s="8"/>
      <c r="B452" s="8"/>
      <c r="C452" s="8"/>
      <c r="D452" s="62"/>
      <c r="E452" s="8"/>
      <c r="F452" s="8"/>
      <c r="G452" s="8"/>
    </row>
    <row r="453" spans="1:7" x14ac:dyDescent="0.25">
      <c r="A453" s="8"/>
      <c r="B453" s="8"/>
      <c r="C453" s="8"/>
      <c r="D453" s="62"/>
      <c r="E453" s="8"/>
      <c r="F453" s="8"/>
      <c r="G453" s="8"/>
    </row>
    <row r="454" spans="1:7" x14ac:dyDescent="0.25">
      <c r="A454" s="8"/>
      <c r="B454" s="8"/>
      <c r="C454" s="8"/>
      <c r="D454" s="62"/>
      <c r="E454" s="8"/>
      <c r="F454" s="8"/>
      <c r="G454" s="8"/>
    </row>
    <row r="455" spans="1:7" x14ac:dyDescent="0.25">
      <c r="A455" s="8"/>
      <c r="B455" s="8"/>
      <c r="C455" s="8"/>
      <c r="D455" s="62"/>
      <c r="E455" s="8"/>
      <c r="F455" s="8"/>
      <c r="G455" s="8"/>
    </row>
    <row r="456" spans="1:7" x14ac:dyDescent="0.25">
      <c r="A456" s="8"/>
      <c r="B456" s="8"/>
      <c r="C456" s="8"/>
      <c r="D456" s="62"/>
      <c r="E456" s="8"/>
      <c r="F456" s="8"/>
      <c r="G456" s="8"/>
    </row>
    <row r="457" spans="1:7" x14ac:dyDescent="0.25">
      <c r="A457" s="8"/>
      <c r="B457" s="8"/>
      <c r="C457" s="8"/>
      <c r="D457" s="62"/>
      <c r="E457" s="8"/>
      <c r="F457" s="8"/>
      <c r="G457" s="8"/>
    </row>
    <row r="458" spans="1:7" x14ac:dyDescent="0.25">
      <c r="A458" s="8"/>
      <c r="B458" s="8"/>
      <c r="C458" s="8"/>
      <c r="D458" s="62"/>
      <c r="E458" s="8"/>
      <c r="F458" s="8"/>
      <c r="G458" s="8"/>
    </row>
    <row r="459" spans="1:7" x14ac:dyDescent="0.25">
      <c r="A459" s="8"/>
      <c r="B459" s="8"/>
      <c r="C459" s="8"/>
      <c r="D459" s="62"/>
      <c r="E459" s="8"/>
      <c r="F459" s="8"/>
      <c r="G459" s="8"/>
    </row>
    <row r="460" spans="1:7" x14ac:dyDescent="0.25">
      <c r="A460" s="8"/>
      <c r="B460" s="8"/>
      <c r="C460" s="8"/>
      <c r="D460" s="62"/>
      <c r="E460" s="8"/>
      <c r="F460" s="8"/>
      <c r="G460" s="8"/>
    </row>
    <row r="461" spans="1:7" x14ac:dyDescent="0.25">
      <c r="A461" s="8"/>
      <c r="B461" s="8"/>
      <c r="C461" s="8"/>
      <c r="D461" s="62"/>
      <c r="E461" s="8"/>
      <c r="F461" s="8"/>
      <c r="G461" s="8"/>
    </row>
    <row r="462" spans="1:7" x14ac:dyDescent="0.25">
      <c r="A462" s="8"/>
      <c r="B462" s="8"/>
      <c r="C462" s="8"/>
      <c r="D462" s="62"/>
      <c r="E462" s="8"/>
      <c r="F462" s="8"/>
      <c r="G462" s="8"/>
    </row>
    <row r="463" spans="1:7" x14ac:dyDescent="0.25">
      <c r="A463" s="8"/>
      <c r="B463" s="8"/>
      <c r="C463" s="8"/>
      <c r="D463" s="62"/>
      <c r="E463" s="8"/>
      <c r="F463" s="8"/>
      <c r="G463" s="8"/>
    </row>
    <row r="464" spans="1:7" x14ac:dyDescent="0.25">
      <c r="A464" s="8"/>
      <c r="B464" s="8"/>
      <c r="C464" s="8"/>
      <c r="D464" s="62"/>
      <c r="E464" s="8"/>
      <c r="F464" s="8"/>
      <c r="G464" s="8"/>
    </row>
    <row r="465" spans="1:7" x14ac:dyDescent="0.25">
      <c r="A465" s="8"/>
      <c r="B465" s="8"/>
      <c r="C465" s="8"/>
      <c r="D465" s="62"/>
      <c r="E465" s="8"/>
      <c r="F465" s="8"/>
      <c r="G465" s="8"/>
    </row>
    <row r="466" spans="1:7" x14ac:dyDescent="0.25">
      <c r="A466" s="8"/>
      <c r="B466" s="8"/>
      <c r="C466" s="8"/>
      <c r="D466" s="62"/>
      <c r="E466" s="8"/>
      <c r="F466" s="8"/>
      <c r="G466" s="8"/>
    </row>
    <row r="467" spans="1:7" x14ac:dyDescent="0.25">
      <c r="A467" s="8"/>
      <c r="B467" s="8"/>
      <c r="C467" s="8"/>
      <c r="D467" s="62"/>
      <c r="E467" s="8"/>
      <c r="F467" s="8"/>
      <c r="G467" s="8"/>
    </row>
    <row r="468" spans="1:7" x14ac:dyDescent="0.25">
      <c r="A468" s="8"/>
      <c r="B468" s="8"/>
      <c r="C468" s="8"/>
      <c r="D468" s="62"/>
      <c r="E468" s="8"/>
      <c r="F468" s="8"/>
      <c r="G468" s="8"/>
    </row>
    <row r="469" spans="1:7" x14ac:dyDescent="0.25">
      <c r="A469" s="8"/>
      <c r="B469" s="8"/>
      <c r="C469" s="8"/>
      <c r="D469" s="62"/>
      <c r="E469" s="8"/>
      <c r="F469" s="8"/>
      <c r="G469" s="8"/>
    </row>
    <row r="470" spans="1:7" x14ac:dyDescent="0.25">
      <c r="A470" s="8"/>
      <c r="B470" s="8"/>
      <c r="C470" s="8"/>
      <c r="D470" s="62"/>
      <c r="E470" s="8"/>
      <c r="F470" s="8"/>
      <c r="G470" s="8"/>
    </row>
    <row r="471" spans="1:7" x14ac:dyDescent="0.25">
      <c r="A471" s="8"/>
      <c r="B471" s="8"/>
      <c r="C471" s="8"/>
      <c r="D471" s="62"/>
      <c r="E471" s="8"/>
      <c r="F471" s="8"/>
      <c r="G471" s="8"/>
    </row>
    <row r="472" spans="1:7" x14ac:dyDescent="0.25">
      <c r="A472" s="8"/>
      <c r="B472" s="8"/>
      <c r="C472" s="8"/>
      <c r="D472" s="62"/>
      <c r="E472" s="8"/>
      <c r="F472" s="8"/>
      <c r="G472" s="8"/>
    </row>
    <row r="473" spans="1:7" x14ac:dyDescent="0.25">
      <c r="A473" s="8"/>
      <c r="B473" s="8"/>
      <c r="C473" s="8"/>
      <c r="D473" s="62"/>
      <c r="E473" s="8"/>
      <c r="F473" s="8"/>
      <c r="G473" s="8"/>
    </row>
    <row r="474" spans="1:7" x14ac:dyDescent="0.25">
      <c r="A474" s="8"/>
      <c r="B474" s="8"/>
      <c r="C474" s="8"/>
      <c r="D474" s="62"/>
      <c r="E474" s="8"/>
      <c r="F474" s="8"/>
      <c r="G474" s="8"/>
    </row>
    <row r="475" spans="1:7" x14ac:dyDescent="0.25">
      <c r="A475" s="8"/>
      <c r="B475" s="8"/>
      <c r="C475" s="8"/>
      <c r="D475" s="62"/>
      <c r="E475" s="8"/>
      <c r="F475" s="8"/>
      <c r="G475" s="8"/>
    </row>
    <row r="476" spans="1:7" x14ac:dyDescent="0.25">
      <c r="A476" s="8"/>
      <c r="B476" s="8"/>
      <c r="C476" s="8"/>
      <c r="D476" s="62"/>
      <c r="E476" s="8"/>
      <c r="F476" s="8"/>
      <c r="G476" s="8"/>
    </row>
    <row r="477" spans="1:7" x14ac:dyDescent="0.25">
      <c r="A477" s="8"/>
      <c r="B477" s="8"/>
      <c r="C477" s="8"/>
      <c r="D477" s="62"/>
      <c r="E477" s="8"/>
      <c r="F477" s="8"/>
      <c r="G477" s="8"/>
    </row>
    <row r="478" spans="1:7" x14ac:dyDescent="0.25">
      <c r="A478" s="8"/>
      <c r="B478" s="8"/>
      <c r="C478" s="8"/>
      <c r="D478" s="62"/>
      <c r="E478" s="8"/>
      <c r="F478" s="8"/>
      <c r="G478" s="8"/>
    </row>
    <row r="479" spans="1:7" x14ac:dyDescent="0.25">
      <c r="A479" s="8"/>
      <c r="B479" s="8"/>
      <c r="C479" s="8"/>
      <c r="D479" s="62"/>
      <c r="E479" s="8"/>
      <c r="F479" s="8"/>
      <c r="G479" s="8"/>
    </row>
    <row r="480" spans="1:7" x14ac:dyDescent="0.25">
      <c r="A480" s="8"/>
      <c r="B480" s="8"/>
      <c r="C480" s="8"/>
      <c r="D480" s="62"/>
      <c r="E480" s="8"/>
      <c r="F480" s="8"/>
      <c r="G480" s="8"/>
    </row>
    <row r="481" spans="1:7" x14ac:dyDescent="0.25">
      <c r="A481" s="8"/>
      <c r="B481" s="8"/>
      <c r="C481" s="8"/>
      <c r="D481" s="62"/>
      <c r="E481" s="8"/>
      <c r="F481" s="8"/>
      <c r="G481" s="8"/>
    </row>
    <row r="482" spans="1:7" x14ac:dyDescent="0.25">
      <c r="A482" s="8"/>
      <c r="B482" s="8"/>
      <c r="C482" s="8"/>
      <c r="D482" s="62"/>
      <c r="E482" s="8"/>
      <c r="F482" s="8"/>
      <c r="G482" s="8"/>
    </row>
    <row r="483" spans="1:7" x14ac:dyDescent="0.25">
      <c r="A483" s="8"/>
      <c r="B483" s="8"/>
      <c r="C483" s="8"/>
      <c r="D483" s="62"/>
      <c r="E483" s="8"/>
      <c r="F483" s="8"/>
      <c r="G483" s="8"/>
    </row>
    <row r="484" spans="1:7" x14ac:dyDescent="0.25">
      <c r="A484" s="8"/>
      <c r="B484" s="8"/>
      <c r="C484" s="8"/>
      <c r="D484" s="62"/>
      <c r="E484" s="8"/>
      <c r="F484" s="8"/>
      <c r="G484" s="8"/>
    </row>
    <row r="485" spans="1:7" x14ac:dyDescent="0.25">
      <c r="A485" s="8"/>
      <c r="B485" s="8"/>
      <c r="C485" s="8"/>
      <c r="D485" s="62"/>
      <c r="E485" s="8"/>
      <c r="F485" s="8"/>
      <c r="G485" s="8"/>
    </row>
    <row r="486" spans="1:7" x14ac:dyDescent="0.25">
      <c r="A486" s="8"/>
      <c r="B486" s="8"/>
      <c r="C486" s="8"/>
      <c r="D486" s="62"/>
      <c r="E486" s="8"/>
      <c r="F486" s="8"/>
      <c r="G486" s="8"/>
    </row>
    <row r="487" spans="1:7" x14ac:dyDescent="0.25">
      <c r="A487" s="8"/>
      <c r="B487" s="8"/>
      <c r="C487" s="8"/>
      <c r="D487" s="62"/>
      <c r="E487" s="8"/>
      <c r="F487" s="8"/>
      <c r="G487" s="8"/>
    </row>
    <row r="488" spans="1:7" x14ac:dyDescent="0.25">
      <c r="A488" s="8"/>
      <c r="B488" s="8"/>
      <c r="C488" s="8"/>
      <c r="D488" s="62"/>
      <c r="E488" s="8"/>
      <c r="F488" s="8"/>
      <c r="G488" s="8"/>
    </row>
    <row r="489" spans="1:7" x14ac:dyDescent="0.25">
      <c r="A489" s="8"/>
      <c r="B489" s="8"/>
      <c r="C489" s="8"/>
      <c r="D489" s="62"/>
      <c r="E489" s="8"/>
      <c r="F489" s="8"/>
      <c r="G489" s="8"/>
    </row>
    <row r="490" spans="1:7" x14ac:dyDescent="0.25">
      <c r="A490" s="8"/>
      <c r="B490" s="8"/>
      <c r="C490" s="8"/>
      <c r="D490" s="62"/>
      <c r="E490" s="8"/>
      <c r="F490" s="8"/>
      <c r="G490" s="8"/>
    </row>
    <row r="491" spans="1:7" x14ac:dyDescent="0.25">
      <c r="A491" s="8"/>
      <c r="B491" s="8"/>
      <c r="C491" s="8"/>
      <c r="D491" s="62"/>
      <c r="E491" s="8"/>
      <c r="F491" s="8"/>
      <c r="G491" s="8"/>
    </row>
    <row r="492" spans="1:7" x14ac:dyDescent="0.25">
      <c r="A492" s="8"/>
      <c r="B492" s="8"/>
      <c r="C492" s="8"/>
      <c r="D492" s="62"/>
      <c r="E492" s="8"/>
      <c r="F492" s="8"/>
      <c r="G492" s="8"/>
    </row>
    <row r="493" spans="1:7" x14ac:dyDescent="0.25">
      <c r="A493" s="8"/>
      <c r="B493" s="8"/>
      <c r="C493" s="8"/>
      <c r="D493" s="62"/>
      <c r="E493" s="8"/>
      <c r="F493" s="8"/>
      <c r="G493" s="8"/>
    </row>
    <row r="494" spans="1:7" x14ac:dyDescent="0.25">
      <c r="A494" s="8"/>
      <c r="B494" s="8"/>
      <c r="C494" s="8"/>
      <c r="D494" s="62"/>
      <c r="E494" s="8"/>
      <c r="F494" s="8"/>
      <c r="G494" s="8"/>
    </row>
    <row r="495" spans="1:7" x14ac:dyDescent="0.25">
      <c r="A495" s="8"/>
      <c r="B495" s="8"/>
      <c r="C495" s="8"/>
      <c r="D495" s="62"/>
      <c r="E495" s="8"/>
      <c r="F495" s="8"/>
      <c r="G495" s="8"/>
    </row>
    <row r="496" spans="1:7" x14ac:dyDescent="0.25">
      <c r="A496" s="8"/>
      <c r="B496" s="8"/>
      <c r="C496" s="8"/>
      <c r="D496" s="62"/>
      <c r="E496" s="8"/>
      <c r="F496" s="8"/>
      <c r="G496" s="8"/>
    </row>
    <row r="497" spans="1:7" x14ac:dyDescent="0.25">
      <c r="A497" s="8"/>
      <c r="B497" s="8"/>
      <c r="C497" s="8"/>
      <c r="D497" s="62"/>
      <c r="E497" s="8"/>
      <c r="F497" s="8"/>
      <c r="G497" s="8"/>
    </row>
    <row r="498" spans="1:7" x14ac:dyDescent="0.25">
      <c r="A498" s="8"/>
      <c r="B498" s="8"/>
      <c r="C498" s="8"/>
      <c r="D498" s="62"/>
      <c r="E498" s="8"/>
      <c r="F498" s="8"/>
      <c r="G498" s="8"/>
    </row>
    <row r="499" spans="1:7" x14ac:dyDescent="0.25">
      <c r="A499" s="8"/>
      <c r="B499" s="8"/>
      <c r="C499" s="8"/>
      <c r="D499" s="62"/>
      <c r="E499" s="8"/>
      <c r="F499" s="8"/>
      <c r="G499" s="8"/>
    </row>
    <row r="500" spans="1:7" x14ac:dyDescent="0.25">
      <c r="A500" s="8"/>
      <c r="B500" s="8"/>
      <c r="C500" s="8"/>
      <c r="D500" s="62"/>
      <c r="E500" s="8"/>
      <c r="F500" s="8"/>
      <c r="G500" s="8"/>
    </row>
    <row r="501" spans="1:7" x14ac:dyDescent="0.25">
      <c r="A501" s="8"/>
      <c r="B501" s="8"/>
      <c r="C501" s="8"/>
      <c r="D501" s="62"/>
      <c r="E501" s="8"/>
      <c r="F501" s="8"/>
      <c r="G501" s="8"/>
    </row>
    <row r="502" spans="1:7" x14ac:dyDescent="0.25">
      <c r="A502" s="8"/>
      <c r="B502" s="8"/>
      <c r="C502" s="8"/>
      <c r="D502" s="62"/>
      <c r="E502" s="8"/>
      <c r="F502" s="8"/>
      <c r="G502" s="8"/>
    </row>
    <row r="503" spans="1:7" x14ac:dyDescent="0.25">
      <c r="A503" s="8"/>
      <c r="B503" s="8"/>
      <c r="C503" s="8"/>
      <c r="D503" s="62"/>
      <c r="E503" s="8"/>
      <c r="F503" s="8"/>
      <c r="G503" s="8"/>
    </row>
    <row r="504" spans="1:7" x14ac:dyDescent="0.25">
      <c r="A504" s="8"/>
      <c r="B504" s="8"/>
      <c r="C504" s="8"/>
      <c r="D504" s="62"/>
      <c r="E504" s="8"/>
      <c r="F504" s="8"/>
      <c r="G504" s="8"/>
    </row>
    <row r="505" spans="1:7" x14ac:dyDescent="0.25">
      <c r="A505" s="8"/>
      <c r="B505" s="8"/>
      <c r="C505" s="8"/>
      <c r="D505" s="62"/>
      <c r="E505" s="8"/>
      <c r="F505" s="8"/>
      <c r="G505" s="8"/>
    </row>
    <row r="506" spans="1:7" x14ac:dyDescent="0.25">
      <c r="A506" s="8"/>
      <c r="B506" s="8"/>
      <c r="C506" s="8"/>
      <c r="D506" s="62"/>
      <c r="E506" s="8"/>
      <c r="F506" s="8"/>
      <c r="G506" s="8"/>
    </row>
    <row r="507" spans="1:7" x14ac:dyDescent="0.25">
      <c r="A507" s="8"/>
      <c r="B507" s="8"/>
      <c r="C507" s="8"/>
      <c r="D507" s="62"/>
      <c r="E507" s="8"/>
      <c r="F507" s="8"/>
      <c r="G507" s="8"/>
    </row>
    <row r="508" spans="1:7" x14ac:dyDescent="0.25">
      <c r="A508" s="8"/>
      <c r="B508" s="8"/>
      <c r="C508" s="8"/>
      <c r="D508" s="62"/>
      <c r="E508" s="8"/>
      <c r="F508" s="8"/>
      <c r="G508" s="8"/>
    </row>
    <row r="509" spans="1:7" x14ac:dyDescent="0.25">
      <c r="A509" s="8"/>
      <c r="B509" s="8"/>
      <c r="C509" s="8"/>
      <c r="D509" s="62"/>
      <c r="E509" s="8"/>
      <c r="F509" s="8"/>
      <c r="G509" s="8"/>
    </row>
    <row r="510" spans="1:7" x14ac:dyDescent="0.25">
      <c r="A510" s="8"/>
      <c r="B510" s="8"/>
      <c r="C510" s="8"/>
      <c r="D510" s="62"/>
      <c r="E510" s="8"/>
      <c r="F510" s="8"/>
      <c r="G510" s="8"/>
    </row>
    <row r="511" spans="1:7" x14ac:dyDescent="0.25">
      <c r="A511" s="8"/>
      <c r="B511" s="8"/>
      <c r="C511" s="8"/>
      <c r="D511" s="62"/>
      <c r="E511" s="8"/>
      <c r="F511" s="8"/>
      <c r="G511" s="8"/>
    </row>
    <row r="512" spans="1:7" x14ac:dyDescent="0.25">
      <c r="A512" s="8"/>
      <c r="B512" s="8"/>
      <c r="C512" s="8"/>
      <c r="D512" s="62"/>
      <c r="E512" s="8"/>
      <c r="F512" s="8"/>
      <c r="G512" s="8"/>
    </row>
    <row r="513" spans="1:7" x14ac:dyDescent="0.25">
      <c r="A513" s="8"/>
      <c r="B513" s="8"/>
      <c r="C513" s="8"/>
      <c r="D513" s="62"/>
      <c r="E513" s="8"/>
      <c r="F513" s="8"/>
      <c r="G513" s="8"/>
    </row>
    <row r="514" spans="1:7" x14ac:dyDescent="0.25">
      <c r="A514" s="8"/>
      <c r="B514" s="8"/>
      <c r="C514" s="8"/>
      <c r="D514" s="62"/>
      <c r="E514" s="8"/>
      <c r="F514" s="8"/>
      <c r="G514" s="8"/>
    </row>
    <row r="515" spans="1:7" x14ac:dyDescent="0.25">
      <c r="A515" s="8"/>
      <c r="B515" s="8"/>
      <c r="C515" s="8"/>
      <c r="D515" s="62"/>
      <c r="E515" s="8"/>
      <c r="F515" s="8"/>
      <c r="G515" s="8"/>
    </row>
    <row r="516" spans="1:7" x14ac:dyDescent="0.25">
      <c r="A516" s="8"/>
      <c r="B516" s="8"/>
      <c r="C516" s="8"/>
      <c r="D516" s="62"/>
      <c r="E516" s="8"/>
      <c r="F516" s="8"/>
      <c r="G516" s="8"/>
    </row>
    <row r="517" spans="1:7" x14ac:dyDescent="0.25">
      <c r="A517" s="8"/>
      <c r="B517" s="8"/>
      <c r="C517" s="8"/>
      <c r="D517" s="62"/>
      <c r="E517" s="8"/>
      <c r="F517" s="8"/>
      <c r="G517" s="8"/>
    </row>
    <row r="518" spans="1:7" x14ac:dyDescent="0.25">
      <c r="A518" s="8"/>
      <c r="B518" s="8"/>
      <c r="C518" s="8"/>
      <c r="D518" s="62"/>
      <c r="E518" s="8"/>
      <c r="F518" s="8"/>
      <c r="G518" s="8"/>
    </row>
    <row r="519" spans="1:7" x14ac:dyDescent="0.25">
      <c r="A519" s="8"/>
      <c r="B519" s="8"/>
      <c r="C519" s="8"/>
      <c r="D519" s="62"/>
      <c r="E519" s="8"/>
      <c r="F519" s="8"/>
      <c r="G519" s="8"/>
    </row>
    <row r="520" spans="1:7" x14ac:dyDescent="0.25">
      <c r="A520" s="8"/>
      <c r="B520" s="8"/>
      <c r="C520" s="8"/>
      <c r="D520" s="62"/>
      <c r="E520" s="8"/>
      <c r="F520" s="8"/>
      <c r="G520" s="8"/>
    </row>
    <row r="521" spans="1:7" x14ac:dyDescent="0.25">
      <c r="A521" s="8"/>
      <c r="B521" s="8"/>
      <c r="C521" s="8"/>
      <c r="D521" s="62"/>
      <c r="E521" s="8"/>
      <c r="F521" s="8"/>
      <c r="G521" s="8"/>
    </row>
    <row r="522" spans="1:7" x14ac:dyDescent="0.25">
      <c r="A522" s="8"/>
      <c r="B522" s="8"/>
      <c r="C522" s="8"/>
      <c r="D522" s="62"/>
      <c r="E522" s="8"/>
      <c r="F522" s="8"/>
      <c r="G522" s="8"/>
    </row>
    <row r="523" spans="1:7" x14ac:dyDescent="0.25">
      <c r="A523" s="8"/>
      <c r="B523" s="8"/>
      <c r="C523" s="8"/>
      <c r="D523" s="62"/>
      <c r="E523" s="8"/>
      <c r="F523" s="8"/>
      <c r="G523" s="8"/>
    </row>
    <row r="524" spans="1:7" x14ac:dyDescent="0.25">
      <c r="A524" s="8"/>
      <c r="B524" s="8"/>
      <c r="C524" s="8"/>
      <c r="D524" s="62"/>
      <c r="E524" s="8"/>
      <c r="F524" s="8"/>
      <c r="G524" s="8"/>
    </row>
    <row r="525" spans="1:7" x14ac:dyDescent="0.25">
      <c r="A525" s="8"/>
      <c r="B525" s="8"/>
      <c r="C525" s="8"/>
      <c r="D525" s="62"/>
      <c r="E525" s="8"/>
      <c r="F525" s="8"/>
      <c r="G525" s="8"/>
    </row>
    <row r="526" spans="1:7" x14ac:dyDescent="0.25">
      <c r="A526" s="8"/>
      <c r="B526" s="8"/>
      <c r="C526" s="8"/>
      <c r="D526" s="62"/>
      <c r="E526" s="8"/>
      <c r="F526" s="8"/>
      <c r="G526" s="8"/>
    </row>
    <row r="527" spans="1:7" x14ac:dyDescent="0.25">
      <c r="A527" s="8"/>
      <c r="B527" s="8"/>
      <c r="C527" s="8"/>
      <c r="D527" s="62"/>
      <c r="E527" s="8"/>
      <c r="F527" s="8"/>
      <c r="G527" s="8"/>
    </row>
    <row r="528" spans="1:7" x14ac:dyDescent="0.25">
      <c r="A528" s="8"/>
      <c r="B528" s="8"/>
      <c r="C528" s="8"/>
      <c r="D528" s="62"/>
      <c r="E528" s="8"/>
      <c r="F528" s="8"/>
      <c r="G528" s="8"/>
    </row>
    <row r="529" spans="1:7" x14ac:dyDescent="0.25">
      <c r="A529" s="8"/>
      <c r="B529" s="8"/>
      <c r="C529" s="8"/>
      <c r="D529" s="62"/>
      <c r="E529" s="8"/>
      <c r="F529" s="8"/>
      <c r="G529" s="8"/>
    </row>
    <row r="530" spans="1:7" x14ac:dyDescent="0.25">
      <c r="A530" s="8"/>
      <c r="B530" s="8"/>
      <c r="C530" s="8"/>
      <c r="D530" s="62"/>
      <c r="E530" s="8"/>
      <c r="F530" s="8"/>
      <c r="G530" s="8"/>
    </row>
    <row r="531" spans="1:7" x14ac:dyDescent="0.25">
      <c r="A531" s="8"/>
      <c r="B531" s="8"/>
      <c r="C531" s="8"/>
      <c r="D531" s="62"/>
      <c r="E531" s="8"/>
      <c r="F531" s="8"/>
      <c r="G531" s="8"/>
    </row>
    <row r="532" spans="1:7" x14ac:dyDescent="0.25">
      <c r="A532" s="8"/>
      <c r="B532" s="8"/>
      <c r="C532" s="8"/>
      <c r="D532" s="62"/>
      <c r="E532" s="8"/>
      <c r="F532" s="8"/>
      <c r="G532" s="8"/>
    </row>
    <row r="533" spans="1:7" x14ac:dyDescent="0.25">
      <c r="A533" s="8"/>
      <c r="B533" s="8"/>
      <c r="C533" s="8"/>
      <c r="D533" s="62"/>
      <c r="E533" s="8"/>
      <c r="F533" s="8"/>
      <c r="G533" s="8"/>
    </row>
    <row r="534" spans="1:7" x14ac:dyDescent="0.25">
      <c r="A534" s="8"/>
      <c r="B534" s="8"/>
      <c r="C534" s="8"/>
      <c r="D534" s="62"/>
      <c r="E534" s="8"/>
      <c r="F534" s="8"/>
      <c r="G534" s="8"/>
    </row>
    <row r="535" spans="1:7" x14ac:dyDescent="0.25">
      <c r="A535" s="8"/>
      <c r="B535" s="8"/>
      <c r="C535" s="8"/>
      <c r="D535" s="62"/>
      <c r="E535" s="8"/>
      <c r="F535" s="8"/>
      <c r="G535" s="8"/>
    </row>
    <row r="536" spans="1:7" x14ac:dyDescent="0.25">
      <c r="A536" s="8"/>
      <c r="B536" s="8"/>
      <c r="C536" s="8"/>
      <c r="D536" s="62"/>
      <c r="E536" s="8"/>
      <c r="F536" s="8"/>
      <c r="G536" s="8"/>
    </row>
    <row r="537" spans="1:7" x14ac:dyDescent="0.25">
      <c r="A537" s="8"/>
      <c r="B537" s="8"/>
      <c r="C537" s="8"/>
      <c r="D537" s="62"/>
      <c r="E537" s="8"/>
      <c r="F537" s="8"/>
      <c r="G537" s="8"/>
    </row>
    <row r="538" spans="1:7" x14ac:dyDescent="0.25">
      <c r="A538" s="8"/>
      <c r="B538" s="8"/>
      <c r="C538" s="8"/>
      <c r="D538" s="62"/>
      <c r="E538" s="8"/>
      <c r="F538" s="8"/>
      <c r="G538" s="8"/>
    </row>
    <row r="539" spans="1:7" x14ac:dyDescent="0.25">
      <c r="A539" s="8"/>
      <c r="B539" s="8"/>
      <c r="C539" s="8"/>
      <c r="D539" s="62"/>
      <c r="E539" s="8"/>
      <c r="F539" s="8"/>
      <c r="G539" s="8"/>
    </row>
    <row r="540" spans="1:7" x14ac:dyDescent="0.25">
      <c r="A540" s="8"/>
      <c r="B540" s="8"/>
      <c r="C540" s="8"/>
      <c r="D540" s="62"/>
      <c r="E540" s="8"/>
      <c r="F540" s="8"/>
      <c r="G540" s="8"/>
    </row>
    <row r="541" spans="1:7" x14ac:dyDescent="0.25">
      <c r="A541" s="8"/>
      <c r="B541" s="8"/>
      <c r="C541" s="8"/>
      <c r="D541" s="62"/>
      <c r="E541" s="8"/>
      <c r="F541" s="8"/>
      <c r="G541" s="8"/>
    </row>
    <row r="542" spans="1:7" x14ac:dyDescent="0.25">
      <c r="A542" s="8"/>
      <c r="B542" s="8"/>
      <c r="C542" s="8"/>
      <c r="D542" s="62"/>
      <c r="E542" s="8"/>
      <c r="F542" s="8"/>
      <c r="G542" s="8"/>
    </row>
    <row r="543" spans="1:7" x14ac:dyDescent="0.25">
      <c r="A543" s="8"/>
      <c r="B543" s="8"/>
      <c r="C543" s="8"/>
      <c r="D543" s="62"/>
      <c r="E543" s="8"/>
      <c r="F543" s="8"/>
      <c r="G543" s="8"/>
    </row>
    <row r="544" spans="1:7" x14ac:dyDescent="0.25">
      <c r="A544" s="8"/>
      <c r="B544" s="8"/>
      <c r="C544" s="8"/>
      <c r="D544" s="62"/>
      <c r="E544" s="8"/>
      <c r="F544" s="8"/>
      <c r="G544" s="8"/>
    </row>
    <row r="545" spans="1:7" x14ac:dyDescent="0.25">
      <c r="A545" s="8"/>
      <c r="B545" s="8"/>
      <c r="C545" s="8"/>
      <c r="D545" s="62"/>
      <c r="E545" s="8"/>
      <c r="F545" s="8"/>
      <c r="G545" s="8"/>
    </row>
    <row r="546" spans="1:7" x14ac:dyDescent="0.25">
      <c r="A546" s="8"/>
      <c r="B546" s="8"/>
      <c r="C546" s="8"/>
      <c r="D546" s="62"/>
      <c r="E546" s="8"/>
      <c r="F546" s="8"/>
      <c r="G546" s="8"/>
    </row>
    <row r="547" spans="1:7" x14ac:dyDescent="0.25">
      <c r="A547" s="8"/>
      <c r="B547" s="8"/>
      <c r="C547" s="8"/>
      <c r="D547" s="62"/>
      <c r="E547" s="8"/>
      <c r="F547" s="8"/>
      <c r="G547" s="8"/>
    </row>
    <row r="548" spans="1:7" x14ac:dyDescent="0.25">
      <c r="A548" s="8"/>
      <c r="B548" s="8"/>
      <c r="C548" s="8"/>
      <c r="D548" s="62"/>
      <c r="E548" s="8"/>
      <c r="F548" s="8"/>
      <c r="G548" s="8"/>
    </row>
    <row r="549" spans="1:7" x14ac:dyDescent="0.25">
      <c r="A549" s="8"/>
      <c r="B549" s="8"/>
      <c r="C549" s="8"/>
      <c r="D549" s="62"/>
      <c r="E549" s="8"/>
      <c r="F549" s="8"/>
      <c r="G549" s="8"/>
    </row>
    <row r="550" spans="1:7" x14ac:dyDescent="0.25">
      <c r="A550" s="8"/>
      <c r="B550" s="8"/>
      <c r="C550" s="8"/>
      <c r="D550" s="62"/>
      <c r="E550" s="8"/>
      <c r="F550" s="8"/>
      <c r="G550" s="8"/>
    </row>
    <row r="551" spans="1:7" x14ac:dyDescent="0.25">
      <c r="A551" s="8"/>
      <c r="B551" s="8"/>
      <c r="C551" s="8"/>
      <c r="D551" s="62"/>
      <c r="E551" s="8"/>
      <c r="F551" s="8"/>
      <c r="G551" s="8"/>
    </row>
    <row r="552" spans="1:7" x14ac:dyDescent="0.25">
      <c r="A552" s="8"/>
      <c r="B552" s="8"/>
      <c r="C552" s="8"/>
      <c r="D552" s="62"/>
      <c r="E552" s="8"/>
      <c r="F552" s="8"/>
      <c r="G552" s="8"/>
    </row>
    <row r="553" spans="1:7" x14ac:dyDescent="0.25">
      <c r="A553" s="8"/>
      <c r="B553" s="8"/>
      <c r="C553" s="8"/>
      <c r="D553" s="62"/>
      <c r="E553" s="8"/>
      <c r="F553" s="8"/>
      <c r="G553" s="8"/>
    </row>
    <row r="554" spans="1:7" x14ac:dyDescent="0.25">
      <c r="A554" s="8"/>
      <c r="B554" s="8"/>
      <c r="C554" s="8"/>
      <c r="D554" s="62"/>
      <c r="E554" s="8"/>
      <c r="F554" s="8"/>
      <c r="G554" s="8"/>
    </row>
    <row r="555" spans="1:7" x14ac:dyDescent="0.25">
      <c r="A555" s="8"/>
      <c r="B555" s="8"/>
      <c r="C555" s="8"/>
      <c r="D555" s="62"/>
      <c r="E555" s="8"/>
      <c r="F555" s="8"/>
      <c r="G555" s="8"/>
    </row>
    <row r="556" spans="1:7" x14ac:dyDescent="0.25">
      <c r="A556" s="8"/>
      <c r="B556" s="8"/>
      <c r="C556" s="8"/>
      <c r="D556" s="62"/>
      <c r="E556" s="8"/>
      <c r="F556" s="8"/>
      <c r="G556" s="8"/>
    </row>
    <row r="557" spans="1:7" x14ac:dyDescent="0.25">
      <c r="A557" s="8"/>
      <c r="B557" s="8"/>
      <c r="C557" s="8"/>
      <c r="D557" s="62"/>
      <c r="E557" s="8"/>
      <c r="F557" s="8"/>
      <c r="G557" s="8"/>
    </row>
    <row r="558" spans="1:7" x14ac:dyDescent="0.25">
      <c r="A558" s="8"/>
      <c r="B558" s="8"/>
      <c r="C558" s="8"/>
      <c r="D558" s="62"/>
      <c r="E558" s="8"/>
      <c r="F558" s="8"/>
      <c r="G558" s="8"/>
    </row>
    <row r="559" spans="1:7" x14ac:dyDescent="0.25">
      <c r="A559" s="8"/>
      <c r="B559" s="8"/>
      <c r="C559" s="8"/>
      <c r="D559" s="62"/>
      <c r="E559" s="8"/>
      <c r="F559" s="8"/>
      <c r="G559" s="8"/>
    </row>
    <row r="560" spans="1:7" x14ac:dyDescent="0.25">
      <c r="A560" s="8"/>
      <c r="B560" s="8"/>
      <c r="C560" s="8"/>
      <c r="D560" s="62"/>
      <c r="E560" s="8"/>
      <c r="F560" s="8"/>
      <c r="G560" s="8"/>
    </row>
    <row r="561" spans="1:7" x14ac:dyDescent="0.25">
      <c r="A561" s="8"/>
      <c r="B561" s="8"/>
      <c r="C561" s="8"/>
      <c r="D561" s="62"/>
      <c r="E561" s="8"/>
      <c r="F561" s="8"/>
      <c r="G561" s="8"/>
    </row>
    <row r="562" spans="1:7" x14ac:dyDescent="0.25">
      <c r="A562" s="8"/>
      <c r="B562" s="8"/>
      <c r="C562" s="8"/>
      <c r="D562" s="62"/>
      <c r="E562" s="8"/>
      <c r="F562" s="8"/>
      <c r="G562" s="8"/>
    </row>
    <row r="563" spans="1:7" x14ac:dyDescent="0.25">
      <c r="A563" s="8"/>
      <c r="B563" s="8"/>
      <c r="C563" s="8"/>
      <c r="D563" s="62"/>
      <c r="E563" s="8"/>
      <c r="F563" s="8"/>
      <c r="G563" s="8"/>
    </row>
    <row r="564" spans="1:7" x14ac:dyDescent="0.25">
      <c r="A564" s="8"/>
      <c r="B564" s="8"/>
      <c r="C564" s="8"/>
      <c r="D564" s="62"/>
      <c r="E564" s="8"/>
      <c r="F564" s="8"/>
      <c r="G564" s="8"/>
    </row>
    <row r="565" spans="1:7" x14ac:dyDescent="0.25">
      <c r="A565" s="8"/>
      <c r="B565" s="8"/>
      <c r="C565" s="8"/>
      <c r="D565" s="62"/>
      <c r="E565" s="8"/>
      <c r="F565" s="8"/>
      <c r="G565" s="8"/>
    </row>
    <row r="566" spans="1:7" x14ac:dyDescent="0.25">
      <c r="A566" s="8"/>
      <c r="B566" s="8"/>
      <c r="C566" s="8"/>
      <c r="D566" s="62"/>
      <c r="E566" s="8"/>
      <c r="F566" s="8"/>
      <c r="G566" s="8"/>
    </row>
    <row r="567" spans="1:7" x14ac:dyDescent="0.25">
      <c r="A567" s="8"/>
      <c r="B567" s="8"/>
      <c r="C567" s="8"/>
      <c r="D567" s="62"/>
      <c r="E567" s="8"/>
      <c r="F567" s="8"/>
      <c r="G567" s="8"/>
    </row>
    <row r="568" spans="1:7" x14ac:dyDescent="0.25">
      <c r="A568" s="8"/>
      <c r="B568" s="8"/>
      <c r="C568" s="8"/>
      <c r="D568" s="62"/>
      <c r="E568" s="8"/>
      <c r="F568" s="8"/>
      <c r="G568" s="8"/>
    </row>
    <row r="569" spans="1:7" x14ac:dyDescent="0.25">
      <c r="A569" s="8"/>
      <c r="B569" s="8"/>
      <c r="C569" s="8"/>
      <c r="D569" s="62"/>
      <c r="E569" s="8"/>
      <c r="F569" s="8"/>
      <c r="G569" s="8"/>
    </row>
    <row r="570" spans="1:7" x14ac:dyDescent="0.25">
      <c r="A570" s="8"/>
      <c r="B570" s="8"/>
      <c r="C570" s="8"/>
      <c r="D570" s="62"/>
      <c r="E570" s="8"/>
      <c r="F570" s="8"/>
      <c r="G570" s="8"/>
    </row>
    <row r="571" spans="1:7" x14ac:dyDescent="0.25">
      <c r="A571" s="8"/>
      <c r="B571" s="8"/>
      <c r="C571" s="8"/>
      <c r="D571" s="62"/>
      <c r="E571" s="8"/>
      <c r="F571" s="8"/>
      <c r="G571" s="8"/>
    </row>
    <row r="572" spans="1:7" x14ac:dyDescent="0.25">
      <c r="A572" s="8"/>
      <c r="B572" s="8"/>
      <c r="C572" s="8"/>
      <c r="D572" s="62"/>
      <c r="E572" s="8"/>
      <c r="F572" s="8"/>
      <c r="G572" s="8"/>
    </row>
    <row r="573" spans="1:7" x14ac:dyDescent="0.25">
      <c r="A573" s="8"/>
      <c r="B573" s="8"/>
      <c r="C573" s="8"/>
      <c r="D573" s="62"/>
      <c r="E573" s="8"/>
      <c r="F573" s="8"/>
      <c r="G573" s="8"/>
    </row>
    <row r="574" spans="1:7" x14ac:dyDescent="0.25">
      <c r="A574" s="8"/>
      <c r="B574" s="8"/>
      <c r="C574" s="8"/>
      <c r="D574" s="62"/>
      <c r="E574" s="8"/>
      <c r="F574" s="8"/>
      <c r="G574" s="8"/>
    </row>
    <row r="575" spans="1:7" x14ac:dyDescent="0.25">
      <c r="A575" s="8"/>
      <c r="B575" s="8"/>
      <c r="C575" s="8"/>
      <c r="D575" s="62"/>
      <c r="E575" s="8"/>
      <c r="F575" s="8"/>
      <c r="G575" s="8"/>
    </row>
    <row r="576" spans="1:7" x14ac:dyDescent="0.25">
      <c r="A576" s="8"/>
      <c r="B576" s="8"/>
      <c r="C576" s="8"/>
      <c r="D576" s="62"/>
      <c r="E576" s="8"/>
      <c r="F576" s="8"/>
      <c r="G576" s="8"/>
    </row>
    <row r="577" spans="1:7" x14ac:dyDescent="0.25">
      <c r="A577" s="8"/>
      <c r="B577" s="8"/>
      <c r="C577" s="8"/>
      <c r="D577" s="62"/>
      <c r="E577" s="8"/>
      <c r="F577" s="8"/>
      <c r="G577" s="8"/>
    </row>
    <row r="578" spans="1:7" x14ac:dyDescent="0.25">
      <c r="A578" s="8"/>
      <c r="B578" s="8"/>
      <c r="C578" s="8"/>
      <c r="D578" s="62"/>
      <c r="E578" s="8"/>
      <c r="F578" s="8"/>
      <c r="G578" s="8"/>
    </row>
    <row r="579" spans="1:7" x14ac:dyDescent="0.25">
      <c r="A579" s="8"/>
      <c r="B579" s="8"/>
      <c r="C579" s="8"/>
      <c r="D579" s="62"/>
      <c r="E579" s="8"/>
      <c r="F579" s="8"/>
      <c r="G579" s="8"/>
    </row>
    <row r="580" spans="1:7" x14ac:dyDescent="0.25">
      <c r="A580" s="8"/>
      <c r="B580" s="8"/>
      <c r="C580" s="8"/>
      <c r="D580" s="62"/>
      <c r="E580" s="8"/>
      <c r="F580" s="8"/>
      <c r="G580" s="8"/>
    </row>
    <row r="581" spans="1:7" x14ac:dyDescent="0.25">
      <c r="A581" s="8"/>
      <c r="B581" s="8"/>
      <c r="C581" s="8"/>
      <c r="D581" s="62"/>
      <c r="E581" s="8"/>
      <c r="F581" s="8"/>
      <c r="G581" s="8"/>
    </row>
    <row r="582" spans="1:7" x14ac:dyDescent="0.25">
      <c r="A582" s="8"/>
      <c r="B582" s="8"/>
      <c r="C582" s="8"/>
      <c r="D582" s="62"/>
      <c r="E582" s="8"/>
      <c r="F582" s="8"/>
      <c r="G582" s="8"/>
    </row>
    <row r="583" spans="1:7" x14ac:dyDescent="0.25">
      <c r="A583" s="8"/>
      <c r="B583" s="8"/>
      <c r="C583" s="8"/>
      <c r="D583" s="62"/>
      <c r="E583" s="8"/>
      <c r="F583" s="8"/>
      <c r="G583" s="8"/>
    </row>
    <row r="584" spans="1:7" x14ac:dyDescent="0.25">
      <c r="A584" s="8"/>
      <c r="B584" s="8"/>
      <c r="C584" s="8"/>
      <c r="D584" s="62"/>
      <c r="E584" s="8"/>
      <c r="F584" s="8"/>
      <c r="G584" s="8"/>
    </row>
    <row r="585" spans="1:7" x14ac:dyDescent="0.25">
      <c r="A585" s="8"/>
      <c r="B585" s="8"/>
      <c r="C585" s="8"/>
      <c r="D585" s="62"/>
      <c r="E585" s="8"/>
      <c r="F585" s="8"/>
      <c r="G585" s="8"/>
    </row>
    <row r="586" spans="1:7" x14ac:dyDescent="0.25">
      <c r="A586" s="8"/>
      <c r="B586" s="8"/>
      <c r="C586" s="8"/>
      <c r="D586" s="62"/>
      <c r="E586" s="8"/>
      <c r="F586" s="8"/>
      <c r="G586" s="8"/>
    </row>
    <row r="587" spans="1:7" x14ac:dyDescent="0.25">
      <c r="A587" s="8"/>
      <c r="B587" s="8"/>
      <c r="C587" s="8"/>
      <c r="D587" s="62"/>
      <c r="E587" s="8"/>
      <c r="F587" s="8"/>
      <c r="G587" s="8"/>
    </row>
    <row r="588" spans="1:7" x14ac:dyDescent="0.25">
      <c r="A588" s="8"/>
      <c r="B588" s="8"/>
      <c r="C588" s="8"/>
      <c r="D588" s="62"/>
      <c r="E588" s="8"/>
      <c r="F588" s="8"/>
      <c r="G588" s="8"/>
    </row>
    <row r="589" spans="1:7" x14ac:dyDescent="0.25">
      <c r="A589" s="8"/>
      <c r="B589" s="8"/>
      <c r="C589" s="8"/>
      <c r="D589" s="62"/>
      <c r="E589" s="8"/>
      <c r="F589" s="8"/>
      <c r="G589" s="8"/>
    </row>
    <row r="590" spans="1:7" x14ac:dyDescent="0.25">
      <c r="A590" s="8"/>
      <c r="B590" s="8"/>
      <c r="C590" s="8"/>
      <c r="D590" s="62"/>
      <c r="E590" s="8"/>
      <c r="F590" s="8"/>
      <c r="G590" s="8"/>
    </row>
    <row r="591" spans="1:7" x14ac:dyDescent="0.25">
      <c r="A591" s="8"/>
    </row>
  </sheetData>
  <sheetProtection autoFilter="0"/>
  <autoFilter ref="F17:F66" xr:uid="{00000000-0009-0000-0000-000006000000}">
    <filterColumn colId="0">
      <filters>
        <filter val="Eje de Calidad (Corrupción)"/>
      </filters>
    </filterColumn>
  </autoFilter>
  <mergeCells count="4">
    <mergeCell ref="H2:V2"/>
    <mergeCell ref="H16:L16"/>
    <mergeCell ref="N16:P16"/>
    <mergeCell ref="R16:V16"/>
  </mergeCells>
  <conditionalFormatting sqref="T7:U9 W5:W7 N6:U6">
    <cfRule type="expression" dxfId="363" priority="2">
      <formula>+IF($T$5="Sede Direccion General",1,0)</formula>
    </cfRule>
    <cfRule type="expression" dxfId="362" priority="3">
      <formula>+IF($T$5="",1,0)</formula>
    </cfRule>
  </conditionalFormatting>
  <conditionalFormatting sqref="P6:U6 T7:U9 W5 N5:T10">
    <cfRule type="expression" dxfId="361" priority="1">
      <formula>+IF($T$6="",1,0)</formula>
    </cfRule>
  </conditionalFormatting>
  <conditionalFormatting sqref="N5:T10">
    <cfRule type="expression" dxfId="360" priority="5">
      <formula>+IF($T$5="Sede Direccion General",1,0)</formula>
    </cfRule>
    <cfRule type="expression" dxfId="359" priority="6">
      <formula>+IF($T$5="",1,0)</formula>
    </cfRule>
  </conditionalFormatting>
  <conditionalFormatting sqref="W7">
    <cfRule type="expression" dxfId="358" priority="4">
      <formula>+IF($T$6="",1,0)</formula>
    </cfRule>
  </conditionalFormatting>
  <dataValidations count="1">
    <dataValidation allowBlank="1" showInputMessage="1" showErrorMessage="1" promptTitle="FECHA" prompt="INGRESE DD/MM/AA" sqref="R7:S7 R9:S9" xr:uid="{00000000-0002-0000-0600-000000000000}"/>
  </dataValidation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
  <dimension ref="A1:BX339"/>
  <sheetViews>
    <sheetView topLeftCell="AR29" zoomScale="85" zoomScaleNormal="85" zoomScalePageLayoutView="90" workbookViewId="0">
      <selection activeCell="AY36" sqref="AY36"/>
    </sheetView>
  </sheetViews>
  <sheetFormatPr baseColWidth="10" defaultColWidth="10" defaultRowHeight="12.75" x14ac:dyDescent="0.2"/>
  <cols>
    <col min="1" max="1" width="78.28515625" style="12" bestFit="1" customWidth="1"/>
    <col min="2" max="2" width="76.42578125" style="12" customWidth="1"/>
    <col min="3" max="3" width="16.28515625" style="183" bestFit="1" customWidth="1"/>
    <col min="4" max="4" width="4.42578125" style="26" customWidth="1"/>
    <col min="5" max="5" width="13.42578125" style="12" bestFit="1" customWidth="1"/>
    <col min="6" max="6" width="15.42578125" style="12" customWidth="1"/>
    <col min="7" max="7" width="30" style="12" customWidth="1"/>
    <col min="8" max="8" width="31.42578125" style="12" bestFit="1" customWidth="1"/>
    <col min="9" max="9" width="18.42578125" style="12" customWidth="1"/>
    <col min="10" max="10" width="14.7109375" style="12" customWidth="1"/>
    <col min="11" max="11" width="17.7109375" style="12" customWidth="1"/>
    <col min="12" max="12" width="17" style="12" customWidth="1"/>
    <col min="13" max="13" width="15.42578125" style="12" customWidth="1"/>
    <col min="14" max="14" width="14.28515625" style="12" customWidth="1"/>
    <col min="15" max="15" width="15.28515625" style="12" customWidth="1"/>
    <col min="16" max="16" width="10.42578125" style="12" customWidth="1"/>
    <col min="17" max="17" width="17.7109375" style="12" customWidth="1"/>
    <col min="18" max="20" width="10" style="12"/>
    <col min="21" max="22" width="20.28515625" style="12" customWidth="1"/>
    <col min="23" max="23" width="10" style="12"/>
    <col min="24" max="26" width="13.42578125" style="12" customWidth="1"/>
    <col min="27" max="27" width="15.7109375" style="12" customWidth="1"/>
    <col min="28" max="29" width="13.42578125" style="12" customWidth="1"/>
    <col min="30" max="30" width="14.7109375" style="12" customWidth="1"/>
    <col min="31" max="31" width="13.42578125" style="12" customWidth="1"/>
    <col min="32" max="32" width="16.28515625" style="12" customWidth="1"/>
    <col min="33" max="33" width="17" style="12" customWidth="1"/>
    <col min="34" max="34" width="13.42578125" style="12" customWidth="1"/>
    <col min="35" max="35" width="28.42578125" style="12" customWidth="1"/>
    <col min="36" max="36" width="13.42578125" style="12" customWidth="1"/>
    <col min="37" max="37" width="18.28515625" style="12" customWidth="1"/>
    <col min="38" max="39" width="10" style="12"/>
    <col min="40" max="40" width="11.42578125" style="12" customWidth="1"/>
    <col min="41" max="41" width="7.28515625" style="26" customWidth="1"/>
    <col min="42" max="42" width="28.7109375" style="12" bestFit="1" customWidth="1"/>
    <col min="43" max="43" width="6.42578125" style="26" customWidth="1"/>
    <col min="44" max="44" width="29.28515625" style="12" customWidth="1"/>
    <col min="45" max="45" width="29.42578125" style="12" bestFit="1" customWidth="1"/>
    <col min="46" max="46" width="28.28515625" style="12" customWidth="1"/>
    <col min="47" max="47" width="20.28515625" style="12" customWidth="1"/>
    <col min="48" max="48" width="20.28515625" style="53" customWidth="1"/>
    <col min="49" max="49" width="28.42578125" style="12" bestFit="1" customWidth="1"/>
    <col min="50" max="50" width="18.7109375" style="53" customWidth="1"/>
    <col min="51" max="51" width="28.42578125" style="12" customWidth="1"/>
    <col min="52" max="52" width="5.28515625" style="26" customWidth="1"/>
    <col min="53" max="53" width="12.7109375" style="12" customWidth="1"/>
    <col min="54" max="54" width="22.42578125" style="12" bestFit="1" customWidth="1"/>
    <col min="55" max="55" width="18.7109375" style="12" customWidth="1"/>
    <col min="56" max="56" width="22.7109375" style="12" customWidth="1"/>
    <col min="57" max="57" width="18.28515625" style="12" bestFit="1" customWidth="1"/>
    <col min="58" max="58" width="30.28515625" style="12" customWidth="1"/>
    <col min="59" max="60" width="22.42578125" style="12" bestFit="1" customWidth="1"/>
    <col min="61" max="61" width="10" style="64"/>
    <col min="62" max="62" width="73.5703125" style="12" customWidth="1"/>
    <col min="63" max="63" width="6.28515625" style="63" customWidth="1"/>
    <col min="64" max="64" width="33.5703125" style="12" customWidth="1"/>
    <col min="65" max="65" width="8" style="26" customWidth="1"/>
    <col min="66" max="66" width="25.5703125" style="12" customWidth="1"/>
    <col min="67" max="68" width="14.7109375" style="12" customWidth="1"/>
    <col min="69" max="71" width="10" style="12"/>
    <col min="72" max="72" width="22.7109375" style="12" customWidth="1"/>
    <col min="73" max="73" width="21.28515625" style="12" customWidth="1"/>
    <col min="74" max="74" width="32" style="12" customWidth="1"/>
    <col min="75" max="76" width="25.7109375" style="12" customWidth="1"/>
    <col min="77" max="16384" width="10" style="12"/>
  </cols>
  <sheetData>
    <row r="1" spans="1:76" s="10" customFormat="1" ht="13.5" customHeight="1" x14ac:dyDescent="0.2">
      <c r="A1" s="285" t="s">
        <v>3</v>
      </c>
      <c r="B1" s="285" t="s">
        <v>313</v>
      </c>
      <c r="C1" s="285" t="s">
        <v>1316</v>
      </c>
      <c r="D1" s="25"/>
      <c r="E1" s="10" t="s">
        <v>309</v>
      </c>
      <c r="F1" s="56" t="s">
        <v>1</v>
      </c>
      <c r="G1" s="9" t="s">
        <v>13</v>
      </c>
      <c r="H1" s="10" t="s">
        <v>14</v>
      </c>
      <c r="I1" s="9" t="s">
        <v>15</v>
      </c>
      <c r="J1" s="9" t="s">
        <v>16</v>
      </c>
      <c r="K1" s="9" t="s">
        <v>17</v>
      </c>
      <c r="L1" s="9" t="s">
        <v>18</v>
      </c>
      <c r="M1" s="9" t="s">
        <v>19</v>
      </c>
      <c r="N1" s="9" t="s">
        <v>20</v>
      </c>
      <c r="O1" s="9" t="s">
        <v>21</v>
      </c>
      <c r="P1" s="9" t="s">
        <v>22</v>
      </c>
      <c r="Q1" s="9" t="s">
        <v>23</v>
      </c>
      <c r="R1" s="9" t="s">
        <v>24</v>
      </c>
      <c r="S1" s="9" t="s">
        <v>25</v>
      </c>
      <c r="T1" s="9" t="s">
        <v>26</v>
      </c>
      <c r="U1" s="9" t="s">
        <v>27</v>
      </c>
      <c r="V1" s="9" t="s">
        <v>28</v>
      </c>
      <c r="W1" s="9" t="s">
        <v>29</v>
      </c>
      <c r="X1" s="9" t="s">
        <v>30</v>
      </c>
      <c r="Y1" s="9" t="s">
        <v>31</v>
      </c>
      <c r="Z1" s="9" t="s">
        <v>310</v>
      </c>
      <c r="AA1" s="10" t="s">
        <v>32</v>
      </c>
      <c r="AB1" s="9" t="s">
        <v>33</v>
      </c>
      <c r="AC1" s="9" t="s">
        <v>34</v>
      </c>
      <c r="AD1" s="9" t="s">
        <v>35</v>
      </c>
      <c r="AE1" s="9" t="s">
        <v>36</v>
      </c>
      <c r="AF1" s="9" t="s">
        <v>37</v>
      </c>
      <c r="AG1" s="9" t="s">
        <v>38</v>
      </c>
      <c r="AH1" s="9" t="s">
        <v>311</v>
      </c>
      <c r="AI1" s="9" t="s">
        <v>39</v>
      </c>
      <c r="AJ1" s="9" t="s">
        <v>40</v>
      </c>
      <c r="AK1" s="9" t="s">
        <v>41</v>
      </c>
      <c r="AL1" s="9" t="s">
        <v>42</v>
      </c>
      <c r="AM1" s="10" t="s">
        <v>43</v>
      </c>
      <c r="AN1" s="9" t="s">
        <v>44</v>
      </c>
      <c r="AO1" s="25"/>
      <c r="AP1" s="10" t="s">
        <v>314</v>
      </c>
      <c r="AQ1" s="25"/>
      <c r="AR1" s="10" t="s">
        <v>325</v>
      </c>
      <c r="AS1" s="10" t="s">
        <v>1084</v>
      </c>
      <c r="AT1" s="10" t="s">
        <v>10</v>
      </c>
      <c r="AU1" s="10" t="s">
        <v>5</v>
      </c>
      <c r="AV1" s="56" t="s">
        <v>1083</v>
      </c>
      <c r="AW1" s="10" t="s">
        <v>6</v>
      </c>
      <c r="AX1" s="56" t="s">
        <v>1083</v>
      </c>
      <c r="AZ1" s="25"/>
      <c r="BI1" s="63"/>
      <c r="BJ1" s="10" t="s">
        <v>1105</v>
      </c>
      <c r="BK1" s="63"/>
      <c r="BL1" s="67" t="s">
        <v>1271</v>
      </c>
      <c r="BM1" s="25"/>
      <c r="BN1" s="67" t="s">
        <v>1280</v>
      </c>
      <c r="BP1" s="10" t="s">
        <v>1307</v>
      </c>
      <c r="BQ1" s="10" t="s">
        <v>1308</v>
      </c>
    </row>
    <row r="2" spans="1:76" ht="38.25" customHeight="1" x14ac:dyDescent="0.2">
      <c r="A2" s="286" t="s">
        <v>1722</v>
      </c>
      <c r="B2" s="286" t="s">
        <v>1723</v>
      </c>
      <c r="C2" s="182" t="s">
        <v>1317</v>
      </c>
      <c r="F2" s="56" t="s">
        <v>14</v>
      </c>
      <c r="G2" s="11" t="s">
        <v>45</v>
      </c>
      <c r="H2" s="12" t="s">
        <v>46</v>
      </c>
      <c r="I2" s="11" t="s">
        <v>47</v>
      </c>
      <c r="J2" s="11" t="s">
        <v>48</v>
      </c>
      <c r="K2" s="11" t="s">
        <v>49</v>
      </c>
      <c r="L2" s="11" t="s">
        <v>50</v>
      </c>
      <c r="M2" s="11" t="s">
        <v>51</v>
      </c>
      <c r="N2" s="11" t="s">
        <v>52</v>
      </c>
      <c r="O2" s="11" t="s">
        <v>53</v>
      </c>
      <c r="P2" s="11" t="s">
        <v>54</v>
      </c>
      <c r="Q2" s="11" t="s">
        <v>55</v>
      </c>
      <c r="R2" s="11" t="s">
        <v>56</v>
      </c>
      <c r="S2" s="11" t="s">
        <v>57</v>
      </c>
      <c r="T2" s="11" t="s">
        <v>58</v>
      </c>
      <c r="U2" s="11" t="s">
        <v>59</v>
      </c>
      <c r="V2" s="11" t="s">
        <v>60</v>
      </c>
      <c r="W2" s="12" t="s">
        <v>61</v>
      </c>
      <c r="X2" s="12" t="s">
        <v>62</v>
      </c>
      <c r="Y2" s="11" t="s">
        <v>63</v>
      </c>
      <c r="Z2" s="11" t="s">
        <v>64</v>
      </c>
      <c r="AA2" s="11" t="s">
        <v>65</v>
      </c>
      <c r="AB2" s="11" t="s">
        <v>66</v>
      </c>
      <c r="AC2" s="11" t="s">
        <v>67</v>
      </c>
      <c r="AD2" s="11" t="s">
        <v>68</v>
      </c>
      <c r="AE2" s="11" t="s">
        <v>69</v>
      </c>
      <c r="AF2" s="11" t="s">
        <v>70</v>
      </c>
      <c r="AG2" s="11" t="s">
        <v>71</v>
      </c>
      <c r="AH2" s="11" t="s">
        <v>72</v>
      </c>
      <c r="AI2" s="11" t="s">
        <v>73</v>
      </c>
      <c r="AJ2" s="11" t="s">
        <v>74</v>
      </c>
      <c r="AK2" s="11" t="s">
        <v>75</v>
      </c>
      <c r="AL2" s="11" t="s">
        <v>76</v>
      </c>
      <c r="AM2" s="12" t="s">
        <v>77</v>
      </c>
      <c r="AN2" s="12" t="s">
        <v>78</v>
      </c>
      <c r="AP2" s="12" t="s">
        <v>316</v>
      </c>
      <c r="AR2" s="30" t="s">
        <v>1270</v>
      </c>
      <c r="AS2" s="79">
        <v>0.01</v>
      </c>
      <c r="AT2" s="50" t="s">
        <v>1304</v>
      </c>
      <c r="AU2" s="12" t="s">
        <v>1613</v>
      </c>
      <c r="AV2" s="53">
        <v>1</v>
      </c>
      <c r="AW2" s="12" t="s">
        <v>1504</v>
      </c>
      <c r="AX2" s="53">
        <v>1</v>
      </c>
      <c r="BA2" s="35" t="s">
        <v>4</v>
      </c>
      <c r="BB2" s="36" t="s">
        <v>4</v>
      </c>
      <c r="BC2" s="36" t="s">
        <v>4</v>
      </c>
      <c r="BD2" s="720" t="s">
        <v>6</v>
      </c>
      <c r="BE2" s="720"/>
      <c r="BF2" s="720"/>
      <c r="BG2" s="720"/>
      <c r="BH2" s="721"/>
      <c r="BJ2" s="65" t="s">
        <v>1106</v>
      </c>
      <c r="BL2" s="141" t="s">
        <v>1272</v>
      </c>
      <c r="BN2" s="39" t="s">
        <v>630</v>
      </c>
    </row>
    <row r="3" spans="1:76" ht="60" x14ac:dyDescent="0.2">
      <c r="A3" s="286" t="s">
        <v>1721</v>
      </c>
      <c r="B3" s="286" t="s">
        <v>1550</v>
      </c>
      <c r="C3" s="182" t="s">
        <v>1318</v>
      </c>
      <c r="F3" s="56" t="s">
        <v>15</v>
      </c>
      <c r="G3" s="11" t="s">
        <v>79</v>
      </c>
      <c r="H3" s="12" t="s">
        <v>1695</v>
      </c>
      <c r="I3" s="11" t="s">
        <v>80</v>
      </c>
      <c r="J3" s="11" t="s">
        <v>81</v>
      </c>
      <c r="K3" s="11" t="s">
        <v>82</v>
      </c>
      <c r="L3" s="11" t="s">
        <v>83</v>
      </c>
      <c r="M3" s="11" t="s">
        <v>84</v>
      </c>
      <c r="N3" s="11" t="s">
        <v>85</v>
      </c>
      <c r="O3" s="11" t="s">
        <v>86</v>
      </c>
      <c r="P3" s="11" t="s">
        <v>87</v>
      </c>
      <c r="Q3" s="11" t="s">
        <v>88</v>
      </c>
      <c r="R3" s="11" t="s">
        <v>89</v>
      </c>
      <c r="S3" s="11" t="s">
        <v>90</v>
      </c>
      <c r="T3" s="11" t="s">
        <v>91</v>
      </c>
      <c r="U3" s="11" t="s">
        <v>92</v>
      </c>
      <c r="V3" s="11" t="s">
        <v>93</v>
      </c>
      <c r="W3" s="236" t="s">
        <v>1685</v>
      </c>
      <c r="X3" s="237" t="s">
        <v>1686</v>
      </c>
      <c r="Y3" s="11" t="s">
        <v>94</v>
      </c>
      <c r="Z3" s="11" t="s">
        <v>95</v>
      </c>
      <c r="AA3" s="11" t="s">
        <v>96</v>
      </c>
      <c r="AB3" s="11" t="s">
        <v>97</v>
      </c>
      <c r="AC3" s="11" t="s">
        <v>98</v>
      </c>
      <c r="AD3" s="11" t="s">
        <v>99</v>
      </c>
      <c r="AE3" s="11" t="s">
        <v>100</v>
      </c>
      <c r="AF3" s="11" t="s">
        <v>101</v>
      </c>
      <c r="AG3" s="11" t="s">
        <v>102</v>
      </c>
      <c r="AH3" s="11" t="s">
        <v>103</v>
      </c>
      <c r="AI3" s="11" t="s">
        <v>104</v>
      </c>
      <c r="AJ3" s="11" t="s">
        <v>105</v>
      </c>
      <c r="AK3" s="11" t="s">
        <v>106</v>
      </c>
      <c r="AL3" s="11" t="s">
        <v>80</v>
      </c>
      <c r="AM3" s="237" t="s">
        <v>1687</v>
      </c>
      <c r="AN3" s="237" t="s">
        <v>1688</v>
      </c>
      <c r="AP3" s="12" t="s">
        <v>317</v>
      </c>
      <c r="AR3" s="30" t="s">
        <v>1269</v>
      </c>
      <c r="AS3" s="79">
        <v>0.5</v>
      </c>
      <c r="AT3" s="77" t="s">
        <v>1305</v>
      </c>
      <c r="AU3" s="12" t="s">
        <v>1099</v>
      </c>
      <c r="AV3" s="53">
        <v>2</v>
      </c>
      <c r="AW3" s="12" t="s">
        <v>1096</v>
      </c>
      <c r="AX3" s="53">
        <v>2</v>
      </c>
      <c r="BA3" s="37" t="s">
        <v>4</v>
      </c>
      <c r="BB3" s="38" t="s">
        <v>4</v>
      </c>
      <c r="BC3" s="38" t="s">
        <v>4</v>
      </c>
      <c r="BD3" s="51" t="s">
        <v>1504</v>
      </c>
      <c r="BE3" s="33" t="s">
        <v>1096</v>
      </c>
      <c r="BF3" s="33" t="s">
        <v>1098</v>
      </c>
      <c r="BG3" s="51" t="s">
        <v>1505</v>
      </c>
      <c r="BH3" s="52" t="s">
        <v>1506</v>
      </c>
      <c r="BJ3" s="66" t="s">
        <v>1107</v>
      </c>
      <c r="BL3" s="141" t="s">
        <v>1717</v>
      </c>
      <c r="BN3" s="39" t="s">
        <v>637</v>
      </c>
    </row>
    <row r="4" spans="1:76" ht="13.5" customHeight="1" x14ac:dyDescent="0.2">
      <c r="A4" s="286" t="s">
        <v>1724</v>
      </c>
      <c r="B4" s="289" t="s">
        <v>1725</v>
      </c>
      <c r="C4" s="182" t="s">
        <v>1319</v>
      </c>
      <c r="F4" s="56" t="s">
        <v>16</v>
      </c>
      <c r="G4" s="11" t="s">
        <v>107</v>
      </c>
      <c r="H4" s="12" t="s">
        <v>108</v>
      </c>
      <c r="I4" s="11" t="s">
        <v>109</v>
      </c>
      <c r="J4" s="11" t="s">
        <v>110</v>
      </c>
      <c r="K4" s="11" t="s">
        <v>111</v>
      </c>
      <c r="L4" s="11" t="s">
        <v>112</v>
      </c>
      <c r="M4" s="11" t="s">
        <v>113</v>
      </c>
      <c r="N4" s="11" t="s">
        <v>114</v>
      </c>
      <c r="O4" s="11" t="s">
        <v>115</v>
      </c>
      <c r="P4" s="11" t="s">
        <v>116</v>
      </c>
      <c r="Q4" s="11" t="s">
        <v>117</v>
      </c>
      <c r="R4" s="11" t="s">
        <v>118</v>
      </c>
      <c r="S4" s="11" t="s">
        <v>119</v>
      </c>
      <c r="T4" s="11" t="s">
        <v>120</v>
      </c>
      <c r="U4" s="11" t="s">
        <v>121</v>
      </c>
      <c r="V4" s="11" t="s">
        <v>122</v>
      </c>
      <c r="Y4" s="11" t="s">
        <v>123</v>
      </c>
      <c r="Z4" s="11" t="s">
        <v>124</v>
      </c>
      <c r="AA4" s="11" t="s">
        <v>125</v>
      </c>
      <c r="AB4" s="11" t="s">
        <v>126</v>
      </c>
      <c r="AC4" s="11" t="s">
        <v>127</v>
      </c>
      <c r="AD4" s="11" t="s">
        <v>128</v>
      </c>
      <c r="AE4" s="11" t="s">
        <v>129</v>
      </c>
      <c r="AF4" s="11" t="s">
        <v>130</v>
      </c>
      <c r="AG4" s="11" t="s">
        <v>131</v>
      </c>
      <c r="AI4" s="11" t="s">
        <v>132</v>
      </c>
      <c r="AJ4" s="11" t="s">
        <v>125</v>
      </c>
      <c r="AK4" s="11" t="s">
        <v>133</v>
      </c>
      <c r="AL4" s="11" t="s">
        <v>134</v>
      </c>
      <c r="AP4" s="12" t="s">
        <v>45</v>
      </c>
      <c r="AR4" s="30" t="s">
        <v>326</v>
      </c>
      <c r="AS4" s="79">
        <v>0.75</v>
      </c>
      <c r="AT4" s="50" t="s">
        <v>1306</v>
      </c>
      <c r="AU4" s="12" t="s">
        <v>1612</v>
      </c>
      <c r="AV4" s="53">
        <v>3</v>
      </c>
      <c r="AW4" s="12" t="s">
        <v>1098</v>
      </c>
      <c r="AX4" s="53">
        <v>3</v>
      </c>
      <c r="BA4" s="37" t="s">
        <v>4</v>
      </c>
      <c r="BB4" s="38" t="s">
        <v>4</v>
      </c>
      <c r="BC4" s="38" t="s">
        <v>4</v>
      </c>
      <c r="BD4" s="33">
        <v>1</v>
      </c>
      <c r="BE4" s="33">
        <v>2</v>
      </c>
      <c r="BF4" s="33">
        <v>3</v>
      </c>
      <c r="BG4" s="33">
        <v>4</v>
      </c>
      <c r="BH4" s="34">
        <v>5</v>
      </c>
      <c r="BJ4" s="66" t="s">
        <v>1108</v>
      </c>
      <c r="BL4" s="142" t="s">
        <v>1538</v>
      </c>
      <c r="BN4" s="39" t="s">
        <v>644</v>
      </c>
    </row>
    <row r="5" spans="1:76" ht="13.5" customHeight="1" x14ac:dyDescent="0.2">
      <c r="A5" s="286" t="s">
        <v>45</v>
      </c>
      <c r="B5" s="286" t="s">
        <v>1726</v>
      </c>
      <c r="C5" s="182" t="s">
        <v>1320</v>
      </c>
      <c r="F5" s="56" t="s">
        <v>17</v>
      </c>
      <c r="G5" s="11" t="s">
        <v>135</v>
      </c>
      <c r="H5" s="12" t="s">
        <v>136</v>
      </c>
      <c r="I5" s="11" t="s">
        <v>137</v>
      </c>
      <c r="J5" s="11" t="s">
        <v>138</v>
      </c>
      <c r="K5" s="11" t="s">
        <v>139</v>
      </c>
      <c r="L5" s="11" t="s">
        <v>140</v>
      </c>
      <c r="M5" s="11" t="s">
        <v>141</v>
      </c>
      <c r="N5" s="11" t="s">
        <v>142</v>
      </c>
      <c r="O5" s="11" t="s">
        <v>143</v>
      </c>
      <c r="P5" s="11" t="s">
        <v>144</v>
      </c>
      <c r="Q5" s="11" t="s">
        <v>145</v>
      </c>
      <c r="R5" s="11" t="s">
        <v>146</v>
      </c>
      <c r="S5" s="11" t="s">
        <v>147</v>
      </c>
      <c r="T5" s="11" t="s">
        <v>148</v>
      </c>
      <c r="U5" s="11" t="s">
        <v>149</v>
      </c>
      <c r="V5" s="11" t="s">
        <v>150</v>
      </c>
      <c r="Y5" s="11" t="s">
        <v>151</v>
      </c>
      <c r="Z5" s="11" t="s">
        <v>152</v>
      </c>
      <c r="AA5" s="11" t="s">
        <v>153</v>
      </c>
      <c r="AB5" s="11" t="s">
        <v>154</v>
      </c>
      <c r="AC5" s="11" t="s">
        <v>155</v>
      </c>
      <c r="AD5" s="11" t="s">
        <v>156</v>
      </c>
      <c r="AE5" s="11" t="s">
        <v>157</v>
      </c>
      <c r="AF5" s="11" t="s">
        <v>158</v>
      </c>
      <c r="AG5" s="11" t="s">
        <v>159</v>
      </c>
      <c r="AI5" s="11" t="s">
        <v>160</v>
      </c>
      <c r="AJ5" s="11" t="s">
        <v>161</v>
      </c>
      <c r="AK5" s="11" t="s">
        <v>162</v>
      </c>
      <c r="AL5" s="11" t="s">
        <v>163</v>
      </c>
      <c r="AP5" s="12" t="s">
        <v>318</v>
      </c>
      <c r="AR5" s="30" t="s">
        <v>327</v>
      </c>
      <c r="AS5" s="79">
        <v>1</v>
      </c>
      <c r="AT5" s="77" t="s">
        <v>375</v>
      </c>
      <c r="AU5" s="12" t="s">
        <v>1095</v>
      </c>
      <c r="AV5" s="53">
        <v>4</v>
      </c>
      <c r="AW5" s="12" t="s">
        <v>1505</v>
      </c>
      <c r="AX5" s="53">
        <v>4</v>
      </c>
      <c r="BA5" s="722" t="s">
        <v>5</v>
      </c>
      <c r="BB5" s="210" t="s">
        <v>1613</v>
      </c>
      <c r="BC5" s="211">
        <v>5</v>
      </c>
      <c r="BD5" s="212" t="s">
        <v>634</v>
      </c>
      <c r="BE5" s="212" t="s">
        <v>655</v>
      </c>
      <c r="BF5" s="213" t="s">
        <v>647</v>
      </c>
      <c r="BG5" s="214" t="s">
        <v>652</v>
      </c>
      <c r="BH5" s="214" t="s">
        <v>657</v>
      </c>
      <c r="BJ5" s="66" t="s">
        <v>1109</v>
      </c>
      <c r="BL5" s="12" t="s">
        <v>1791</v>
      </c>
      <c r="BN5" s="39" t="s">
        <v>631</v>
      </c>
    </row>
    <row r="6" spans="1:76" ht="13.5" customHeight="1" x14ac:dyDescent="0.2">
      <c r="A6" s="286" t="s">
        <v>305</v>
      </c>
      <c r="B6" s="286" t="s">
        <v>1742</v>
      </c>
      <c r="C6" s="182" t="s">
        <v>1741</v>
      </c>
      <c r="F6" s="56" t="s">
        <v>18</v>
      </c>
      <c r="G6" s="11" t="s">
        <v>164</v>
      </c>
      <c r="I6" s="11" t="s">
        <v>165</v>
      </c>
      <c r="J6" s="12" t="s">
        <v>108</v>
      </c>
      <c r="K6" s="11" t="s">
        <v>166</v>
      </c>
      <c r="L6" s="11" t="s">
        <v>167</v>
      </c>
      <c r="M6" s="11" t="s">
        <v>168</v>
      </c>
      <c r="N6" s="11" t="s">
        <v>169</v>
      </c>
      <c r="O6" s="11" t="s">
        <v>170</v>
      </c>
      <c r="P6" s="11" t="s">
        <v>171</v>
      </c>
      <c r="Q6" s="12" t="s">
        <v>108</v>
      </c>
      <c r="R6" s="11" t="s">
        <v>172</v>
      </c>
      <c r="S6" s="11" t="s">
        <v>173</v>
      </c>
      <c r="T6" s="11" t="s">
        <v>174</v>
      </c>
      <c r="U6" s="11" t="s">
        <v>175</v>
      </c>
      <c r="V6" s="11" t="s">
        <v>176</v>
      </c>
      <c r="Y6" s="11" t="s">
        <v>177</v>
      </c>
      <c r="Z6" s="11" t="s">
        <v>178</v>
      </c>
      <c r="AA6" s="11" t="s">
        <v>179</v>
      </c>
      <c r="AB6" s="11" t="s">
        <v>180</v>
      </c>
      <c r="AC6" s="11" t="s">
        <v>181</v>
      </c>
      <c r="AD6" s="11" t="s">
        <v>182</v>
      </c>
      <c r="AE6" s="11" t="s">
        <v>183</v>
      </c>
      <c r="AF6" s="12" t="s">
        <v>108</v>
      </c>
      <c r="AG6" s="11" t="s">
        <v>184</v>
      </c>
      <c r="AI6" s="11" t="s">
        <v>185</v>
      </c>
      <c r="AJ6" s="11" t="s">
        <v>186</v>
      </c>
      <c r="AK6" s="11" t="s">
        <v>187</v>
      </c>
      <c r="AL6" s="11" t="s">
        <v>96</v>
      </c>
      <c r="AP6" s="12" t="s">
        <v>319</v>
      </c>
      <c r="AR6" s="30" t="s">
        <v>328</v>
      </c>
      <c r="AS6" s="30"/>
      <c r="AU6" s="12" t="s">
        <v>1611</v>
      </c>
      <c r="AV6" s="53">
        <v>5</v>
      </c>
      <c r="AW6" s="12" t="s">
        <v>1506</v>
      </c>
      <c r="AX6" s="53">
        <v>5</v>
      </c>
      <c r="BA6" s="722"/>
      <c r="BB6" s="17" t="s">
        <v>1099</v>
      </c>
      <c r="BC6" s="211">
        <v>4</v>
      </c>
      <c r="BD6" s="215" t="s">
        <v>9</v>
      </c>
      <c r="BE6" s="212" t="s">
        <v>640</v>
      </c>
      <c r="BF6" s="212" t="s">
        <v>650</v>
      </c>
      <c r="BG6" s="214" t="s">
        <v>651</v>
      </c>
      <c r="BH6" s="214" t="s">
        <v>652</v>
      </c>
      <c r="BJ6" s="65" t="s">
        <v>1110</v>
      </c>
      <c r="BN6" s="39" t="s">
        <v>638</v>
      </c>
    </row>
    <row r="7" spans="1:76" ht="13.5" customHeight="1" x14ac:dyDescent="0.2">
      <c r="A7" s="286" t="s">
        <v>1727</v>
      </c>
      <c r="B7" s="286" t="s">
        <v>1549</v>
      </c>
      <c r="C7" s="182" t="s">
        <v>1321</v>
      </c>
      <c r="F7" s="56" t="s">
        <v>19</v>
      </c>
      <c r="G7" s="11" t="s">
        <v>188</v>
      </c>
      <c r="I7" s="11" t="s">
        <v>189</v>
      </c>
      <c r="K7" s="11" t="s">
        <v>190</v>
      </c>
      <c r="L7" s="11" t="s">
        <v>191</v>
      </c>
      <c r="M7" s="11" t="s">
        <v>192</v>
      </c>
      <c r="N7" s="11" t="s">
        <v>193</v>
      </c>
      <c r="O7" s="11" t="s">
        <v>194</v>
      </c>
      <c r="P7" s="12" t="s">
        <v>108</v>
      </c>
      <c r="Q7" s="12" t="s">
        <v>195</v>
      </c>
      <c r="R7" s="11" t="s">
        <v>196</v>
      </c>
      <c r="S7" s="11" t="s">
        <v>197</v>
      </c>
      <c r="T7" s="11" t="s">
        <v>198</v>
      </c>
      <c r="U7" s="11" t="s">
        <v>199</v>
      </c>
      <c r="V7" s="11" t="s">
        <v>200</v>
      </c>
      <c r="Y7" s="11" t="s">
        <v>201</v>
      </c>
      <c r="Z7" s="11" t="s">
        <v>202</v>
      </c>
      <c r="AA7" s="11" t="s">
        <v>203</v>
      </c>
      <c r="AB7" s="11" t="s">
        <v>204</v>
      </c>
      <c r="AC7" s="11" t="s">
        <v>205</v>
      </c>
      <c r="AD7" s="11" t="s">
        <v>206</v>
      </c>
      <c r="AG7" s="11" t="s">
        <v>207</v>
      </c>
      <c r="AI7" s="11" t="s">
        <v>208</v>
      </c>
      <c r="AJ7" s="12" t="s">
        <v>108</v>
      </c>
      <c r="AK7" s="11" t="s">
        <v>209</v>
      </c>
      <c r="AL7" s="11" t="s">
        <v>137</v>
      </c>
      <c r="AP7" s="12" t="s">
        <v>320</v>
      </c>
      <c r="AR7" s="30" t="s">
        <v>329</v>
      </c>
      <c r="AS7" s="30"/>
      <c r="BA7" s="722"/>
      <c r="BB7" s="216" t="s">
        <v>1612</v>
      </c>
      <c r="BC7" s="211">
        <v>3</v>
      </c>
      <c r="BD7" s="217" t="s">
        <v>644</v>
      </c>
      <c r="BE7" s="215" t="s">
        <v>639</v>
      </c>
      <c r="BF7" s="212" t="s">
        <v>645</v>
      </c>
      <c r="BG7" s="214" t="s">
        <v>646</v>
      </c>
      <c r="BH7" s="214" t="s">
        <v>647</v>
      </c>
      <c r="BJ7" s="66" t="s">
        <v>1111</v>
      </c>
      <c r="BN7" s="40" t="s">
        <v>632</v>
      </c>
    </row>
    <row r="8" spans="1:76" ht="13.5" customHeight="1" x14ac:dyDescent="0.2">
      <c r="A8" s="286" t="s">
        <v>1728</v>
      </c>
      <c r="B8" s="286" t="s">
        <v>1729</v>
      </c>
      <c r="C8" s="182" t="s">
        <v>1322</v>
      </c>
      <c r="F8" s="56" t="s">
        <v>20</v>
      </c>
      <c r="G8" s="11" t="s">
        <v>210</v>
      </c>
      <c r="I8" s="11" t="s">
        <v>211</v>
      </c>
      <c r="K8" s="11" t="s">
        <v>212</v>
      </c>
      <c r="L8" s="11" t="s">
        <v>213</v>
      </c>
      <c r="M8" s="11" t="s">
        <v>214</v>
      </c>
      <c r="N8" s="11" t="s">
        <v>215</v>
      </c>
      <c r="O8" s="11" t="s">
        <v>216</v>
      </c>
      <c r="R8" s="11" t="s">
        <v>217</v>
      </c>
      <c r="T8" s="12" t="s">
        <v>108</v>
      </c>
      <c r="U8" s="11" t="s">
        <v>218</v>
      </c>
      <c r="V8" s="11" t="s">
        <v>219</v>
      </c>
      <c r="Y8" s="12" t="s">
        <v>108</v>
      </c>
      <c r="Z8" s="12" t="s">
        <v>1684</v>
      </c>
      <c r="AA8" s="11" t="s">
        <v>220</v>
      </c>
      <c r="AB8" s="12" t="s">
        <v>108</v>
      </c>
      <c r="AC8" s="11" t="s">
        <v>221</v>
      </c>
      <c r="AD8" s="11" t="s">
        <v>222</v>
      </c>
      <c r="AG8" s="12" t="s">
        <v>108</v>
      </c>
      <c r="AI8" s="11" t="s">
        <v>223</v>
      </c>
      <c r="AK8" s="11" t="s">
        <v>224</v>
      </c>
      <c r="AL8" s="11" t="s">
        <v>225</v>
      </c>
      <c r="AP8" s="12" t="s">
        <v>321</v>
      </c>
      <c r="AR8" s="30" t="s">
        <v>330</v>
      </c>
      <c r="AS8" s="30"/>
      <c r="AU8" s="189" t="s">
        <v>1613</v>
      </c>
      <c r="AV8" s="208">
        <v>1</v>
      </c>
      <c r="AW8" s="187" t="s">
        <v>1098</v>
      </c>
      <c r="AX8" s="208">
        <v>1</v>
      </c>
      <c r="BA8" s="722"/>
      <c r="BB8" s="17" t="s">
        <v>1095</v>
      </c>
      <c r="BC8" s="211">
        <v>2</v>
      </c>
      <c r="BD8" s="217" t="s">
        <v>637</v>
      </c>
      <c r="BE8" s="217" t="s">
        <v>638</v>
      </c>
      <c r="BF8" s="215" t="s">
        <v>639</v>
      </c>
      <c r="BG8" s="212" t="s">
        <v>640</v>
      </c>
      <c r="BH8" s="214" t="s">
        <v>1664</v>
      </c>
      <c r="BJ8" s="66" t="s">
        <v>1112</v>
      </c>
      <c r="BN8" s="40" t="s">
        <v>639</v>
      </c>
    </row>
    <row r="9" spans="1:76" ht="33.75" customHeight="1" x14ac:dyDescent="0.2">
      <c r="A9" s="286" t="s">
        <v>278</v>
      </c>
      <c r="B9" s="286" t="s">
        <v>1314</v>
      </c>
      <c r="C9" s="182" t="s">
        <v>1323</v>
      </c>
      <c r="F9" s="56" t="s">
        <v>21</v>
      </c>
      <c r="G9" s="11" t="s">
        <v>226</v>
      </c>
      <c r="I9" s="11" t="s">
        <v>227</v>
      </c>
      <c r="K9" s="11" t="s">
        <v>228</v>
      </c>
      <c r="L9" s="11" t="s">
        <v>241</v>
      </c>
      <c r="M9" s="11" t="s">
        <v>229</v>
      </c>
      <c r="N9" s="11" t="s">
        <v>230</v>
      </c>
      <c r="O9" s="12" t="s">
        <v>108</v>
      </c>
      <c r="R9" s="11" t="s">
        <v>231</v>
      </c>
      <c r="U9" s="11" t="s">
        <v>232</v>
      </c>
      <c r="V9" s="11" t="s">
        <v>233</v>
      </c>
      <c r="Z9" s="12" t="s">
        <v>108</v>
      </c>
      <c r="AA9" s="11" t="s">
        <v>234</v>
      </c>
      <c r="AC9" s="11" t="s">
        <v>235</v>
      </c>
      <c r="AD9" s="12" t="s">
        <v>108</v>
      </c>
      <c r="AI9" s="11" t="s">
        <v>236</v>
      </c>
      <c r="AK9" s="11" t="s">
        <v>237</v>
      </c>
      <c r="AL9" s="11" t="s">
        <v>238</v>
      </c>
      <c r="AP9" s="12" t="s">
        <v>322</v>
      </c>
      <c r="AR9" s="30" t="s">
        <v>1266</v>
      </c>
      <c r="AU9" s="188" t="s">
        <v>1099</v>
      </c>
      <c r="AV9" s="209">
        <v>2</v>
      </c>
      <c r="AW9" s="188" t="s">
        <v>1505</v>
      </c>
      <c r="AX9" s="209">
        <v>2</v>
      </c>
      <c r="BA9" s="722"/>
      <c r="BB9" s="216" t="s">
        <v>1611</v>
      </c>
      <c r="BC9" s="211">
        <v>1</v>
      </c>
      <c r="BD9" s="217" t="s">
        <v>630</v>
      </c>
      <c r="BE9" s="217" t="s">
        <v>631</v>
      </c>
      <c r="BF9" s="215" t="s">
        <v>632</v>
      </c>
      <c r="BG9" s="212" t="s">
        <v>633</v>
      </c>
      <c r="BH9" s="214" t="s">
        <v>641</v>
      </c>
      <c r="BJ9" s="66" t="s">
        <v>1113</v>
      </c>
      <c r="BN9" s="40" t="s">
        <v>639</v>
      </c>
    </row>
    <row r="10" spans="1:76" ht="13.5" customHeight="1" x14ac:dyDescent="0.2">
      <c r="A10" s="286" t="s">
        <v>296</v>
      </c>
      <c r="B10" s="286" t="s">
        <v>1730</v>
      </c>
      <c r="C10" s="182" t="s">
        <v>1324</v>
      </c>
      <c r="F10" s="56" t="s">
        <v>22</v>
      </c>
      <c r="G10" s="11" t="s">
        <v>239</v>
      </c>
      <c r="I10" s="11" t="s">
        <v>240</v>
      </c>
      <c r="L10" s="207" t="s">
        <v>253</v>
      </c>
      <c r="M10" s="11" t="s">
        <v>242</v>
      </c>
      <c r="N10" s="11" t="s">
        <v>243</v>
      </c>
      <c r="R10" s="12" t="s">
        <v>108</v>
      </c>
      <c r="U10" s="11" t="s">
        <v>244</v>
      </c>
      <c r="V10" s="11" t="s">
        <v>245</v>
      </c>
      <c r="AA10" s="11" t="s">
        <v>246</v>
      </c>
      <c r="AC10" s="11" t="s">
        <v>247</v>
      </c>
      <c r="AI10" s="11" t="s">
        <v>248</v>
      </c>
      <c r="AK10" s="11" t="s">
        <v>249</v>
      </c>
      <c r="AL10" s="11" t="s">
        <v>250</v>
      </c>
      <c r="AP10" s="12" t="s">
        <v>323</v>
      </c>
      <c r="AR10" s="30" t="s">
        <v>1267</v>
      </c>
      <c r="AU10" s="187" t="s">
        <v>1612</v>
      </c>
      <c r="AV10" s="208">
        <v>3</v>
      </c>
      <c r="AW10" s="187" t="s">
        <v>1506</v>
      </c>
      <c r="AX10" s="208">
        <v>3</v>
      </c>
      <c r="BJ10" s="66" t="s">
        <v>1114</v>
      </c>
      <c r="BN10" s="41" t="s">
        <v>633</v>
      </c>
    </row>
    <row r="11" spans="1:76" ht="13.5" customHeight="1" x14ac:dyDescent="0.2">
      <c r="A11" s="286" t="s">
        <v>1731</v>
      </c>
      <c r="B11" s="286" t="s">
        <v>1748</v>
      </c>
      <c r="C11" s="182" t="s">
        <v>1325</v>
      </c>
      <c r="F11" s="56" t="s">
        <v>23</v>
      </c>
      <c r="G11" s="11" t="s">
        <v>251</v>
      </c>
      <c r="I11" s="11" t="s">
        <v>252</v>
      </c>
      <c r="L11" s="207" t="s">
        <v>261</v>
      </c>
      <c r="M11" s="12" t="s">
        <v>108</v>
      </c>
      <c r="N11" s="11" t="s">
        <v>254</v>
      </c>
      <c r="U11" s="12" t="s">
        <v>108</v>
      </c>
      <c r="V11" s="11" t="s">
        <v>255</v>
      </c>
      <c r="AA11" s="12" t="s">
        <v>108</v>
      </c>
      <c r="AC11" s="12" t="s">
        <v>108</v>
      </c>
      <c r="AI11" s="11" t="s">
        <v>256</v>
      </c>
      <c r="AK11" s="11" t="s">
        <v>257</v>
      </c>
      <c r="AL11" s="11" t="s">
        <v>258</v>
      </c>
      <c r="AP11" s="12" t="s">
        <v>324</v>
      </c>
      <c r="AU11" s="188" t="s">
        <v>1095</v>
      </c>
      <c r="AV11" s="209">
        <v>4</v>
      </c>
      <c r="BB11" s="33"/>
      <c r="BC11" s="51"/>
      <c r="BD11" s="33"/>
      <c r="BJ11" s="66" t="s">
        <v>1115</v>
      </c>
      <c r="BN11" s="41" t="s">
        <v>634</v>
      </c>
    </row>
    <row r="12" spans="1:76" ht="33" customHeight="1" x14ac:dyDescent="0.2">
      <c r="A12" s="286" t="s">
        <v>1732</v>
      </c>
      <c r="B12" s="286" t="s">
        <v>1733</v>
      </c>
      <c r="C12" s="182" t="s">
        <v>1326</v>
      </c>
      <c r="F12" s="56" t="s">
        <v>24</v>
      </c>
      <c r="G12" s="11" t="s">
        <v>259</v>
      </c>
      <c r="I12" s="11" t="s">
        <v>260</v>
      </c>
      <c r="L12" s="207" t="s">
        <v>268</v>
      </c>
      <c r="N12" s="11" t="s">
        <v>262</v>
      </c>
      <c r="V12" s="11" t="s">
        <v>263</v>
      </c>
      <c r="AC12" s="12" t="s">
        <v>136</v>
      </c>
      <c r="AI12" s="11" t="s">
        <v>264</v>
      </c>
      <c r="AK12" s="12" t="s">
        <v>1694</v>
      </c>
      <c r="AL12" s="11" t="s">
        <v>265</v>
      </c>
      <c r="AU12" s="187" t="s">
        <v>1611</v>
      </c>
      <c r="AV12" s="208">
        <v>5</v>
      </c>
      <c r="BB12" s="33"/>
      <c r="BC12" s="54"/>
      <c r="BD12" s="212">
        <v>1</v>
      </c>
      <c r="BE12" s="212">
        <v>6</v>
      </c>
      <c r="BF12" s="213">
        <v>11</v>
      </c>
      <c r="BG12" s="214">
        <v>16</v>
      </c>
      <c r="BH12" s="214">
        <v>21</v>
      </c>
      <c r="BJ12" s="66" t="s">
        <v>1116</v>
      </c>
      <c r="BN12" s="41" t="s">
        <v>640</v>
      </c>
      <c r="BT12" s="39" t="s">
        <v>630</v>
      </c>
      <c r="BU12" s="39" t="s">
        <v>631</v>
      </c>
      <c r="BV12" s="40" t="s">
        <v>632</v>
      </c>
      <c r="BW12" s="41" t="s">
        <v>633</v>
      </c>
      <c r="BX12" s="42" t="s">
        <v>634</v>
      </c>
    </row>
    <row r="13" spans="1:76" ht="13.5" customHeight="1" x14ac:dyDescent="0.2">
      <c r="A13" s="286" t="s">
        <v>1718</v>
      </c>
      <c r="B13" s="286" t="s">
        <v>1719</v>
      </c>
      <c r="C13" s="182" t="s">
        <v>1720</v>
      </c>
      <c r="F13" s="56" t="s">
        <v>25</v>
      </c>
      <c r="G13" s="11" t="s">
        <v>266</v>
      </c>
      <c r="I13" s="11" t="s">
        <v>267</v>
      </c>
      <c r="L13" s="207" t="s">
        <v>274</v>
      </c>
      <c r="N13" s="11" t="s">
        <v>269</v>
      </c>
      <c r="V13" s="11" t="s">
        <v>270</v>
      </c>
      <c r="AI13" s="12" t="s">
        <v>1693</v>
      </c>
      <c r="AK13" s="12" t="s">
        <v>108</v>
      </c>
      <c r="AL13" s="11" t="s">
        <v>271</v>
      </c>
      <c r="BB13" s="57"/>
      <c r="BC13" s="54"/>
      <c r="BD13" s="215">
        <v>2</v>
      </c>
      <c r="BE13" s="212">
        <v>7</v>
      </c>
      <c r="BF13" s="212">
        <v>12</v>
      </c>
      <c r="BG13" s="214">
        <v>17</v>
      </c>
      <c r="BH13" s="214">
        <v>22</v>
      </c>
      <c r="BJ13" s="66" t="s">
        <v>1117</v>
      </c>
      <c r="BN13" s="41" t="s">
        <v>645</v>
      </c>
      <c r="BT13" s="39" t="s">
        <v>637</v>
      </c>
      <c r="BU13" s="39" t="s">
        <v>638</v>
      </c>
      <c r="BV13" s="40" t="s">
        <v>639</v>
      </c>
      <c r="BW13" s="41" t="s">
        <v>640</v>
      </c>
      <c r="BX13" s="43" t="s">
        <v>641</v>
      </c>
    </row>
    <row r="14" spans="1:76" ht="13.5" customHeight="1" x14ac:dyDescent="0.2">
      <c r="A14" s="286" t="s">
        <v>1734</v>
      </c>
      <c r="B14" s="286" t="s">
        <v>1747</v>
      </c>
      <c r="C14" s="182" t="s">
        <v>1327</v>
      </c>
      <c r="F14" s="56" t="s">
        <v>26</v>
      </c>
      <c r="G14" s="11" t="s">
        <v>272</v>
      </c>
      <c r="I14" s="11" t="s">
        <v>273</v>
      </c>
      <c r="L14" s="207" t="s">
        <v>280</v>
      </c>
      <c r="N14" s="11" t="s">
        <v>275</v>
      </c>
      <c r="V14" s="11" t="s">
        <v>276</v>
      </c>
      <c r="AI14" s="12" t="s">
        <v>108</v>
      </c>
      <c r="AL14" s="11" t="s">
        <v>277</v>
      </c>
      <c r="AU14" s="187" t="s">
        <v>1613</v>
      </c>
      <c r="BB14" s="57"/>
      <c r="BC14" s="55"/>
      <c r="BD14" s="217">
        <v>3</v>
      </c>
      <c r="BE14" s="215">
        <v>8</v>
      </c>
      <c r="BF14" s="212">
        <v>13</v>
      </c>
      <c r="BG14" s="214">
        <v>18</v>
      </c>
      <c r="BH14" s="214">
        <v>23</v>
      </c>
      <c r="BJ14" s="66" t="s">
        <v>1118</v>
      </c>
      <c r="BN14" s="41" t="s">
        <v>655</v>
      </c>
      <c r="BT14" s="39" t="s">
        <v>644</v>
      </c>
      <c r="BU14" s="40" t="s">
        <v>639</v>
      </c>
      <c r="BV14" s="41" t="s">
        <v>645</v>
      </c>
      <c r="BW14" s="44" t="s">
        <v>646</v>
      </c>
      <c r="BX14" s="43" t="s">
        <v>647</v>
      </c>
    </row>
    <row r="15" spans="1:76" ht="27.75" customHeight="1" x14ac:dyDescent="0.2">
      <c r="A15" s="286" t="s">
        <v>1735</v>
      </c>
      <c r="B15" s="286" t="s">
        <v>1736</v>
      </c>
      <c r="C15" s="182" t="s">
        <v>1328</v>
      </c>
      <c r="F15" s="56" t="s">
        <v>27</v>
      </c>
      <c r="G15" s="11" t="s">
        <v>278</v>
      </c>
      <c r="I15" s="11" t="s">
        <v>279</v>
      </c>
      <c r="L15" s="207" t="s">
        <v>285</v>
      </c>
      <c r="N15" s="11" t="s">
        <v>1655</v>
      </c>
      <c r="V15" s="11" t="s">
        <v>281</v>
      </c>
      <c r="AL15" s="11" t="s">
        <v>282</v>
      </c>
      <c r="AU15" s="188" t="s">
        <v>1099</v>
      </c>
      <c r="BB15" s="57"/>
      <c r="BC15" s="55"/>
      <c r="BD15" s="217">
        <v>4</v>
      </c>
      <c r="BE15" s="217">
        <v>9</v>
      </c>
      <c r="BF15" s="215">
        <v>14</v>
      </c>
      <c r="BG15" s="212">
        <v>19</v>
      </c>
      <c r="BH15" s="214">
        <v>24</v>
      </c>
      <c r="BJ15" s="66" t="s">
        <v>1119</v>
      </c>
      <c r="BN15" s="41" t="s">
        <v>650</v>
      </c>
      <c r="BT15" s="40" t="s">
        <v>9</v>
      </c>
      <c r="BU15" s="41" t="s">
        <v>640</v>
      </c>
      <c r="BV15" s="41" t="s">
        <v>650</v>
      </c>
      <c r="BW15" s="44" t="s">
        <v>651</v>
      </c>
      <c r="BX15" s="43" t="s">
        <v>652</v>
      </c>
    </row>
    <row r="16" spans="1:76" ht="13.5" customHeight="1" x14ac:dyDescent="0.2">
      <c r="A16" s="286" t="s">
        <v>1737</v>
      </c>
      <c r="B16" s="286" t="s">
        <v>1738</v>
      </c>
      <c r="C16" s="182" t="s">
        <v>1329</v>
      </c>
      <c r="F16" s="56" t="s">
        <v>28</v>
      </c>
      <c r="G16" s="11" t="s">
        <v>283</v>
      </c>
      <c r="I16" s="11" t="s">
        <v>284</v>
      </c>
      <c r="L16" s="207" t="s">
        <v>289</v>
      </c>
      <c r="N16" s="11" t="s">
        <v>1656</v>
      </c>
      <c r="V16" s="12" t="s">
        <v>1692</v>
      </c>
      <c r="AL16" s="11" t="s">
        <v>286</v>
      </c>
      <c r="AU16" s="187" t="s">
        <v>1612</v>
      </c>
      <c r="BB16" s="57"/>
      <c r="BC16" s="55"/>
      <c r="BD16" s="217">
        <v>5</v>
      </c>
      <c r="BE16" s="217">
        <v>10</v>
      </c>
      <c r="BF16" s="215">
        <v>15</v>
      </c>
      <c r="BG16" s="212">
        <v>20</v>
      </c>
      <c r="BH16" s="214">
        <v>25</v>
      </c>
      <c r="BJ16" s="65" t="s">
        <v>1120</v>
      </c>
      <c r="BN16" s="58" t="s">
        <v>641</v>
      </c>
      <c r="BT16" s="46" t="s">
        <v>634</v>
      </c>
      <c r="BU16" s="46" t="s">
        <v>655</v>
      </c>
      <c r="BV16" s="58" t="s">
        <v>647</v>
      </c>
      <c r="BW16" s="47" t="s">
        <v>652</v>
      </c>
      <c r="BX16" s="48" t="s">
        <v>657</v>
      </c>
    </row>
    <row r="17" spans="1:66" ht="30" x14ac:dyDescent="0.2">
      <c r="A17" s="286" t="s">
        <v>1739</v>
      </c>
      <c r="B17" s="286" t="s">
        <v>1740</v>
      </c>
      <c r="C17" s="288" t="s">
        <v>1330</v>
      </c>
      <c r="F17" s="56" t="s">
        <v>29</v>
      </c>
      <c r="G17" s="11" t="s">
        <v>287</v>
      </c>
      <c r="I17" s="11" t="s">
        <v>288</v>
      </c>
      <c r="L17" s="207" t="s">
        <v>292</v>
      </c>
      <c r="N17" s="11" t="s">
        <v>1657</v>
      </c>
      <c r="V17" s="12" t="s">
        <v>108</v>
      </c>
      <c r="AL17" s="12" t="s">
        <v>1689</v>
      </c>
      <c r="AU17" s="188" t="s">
        <v>1095</v>
      </c>
      <c r="BB17" s="33"/>
      <c r="BC17" s="54"/>
      <c r="BD17" s="33"/>
      <c r="BJ17" s="66" t="s">
        <v>1121</v>
      </c>
      <c r="BN17" s="58" t="s">
        <v>646</v>
      </c>
    </row>
    <row r="18" spans="1:66" ht="15" x14ac:dyDescent="0.2">
      <c r="A18" s="27"/>
      <c r="B18" s="28"/>
      <c r="F18" s="56" t="s">
        <v>30</v>
      </c>
      <c r="G18" s="11" t="s">
        <v>290</v>
      </c>
      <c r="I18" s="11" t="s">
        <v>291</v>
      </c>
      <c r="L18" s="207" t="s">
        <v>294</v>
      </c>
      <c r="N18" s="11" t="s">
        <v>1658</v>
      </c>
      <c r="AL18" s="12" t="s">
        <v>108</v>
      </c>
      <c r="AU18" s="187" t="s">
        <v>1611</v>
      </c>
      <c r="BA18" s="722" t="s">
        <v>5</v>
      </c>
      <c r="BB18" s="210" t="s">
        <v>1613</v>
      </c>
      <c r="BC18" s="211">
        <v>5</v>
      </c>
      <c r="BD18" s="214" t="s">
        <v>1798</v>
      </c>
      <c r="BE18" s="214" t="s">
        <v>1799</v>
      </c>
      <c r="BF18" s="214" t="s">
        <v>1661</v>
      </c>
      <c r="BH18" s="33"/>
      <c r="BJ18" s="66" t="s">
        <v>1122</v>
      </c>
      <c r="BN18" s="58" t="s">
        <v>647</v>
      </c>
    </row>
    <row r="19" spans="1:66" ht="15" x14ac:dyDescent="0.25">
      <c r="A19" s="177" t="s">
        <v>1557</v>
      </c>
      <c r="B19" s="178" t="s">
        <v>312</v>
      </c>
      <c r="C19" s="19" t="s">
        <v>1316</v>
      </c>
      <c r="F19" s="56" t="s">
        <v>31</v>
      </c>
      <c r="G19" s="11" t="s">
        <v>293</v>
      </c>
      <c r="I19" s="12" t="s">
        <v>1690</v>
      </c>
      <c r="L19" s="11" t="s">
        <v>1691</v>
      </c>
      <c r="N19" s="11" t="s">
        <v>1659</v>
      </c>
      <c r="BA19" s="722"/>
      <c r="BB19" s="17" t="s">
        <v>1099</v>
      </c>
      <c r="BC19" s="211">
        <v>4</v>
      </c>
      <c r="BD19" s="212" t="s">
        <v>1800</v>
      </c>
      <c r="BE19" s="214" t="s">
        <v>1796</v>
      </c>
      <c r="BF19" s="214" t="s">
        <v>1662</v>
      </c>
      <c r="BJ19" s="66" t="s">
        <v>1123</v>
      </c>
      <c r="BN19" s="58" t="s">
        <v>651</v>
      </c>
    </row>
    <row r="20" spans="1:66" ht="24.75" thickBot="1" x14ac:dyDescent="0.25">
      <c r="A20" s="176" t="s">
        <v>45</v>
      </c>
      <c r="B20" s="179" t="s">
        <v>1578</v>
      </c>
      <c r="C20" s="181"/>
      <c r="F20" s="56" t="s">
        <v>310</v>
      </c>
      <c r="G20" s="11" t="s">
        <v>295</v>
      </c>
      <c r="I20" s="12" t="s">
        <v>108</v>
      </c>
      <c r="L20" s="207"/>
      <c r="N20" s="11" t="s">
        <v>1660</v>
      </c>
      <c r="AR20" s="12" t="s">
        <v>1489</v>
      </c>
      <c r="AS20" s="12" t="s">
        <v>1486</v>
      </c>
      <c r="AT20" s="12" t="s">
        <v>1487</v>
      </c>
      <c r="BA20" s="722"/>
      <c r="BB20" s="216" t="s">
        <v>1612</v>
      </c>
      <c r="BC20" s="211">
        <v>3</v>
      </c>
      <c r="BD20" s="212" t="s">
        <v>1801</v>
      </c>
      <c r="BE20" s="214" t="s">
        <v>1802</v>
      </c>
      <c r="BF20" s="214" t="s">
        <v>1663</v>
      </c>
      <c r="BJ20" s="66" t="s">
        <v>1124</v>
      </c>
      <c r="BN20" s="58" t="s">
        <v>652</v>
      </c>
    </row>
    <row r="21" spans="1:66" ht="36.75" thickBot="1" x14ac:dyDescent="0.25">
      <c r="A21" s="176" t="s">
        <v>1558</v>
      </c>
      <c r="B21" s="179" t="s">
        <v>1579</v>
      </c>
      <c r="C21" s="181" t="s">
        <v>1584</v>
      </c>
      <c r="F21" s="56" t="s">
        <v>32</v>
      </c>
      <c r="G21" s="11" t="s">
        <v>296</v>
      </c>
      <c r="L21" s="207"/>
      <c r="AR21" s="714" t="s">
        <v>1482</v>
      </c>
      <c r="AS21" s="84" t="s">
        <v>1706</v>
      </c>
      <c r="AT21" s="85">
        <v>15</v>
      </c>
      <c r="AV21" s="96" t="s">
        <v>1494</v>
      </c>
      <c r="AW21" s="12">
        <v>5</v>
      </c>
      <c r="BA21" s="722"/>
      <c r="BB21" s="17" t="s">
        <v>1095</v>
      </c>
      <c r="BC21" s="211">
        <v>2</v>
      </c>
      <c r="BD21" s="215" t="s">
        <v>1804</v>
      </c>
      <c r="BE21" s="212" t="s">
        <v>1800</v>
      </c>
      <c r="BF21" s="214" t="s">
        <v>1796</v>
      </c>
      <c r="BJ21" s="66" t="s">
        <v>1125</v>
      </c>
      <c r="BN21" s="58" t="s">
        <v>657</v>
      </c>
    </row>
    <row r="22" spans="1:66" ht="48.75" thickBot="1" x14ac:dyDescent="0.25">
      <c r="A22" s="176" t="s">
        <v>305</v>
      </c>
      <c r="B22" s="179" t="s">
        <v>1580</v>
      </c>
      <c r="C22" s="184" t="s">
        <v>1585</v>
      </c>
      <c r="F22" s="56" t="s">
        <v>33</v>
      </c>
      <c r="G22" s="11" t="s">
        <v>297</v>
      </c>
      <c r="AR22" s="716"/>
      <c r="AS22" s="84" t="s">
        <v>1707</v>
      </c>
      <c r="AT22" s="85">
        <v>0</v>
      </c>
      <c r="AV22" s="97" t="s">
        <v>1097</v>
      </c>
      <c r="AW22" s="12">
        <v>3</v>
      </c>
      <c r="BA22" s="722"/>
      <c r="BB22" s="216" t="s">
        <v>1611</v>
      </c>
      <c r="BC22" s="211">
        <v>1</v>
      </c>
      <c r="BD22" s="215" t="s">
        <v>1805</v>
      </c>
      <c r="BE22" s="212" t="s">
        <v>1803</v>
      </c>
      <c r="BF22" s="214" t="s">
        <v>1797</v>
      </c>
      <c r="BJ22" s="66" t="s">
        <v>1126</v>
      </c>
    </row>
    <row r="23" spans="1:66" ht="24.75" thickBot="1" x14ac:dyDescent="0.25">
      <c r="A23" s="176" t="s">
        <v>290</v>
      </c>
      <c r="B23" s="179" t="s">
        <v>1581</v>
      </c>
      <c r="C23" s="181" t="s">
        <v>1586</v>
      </c>
      <c r="F23" s="56" t="s">
        <v>34</v>
      </c>
      <c r="G23" s="11" t="s">
        <v>298</v>
      </c>
      <c r="AR23" s="723" t="s">
        <v>1704</v>
      </c>
      <c r="AS23" s="84" t="s">
        <v>1697</v>
      </c>
      <c r="AT23" s="86">
        <v>15</v>
      </c>
      <c r="AV23" s="98" t="s">
        <v>1495</v>
      </c>
      <c r="AW23" s="12">
        <v>1</v>
      </c>
      <c r="BB23" s="57"/>
      <c r="BC23" s="11"/>
      <c r="BD23" s="12">
        <v>5</v>
      </c>
      <c r="BE23" s="12">
        <v>10</v>
      </c>
      <c r="BF23" s="12">
        <v>20</v>
      </c>
      <c r="BJ23" s="66" t="s">
        <v>1127</v>
      </c>
    </row>
    <row r="24" spans="1:66" ht="24.75" thickBot="1" x14ac:dyDescent="0.25">
      <c r="A24" s="176" t="s">
        <v>1574</v>
      </c>
      <c r="B24" s="179" t="s">
        <v>1582</v>
      </c>
      <c r="C24" s="181" t="s">
        <v>1583</v>
      </c>
      <c r="F24" s="56" t="s">
        <v>35</v>
      </c>
      <c r="G24" s="11" t="s">
        <v>299</v>
      </c>
      <c r="AR24" s="724"/>
      <c r="AS24" s="84" t="s">
        <v>1698</v>
      </c>
      <c r="AT24" s="85">
        <v>10</v>
      </c>
      <c r="BB24" s="33"/>
      <c r="BC24" s="11"/>
      <c r="BD24" s="33" t="s">
        <v>1098</v>
      </c>
      <c r="BE24" s="51" t="s">
        <v>1505</v>
      </c>
      <c r="BF24" s="52" t="s">
        <v>1506</v>
      </c>
      <c r="BJ24" s="66" t="s">
        <v>1128</v>
      </c>
    </row>
    <row r="25" spans="1:66" ht="36.75" thickBot="1" x14ac:dyDescent="0.25">
      <c r="A25" s="176" t="s">
        <v>1559</v>
      </c>
      <c r="B25" s="179" t="s">
        <v>1587</v>
      </c>
      <c r="C25" s="181" t="s">
        <v>1588</v>
      </c>
      <c r="F25" s="56" t="s">
        <v>36</v>
      </c>
      <c r="G25" s="11" t="s">
        <v>300</v>
      </c>
      <c r="AR25" s="724"/>
      <c r="AS25" s="84" t="s">
        <v>1699</v>
      </c>
      <c r="AT25" s="86">
        <v>0</v>
      </c>
      <c r="BB25" s="57"/>
      <c r="BC25" s="11"/>
      <c r="BJ25" s="66" t="s">
        <v>1129</v>
      </c>
    </row>
    <row r="26" spans="1:66" ht="60.75" thickBot="1" x14ac:dyDescent="0.25">
      <c r="A26" s="176" t="s">
        <v>1589</v>
      </c>
      <c r="B26" s="179" t="s">
        <v>1590</v>
      </c>
      <c r="C26" s="181" t="s">
        <v>1591</v>
      </c>
      <c r="F26" s="56" t="s">
        <v>37</v>
      </c>
      <c r="G26" s="11" t="s">
        <v>301</v>
      </c>
      <c r="AR26" s="725"/>
      <c r="AS26" s="84"/>
      <c r="AT26" s="85"/>
      <c r="BB26" s="33"/>
      <c r="BC26" s="11"/>
      <c r="BD26" s="214">
        <v>26</v>
      </c>
      <c r="BE26" s="214">
        <v>31</v>
      </c>
      <c r="BF26" s="214">
        <v>36</v>
      </c>
      <c r="BJ26" s="65" t="s">
        <v>1130</v>
      </c>
    </row>
    <row r="27" spans="1:66" ht="60.75" thickBot="1" x14ac:dyDescent="0.25">
      <c r="A27" s="176" t="s">
        <v>302</v>
      </c>
      <c r="B27" s="179" t="s">
        <v>1593</v>
      </c>
      <c r="C27" s="181" t="s">
        <v>1592</v>
      </c>
      <c r="F27" s="56" t="s">
        <v>38</v>
      </c>
      <c r="G27" s="11" t="s">
        <v>302</v>
      </c>
      <c r="AR27" s="714" t="s">
        <v>1700</v>
      </c>
      <c r="AS27" s="84" t="s">
        <v>1701</v>
      </c>
      <c r="AT27" s="85">
        <v>15</v>
      </c>
      <c r="BB27" s="33"/>
      <c r="BC27" s="11"/>
      <c r="BD27" s="212">
        <v>27</v>
      </c>
      <c r="BE27" s="214">
        <v>32</v>
      </c>
      <c r="BF27" s="214">
        <v>37</v>
      </c>
      <c r="BJ27" s="66" t="s">
        <v>1131</v>
      </c>
    </row>
    <row r="28" spans="1:66" ht="48.75" thickBot="1" x14ac:dyDescent="0.25">
      <c r="A28" s="176" t="s">
        <v>1560</v>
      </c>
      <c r="B28" s="179" t="s">
        <v>1594</v>
      </c>
      <c r="C28" s="181" t="s">
        <v>1595</v>
      </c>
      <c r="F28" s="56" t="s">
        <v>311</v>
      </c>
      <c r="G28" s="11" t="s">
        <v>303</v>
      </c>
      <c r="AR28" s="716"/>
      <c r="AS28" s="84" t="s">
        <v>1702</v>
      </c>
      <c r="AT28" s="86">
        <v>5</v>
      </c>
      <c r="BB28" s="57"/>
      <c r="BC28" s="11"/>
      <c r="BD28" s="212">
        <v>28</v>
      </c>
      <c r="BE28" s="214">
        <v>33</v>
      </c>
      <c r="BF28" s="214">
        <v>38</v>
      </c>
      <c r="BJ28" s="66" t="s">
        <v>1132</v>
      </c>
    </row>
    <row r="29" spans="1:66" ht="24.75" thickBot="1" x14ac:dyDescent="0.25">
      <c r="A29" s="176" t="s">
        <v>1561</v>
      </c>
      <c r="B29" s="179" t="s">
        <v>1596</v>
      </c>
      <c r="C29" s="181" t="s">
        <v>1597</v>
      </c>
      <c r="F29" s="56" t="s">
        <v>39</v>
      </c>
      <c r="G29" s="11" t="s">
        <v>304</v>
      </c>
      <c r="AR29" s="716"/>
      <c r="AS29" s="84" t="s">
        <v>1703</v>
      </c>
      <c r="AT29" s="85">
        <v>0</v>
      </c>
      <c r="BB29" s="33"/>
      <c r="BC29" s="11"/>
      <c r="BD29" s="215">
        <v>29</v>
      </c>
      <c r="BE29" s="212">
        <v>34</v>
      </c>
      <c r="BF29" s="214">
        <v>39</v>
      </c>
      <c r="BJ29" s="66" t="s">
        <v>1133</v>
      </c>
    </row>
    <row r="30" spans="1:66" ht="15.75" thickBot="1" x14ac:dyDescent="0.25">
      <c r="A30" s="176" t="s">
        <v>1562</v>
      </c>
      <c r="B30" s="179"/>
      <c r="C30" s="181"/>
      <c r="F30" s="56" t="s">
        <v>40</v>
      </c>
      <c r="G30" s="11" t="s">
        <v>305</v>
      </c>
      <c r="AR30" s="715"/>
      <c r="AS30" s="84"/>
      <c r="AT30" s="86"/>
      <c r="AV30" s="53" t="s">
        <v>1480</v>
      </c>
      <c r="AW30" s="12" t="s">
        <v>1753</v>
      </c>
      <c r="AY30" s="53" t="s">
        <v>1806</v>
      </c>
      <c r="BB30" s="57"/>
      <c r="BC30" s="11"/>
      <c r="BD30" s="215">
        <v>30</v>
      </c>
      <c r="BE30" s="212">
        <v>35</v>
      </c>
      <c r="BF30" s="214">
        <v>40</v>
      </c>
      <c r="BJ30" s="66" t="s">
        <v>1134</v>
      </c>
    </row>
    <row r="31" spans="1:66" ht="36.75" thickBot="1" x14ac:dyDescent="0.25">
      <c r="A31" s="176" t="s">
        <v>1563</v>
      </c>
      <c r="B31" s="179" t="s">
        <v>1598</v>
      </c>
      <c r="C31" s="181" t="s">
        <v>1599</v>
      </c>
      <c r="F31" s="56" t="s">
        <v>41</v>
      </c>
      <c r="G31" s="11" t="s">
        <v>306</v>
      </c>
      <c r="AR31" s="714" t="s">
        <v>1483</v>
      </c>
      <c r="AS31" s="84" t="s">
        <v>1513</v>
      </c>
      <c r="AT31" s="85">
        <v>5</v>
      </c>
      <c r="AV31" s="57" t="s">
        <v>1508</v>
      </c>
      <c r="AW31" s="12" t="s">
        <v>1697</v>
      </c>
      <c r="AY31" s="290" t="s">
        <v>1509</v>
      </c>
      <c r="BB31" s="33"/>
      <c r="BC31" s="11"/>
      <c r="BJ31" s="66" t="s">
        <v>1135</v>
      </c>
    </row>
    <row r="32" spans="1:66" ht="15.75" thickBot="1" x14ac:dyDescent="0.25">
      <c r="A32" s="176" t="s">
        <v>1564</v>
      </c>
      <c r="B32" s="179"/>
      <c r="C32" s="181"/>
      <c r="F32" s="56" t="s">
        <v>42</v>
      </c>
      <c r="G32" s="11" t="s">
        <v>307</v>
      </c>
      <c r="AR32" s="715"/>
      <c r="AS32" s="84" t="s">
        <v>1484</v>
      </c>
      <c r="AT32" s="86">
        <v>1</v>
      </c>
      <c r="AV32" s="290" t="s">
        <v>1509</v>
      </c>
      <c r="AW32" s="12" t="s">
        <v>1698</v>
      </c>
      <c r="AY32" s="290" t="s">
        <v>1510</v>
      </c>
      <c r="BB32" s="33"/>
      <c r="BC32" s="11"/>
      <c r="BD32" s="33"/>
      <c r="BE32" s="33"/>
      <c r="BF32" s="33"/>
      <c r="BG32" s="33"/>
      <c r="BH32" s="33"/>
      <c r="BJ32" s="66" t="s">
        <v>1136</v>
      </c>
    </row>
    <row r="33" spans="1:62" ht="15.75" thickBot="1" x14ac:dyDescent="0.25">
      <c r="A33" s="176" t="s">
        <v>1565</v>
      </c>
      <c r="B33" s="179"/>
      <c r="C33" s="181"/>
      <c r="F33" s="56" t="s">
        <v>43</v>
      </c>
      <c r="G33" s="11" t="s">
        <v>308</v>
      </c>
      <c r="AR33" s="714" t="s">
        <v>1485</v>
      </c>
      <c r="AS33" s="84" t="s">
        <v>1555</v>
      </c>
      <c r="AT33" s="85">
        <v>5</v>
      </c>
      <c r="AV33" s="290" t="s">
        <v>1510</v>
      </c>
      <c r="AW33" s="12" t="s">
        <v>1758</v>
      </c>
      <c r="AY33" s="290" t="s">
        <v>1809</v>
      </c>
      <c r="BB33" s="57"/>
      <c r="BC33" s="11"/>
      <c r="BD33" s="33"/>
      <c r="BE33" s="33"/>
      <c r="BF33" s="33"/>
      <c r="BG33" s="33"/>
      <c r="BH33" s="33"/>
      <c r="BJ33" s="66" t="s">
        <v>1137</v>
      </c>
    </row>
    <row r="34" spans="1:62" ht="15.75" thickBot="1" x14ac:dyDescent="0.25">
      <c r="A34" s="176" t="s">
        <v>1566</v>
      </c>
      <c r="B34" s="179"/>
      <c r="C34" s="181"/>
      <c r="F34" s="56" t="s">
        <v>44</v>
      </c>
      <c r="G34" s="11"/>
      <c r="AR34" s="716"/>
      <c r="AS34" s="84" t="s">
        <v>1556</v>
      </c>
      <c r="AT34" s="85">
        <v>1</v>
      </c>
      <c r="AV34" s="290" t="s">
        <v>1511</v>
      </c>
      <c r="AY34" s="290" t="s">
        <v>1511</v>
      </c>
      <c r="BB34" s="33"/>
      <c r="BC34" s="11"/>
      <c r="BD34" s="33"/>
      <c r="BE34" s="33"/>
      <c r="BF34" s="33"/>
      <c r="BG34" s="33"/>
      <c r="BH34" s="33"/>
      <c r="BJ34" s="66" t="s">
        <v>1138</v>
      </c>
    </row>
    <row r="35" spans="1:62" ht="15.75" thickBot="1" x14ac:dyDescent="0.25">
      <c r="A35" s="176" t="s">
        <v>278</v>
      </c>
      <c r="B35" s="179"/>
      <c r="C35" s="181"/>
      <c r="F35" s="53" t="s">
        <v>1315</v>
      </c>
      <c r="G35" s="11"/>
      <c r="AR35" s="715"/>
      <c r="AV35" s="290" t="s">
        <v>1751</v>
      </c>
      <c r="AW35" s="12" t="s">
        <v>1764</v>
      </c>
      <c r="AY35" s="290" t="s">
        <v>1751</v>
      </c>
      <c r="BB35" s="57"/>
      <c r="BC35" s="11"/>
      <c r="BD35" s="33"/>
      <c r="BE35" s="33"/>
      <c r="BF35" s="33"/>
      <c r="BG35" s="33"/>
      <c r="BH35" s="33"/>
      <c r="BJ35" s="66" t="s">
        <v>1139</v>
      </c>
    </row>
    <row r="36" spans="1:62" ht="38.25" x14ac:dyDescent="0.25">
      <c r="A36" s="186" t="s">
        <v>272</v>
      </c>
      <c r="B36" s="185" t="s">
        <v>1600</v>
      </c>
      <c r="C36" s="181" t="s">
        <v>1601</v>
      </c>
      <c r="G36" s="13"/>
      <c r="AV36" s="57" t="s">
        <v>1774</v>
      </c>
      <c r="AW36" s="12" t="s">
        <v>1765</v>
      </c>
      <c r="AY36" s="57" t="s">
        <v>1774</v>
      </c>
      <c r="BB36" s="33"/>
      <c r="BC36" s="11"/>
      <c r="BD36" s="33"/>
      <c r="BE36" s="33"/>
      <c r="BF36" s="33"/>
      <c r="BG36" s="33"/>
      <c r="BH36" s="33"/>
      <c r="BJ36" s="66" t="s">
        <v>1140</v>
      </c>
    </row>
    <row r="37" spans="1:62" ht="15.75" thickBot="1" x14ac:dyDescent="0.25">
      <c r="A37" s="176" t="s">
        <v>1567</v>
      </c>
      <c r="B37" s="180"/>
      <c r="C37" s="181"/>
      <c r="AR37" s="12" t="s">
        <v>1490</v>
      </c>
      <c r="AS37" s="12" t="s">
        <v>1486</v>
      </c>
      <c r="AT37" s="12" t="s">
        <v>1487</v>
      </c>
      <c r="AV37" s="290" t="s">
        <v>1673</v>
      </c>
      <c r="AX37" s="53" t="s">
        <v>1701</v>
      </c>
      <c r="AY37" s="290" t="s">
        <v>1673</v>
      </c>
      <c r="BD37" s="33"/>
      <c r="BE37" s="33"/>
      <c r="BF37" s="33"/>
      <c r="BG37" s="33"/>
      <c r="BH37" s="33"/>
      <c r="BJ37" s="66" t="s">
        <v>1141</v>
      </c>
    </row>
    <row r="38" spans="1:62" ht="15.75" thickBot="1" x14ac:dyDescent="0.25">
      <c r="A38" s="176" t="s">
        <v>296</v>
      </c>
      <c r="B38" s="180"/>
      <c r="C38" s="181"/>
      <c r="AR38" s="717" t="s">
        <v>1491</v>
      </c>
      <c r="AS38" s="84" t="s">
        <v>1708</v>
      </c>
      <c r="AT38" s="86" t="s">
        <v>1494</v>
      </c>
      <c r="AU38" s="12">
        <v>5</v>
      </c>
      <c r="AV38" s="290" t="s">
        <v>1752</v>
      </c>
      <c r="AW38" s="12" t="s">
        <v>1769</v>
      </c>
      <c r="AX38" s="53" t="s">
        <v>1702</v>
      </c>
      <c r="AY38" s="290" t="s">
        <v>1752</v>
      </c>
      <c r="BD38" s="33"/>
      <c r="BE38" s="33"/>
      <c r="BF38" s="33"/>
      <c r="BG38" s="33"/>
      <c r="BH38" s="33"/>
      <c r="BJ38" s="66" t="s">
        <v>1142</v>
      </c>
    </row>
    <row r="39" spans="1:62" ht="26.25" thickBot="1" x14ac:dyDescent="0.25">
      <c r="A39" s="186" t="s">
        <v>1603</v>
      </c>
      <c r="B39" s="180" t="s">
        <v>1602</v>
      </c>
      <c r="C39" s="181" t="s">
        <v>1604</v>
      </c>
      <c r="I39" s="10"/>
      <c r="AR39" s="718"/>
      <c r="AS39" s="84" t="s">
        <v>1709</v>
      </c>
      <c r="AT39" s="85" t="s">
        <v>1097</v>
      </c>
      <c r="AU39" s="12">
        <v>3</v>
      </c>
      <c r="AV39" s="290" t="s">
        <v>1512</v>
      </c>
      <c r="AW39" s="12" t="s">
        <v>1770</v>
      </c>
      <c r="AX39" s="53" t="s">
        <v>1772</v>
      </c>
      <c r="AY39" s="290" t="s">
        <v>1512</v>
      </c>
      <c r="BJ39" s="66" t="s">
        <v>1143</v>
      </c>
    </row>
    <row r="40" spans="1:62" ht="16.5" thickBot="1" x14ac:dyDescent="0.25">
      <c r="A40" s="176" t="s">
        <v>1568</v>
      </c>
      <c r="B40" s="180"/>
      <c r="C40" s="181"/>
      <c r="AR40" s="719"/>
      <c r="AS40" s="84" t="s">
        <v>1710</v>
      </c>
      <c r="AT40" s="86" t="s">
        <v>1495</v>
      </c>
      <c r="AU40" s="12">
        <v>1</v>
      </c>
      <c r="AV40" s="290"/>
      <c r="AY40" s="290"/>
      <c r="BJ40" s="65" t="s">
        <v>1144</v>
      </c>
    </row>
    <row r="41" spans="1:62" ht="15" x14ac:dyDescent="0.2">
      <c r="A41" s="176" t="s">
        <v>1569</v>
      </c>
      <c r="B41" s="180"/>
      <c r="C41" s="181"/>
      <c r="BJ41" s="66" t="s">
        <v>1145</v>
      </c>
    </row>
    <row r="42" spans="1:62" ht="51.75" thickBot="1" x14ac:dyDescent="0.25">
      <c r="A42" s="176" t="s">
        <v>210</v>
      </c>
      <c r="B42" s="185" t="s">
        <v>1605</v>
      </c>
      <c r="C42" s="181" t="s">
        <v>1606</v>
      </c>
      <c r="AR42" s="12" t="s">
        <v>1492</v>
      </c>
      <c r="AS42" s="12" t="s">
        <v>1486</v>
      </c>
      <c r="AT42" s="12" t="s">
        <v>1487</v>
      </c>
      <c r="BJ42" s="66" t="s">
        <v>1146</v>
      </c>
    </row>
    <row r="43" spans="1:62" ht="15.75" thickBot="1" x14ac:dyDescent="0.25">
      <c r="A43" s="176" t="s">
        <v>1570</v>
      </c>
      <c r="B43" s="180"/>
      <c r="C43" s="181"/>
      <c r="AR43" s="717" t="s">
        <v>1493</v>
      </c>
      <c r="AS43" s="84" t="s">
        <v>1639</v>
      </c>
      <c r="AT43" s="86" t="s">
        <v>1666</v>
      </c>
      <c r="AU43" s="12">
        <v>5</v>
      </c>
      <c r="BJ43" s="66" t="s">
        <v>1147</v>
      </c>
    </row>
    <row r="44" spans="1:62" ht="15.75" thickBot="1" x14ac:dyDescent="0.25">
      <c r="A44" s="176" t="s">
        <v>297</v>
      </c>
      <c r="B44" s="180"/>
      <c r="C44" s="181"/>
      <c r="AR44" s="718"/>
      <c r="AS44" s="84" t="s">
        <v>1638</v>
      </c>
      <c r="AT44" s="85" t="s">
        <v>1667</v>
      </c>
      <c r="AU44" s="12">
        <v>3</v>
      </c>
      <c r="BJ44" s="66" t="s">
        <v>1148</v>
      </c>
    </row>
    <row r="45" spans="1:62" ht="51.75" thickBot="1" x14ac:dyDescent="0.25">
      <c r="A45" s="176" t="s">
        <v>1571</v>
      </c>
      <c r="B45" s="185" t="s">
        <v>1607</v>
      </c>
      <c r="C45" s="184" t="s">
        <v>1608</v>
      </c>
      <c r="AR45" s="719"/>
      <c r="AS45" s="84" t="s">
        <v>1637</v>
      </c>
      <c r="AT45" s="86" t="s">
        <v>1668</v>
      </c>
      <c r="AU45" s="12">
        <v>1</v>
      </c>
      <c r="BJ45" s="66" t="s">
        <v>1149</v>
      </c>
    </row>
    <row r="46" spans="1:62" ht="51.75" thickBot="1" x14ac:dyDescent="0.3">
      <c r="A46" s="176" t="s">
        <v>239</v>
      </c>
      <c r="B46" s="185" t="s">
        <v>1609</v>
      </c>
      <c r="C46" s="181" t="s">
        <v>1610</v>
      </c>
      <c r="AT46" s="89" t="s">
        <v>1498</v>
      </c>
      <c r="AU46"/>
      <c r="BJ46" s="66" t="s">
        <v>1150</v>
      </c>
    </row>
    <row r="47" spans="1:62" ht="15.75" thickBot="1" x14ac:dyDescent="0.3">
      <c r="A47" s="176" t="s">
        <v>300</v>
      </c>
      <c r="B47" s="180"/>
      <c r="C47" s="181"/>
      <c r="AR47" s="88" t="s">
        <v>1497</v>
      </c>
      <c r="AS47" s="92"/>
      <c r="AT47" s="93"/>
      <c r="AU47"/>
      <c r="AV47" s="90"/>
      <c r="BJ47" s="66" t="s">
        <v>1151</v>
      </c>
    </row>
    <row r="48" spans="1:62" ht="15.75" thickBot="1" x14ac:dyDescent="0.3">
      <c r="A48" s="176"/>
      <c r="B48" s="180"/>
      <c r="C48" s="181"/>
      <c r="AR48" s="221" t="s">
        <v>1669</v>
      </c>
      <c r="AS48" s="221" t="s">
        <v>1670</v>
      </c>
      <c r="AT48" s="222" t="s">
        <v>1671</v>
      </c>
      <c r="AU48"/>
      <c r="AV48" s="220"/>
      <c r="BJ48" s="66"/>
    </row>
    <row r="49" spans="1:62" ht="15.75" thickBot="1" x14ac:dyDescent="0.3">
      <c r="A49" s="176" t="s">
        <v>1572</v>
      </c>
      <c r="B49" s="180"/>
      <c r="C49" s="181"/>
      <c r="AR49" s="87" t="str">
        <f>$AV$21</f>
        <v>FUERTE</v>
      </c>
      <c r="AS49" s="94" t="str">
        <f>AT38</f>
        <v>FUERTE</v>
      </c>
      <c r="AT49" s="91">
        <v>100</v>
      </c>
      <c r="AU49"/>
      <c r="AV49" s="87"/>
      <c r="BJ49" s="66" t="s">
        <v>1152</v>
      </c>
    </row>
    <row r="50" spans="1:62" ht="15.75" thickBot="1" x14ac:dyDescent="0.3">
      <c r="A50" s="176" t="s">
        <v>1573</v>
      </c>
      <c r="B50" s="180"/>
      <c r="C50" s="181"/>
      <c r="AR50" s="87" t="str">
        <f t="shared" ref="AR50" si="0">$AV$21</f>
        <v>FUERTE</v>
      </c>
      <c r="AS50" s="94" t="str">
        <f>AT39</f>
        <v>MODERADO</v>
      </c>
      <c r="AT50" s="91">
        <v>50</v>
      </c>
      <c r="AU50"/>
      <c r="AV50" s="87"/>
      <c r="BJ50" s="66" t="s">
        <v>1153</v>
      </c>
    </row>
    <row r="51" spans="1:62" ht="15.75" thickBot="1" x14ac:dyDescent="0.3">
      <c r="AR51" s="87" t="s">
        <v>1494</v>
      </c>
      <c r="AS51" s="94" t="s">
        <v>1712</v>
      </c>
      <c r="AT51" s="91">
        <v>0</v>
      </c>
      <c r="AU51"/>
      <c r="AV51" s="87"/>
      <c r="BJ51" s="66" t="s">
        <v>1154</v>
      </c>
    </row>
    <row r="52" spans="1:62" ht="15.75" thickBot="1" x14ac:dyDescent="0.3">
      <c r="A52" s="191" t="s">
        <v>1623</v>
      </c>
      <c r="AR52" s="87" t="s">
        <v>1097</v>
      </c>
      <c r="AS52" s="94" t="s">
        <v>1494</v>
      </c>
      <c r="AT52" s="91">
        <v>50</v>
      </c>
      <c r="AU52"/>
      <c r="AV52" s="87"/>
      <c r="BJ52" s="66" t="s">
        <v>1155</v>
      </c>
    </row>
    <row r="53" spans="1:62" ht="15.75" thickBot="1" x14ac:dyDescent="0.3">
      <c r="A53" s="12" t="s">
        <v>1617</v>
      </c>
      <c r="AR53" s="87" t="s">
        <v>1097</v>
      </c>
      <c r="AS53" s="94" t="s">
        <v>1097</v>
      </c>
      <c r="AT53" s="91">
        <v>50</v>
      </c>
      <c r="AU53"/>
      <c r="AV53" s="87"/>
      <c r="BJ53" s="66" t="s">
        <v>1156</v>
      </c>
    </row>
    <row r="54" spans="1:62" ht="15.75" thickBot="1" x14ac:dyDescent="0.3">
      <c r="A54" s="12" t="s">
        <v>1618</v>
      </c>
      <c r="AR54" s="87" t="s">
        <v>1097</v>
      </c>
      <c r="AS54" s="94" t="s">
        <v>1712</v>
      </c>
      <c r="AT54" s="91">
        <v>0</v>
      </c>
      <c r="AU54"/>
      <c r="AV54" s="87"/>
      <c r="BJ54" s="66" t="s">
        <v>1157</v>
      </c>
    </row>
    <row r="55" spans="1:62" ht="15.75" thickBot="1" x14ac:dyDescent="0.3">
      <c r="A55" s="12" t="s">
        <v>1619</v>
      </c>
      <c r="AR55" s="87" t="s">
        <v>1712</v>
      </c>
      <c r="AS55" s="94" t="s">
        <v>1494</v>
      </c>
      <c r="AT55" s="91">
        <v>0</v>
      </c>
      <c r="AU55"/>
      <c r="AV55" s="87"/>
      <c r="BJ55" s="66" t="s">
        <v>1158</v>
      </c>
    </row>
    <row r="56" spans="1:62" ht="15.75" thickBot="1" x14ac:dyDescent="0.3">
      <c r="A56" s="12" t="s">
        <v>1620</v>
      </c>
      <c r="AR56" s="87" t="s">
        <v>1712</v>
      </c>
      <c r="AS56" s="94" t="s">
        <v>1097</v>
      </c>
      <c r="AT56" s="91">
        <v>0</v>
      </c>
      <c r="AU56"/>
      <c r="AV56" s="87"/>
      <c r="BJ56" s="66" t="s">
        <v>1159</v>
      </c>
    </row>
    <row r="57" spans="1:62" ht="27" thickBot="1" x14ac:dyDescent="0.3">
      <c r="A57" s="190" t="s">
        <v>1621</v>
      </c>
      <c r="AR57" s="95" t="s">
        <v>1712</v>
      </c>
      <c r="AS57" s="94" t="s">
        <v>1712</v>
      </c>
      <c r="AT57" s="91">
        <v>0</v>
      </c>
      <c r="AU57"/>
      <c r="AV57" s="87"/>
      <c r="BJ57" s="66" t="s">
        <v>1160</v>
      </c>
    </row>
    <row r="58" spans="1:62" ht="15.75" thickBot="1" x14ac:dyDescent="0.3">
      <c r="A58" s="12" t="s">
        <v>1622</v>
      </c>
      <c r="AR58" s="95"/>
      <c r="AS58" s="94"/>
      <c r="AT58" s="91"/>
      <c r="AU58"/>
      <c r="AV58" s="87"/>
      <c r="BJ58" s="66" t="s">
        <v>1161</v>
      </c>
    </row>
    <row r="59" spans="1:62" ht="15.75" thickBot="1" x14ac:dyDescent="0.3">
      <c r="AR59" s="95"/>
      <c r="AS59" s="94"/>
      <c r="AT59" s="91"/>
      <c r="AU59"/>
      <c r="AV59" s="87"/>
      <c r="BJ59" s="66" t="s">
        <v>1162</v>
      </c>
    </row>
    <row r="60" spans="1:62" ht="16.5" thickBot="1" x14ac:dyDescent="0.3">
      <c r="A60" s="191" t="s">
        <v>1624</v>
      </c>
      <c r="AR60" s="95"/>
      <c r="AS60" s="94"/>
      <c r="AT60" s="91"/>
      <c r="AU60"/>
      <c r="AV60" s="87"/>
      <c r="BJ60" s="65" t="s">
        <v>1163</v>
      </c>
    </row>
    <row r="61" spans="1:62" ht="15.75" thickBot="1" x14ac:dyDescent="0.3">
      <c r="A61" s="12" t="s">
        <v>1625</v>
      </c>
      <c r="AR61" s="95"/>
      <c r="AS61" s="94"/>
      <c r="AT61" s="91"/>
      <c r="AU61"/>
      <c r="AV61" s="87"/>
      <c r="BJ61" s="66" t="s">
        <v>1164</v>
      </c>
    </row>
    <row r="62" spans="1:62" ht="15.75" thickBot="1" x14ac:dyDescent="0.3">
      <c r="A62" s="12" t="s">
        <v>1626</v>
      </c>
      <c r="AR62" s="95"/>
      <c r="AS62" s="94"/>
      <c r="AT62" s="91"/>
      <c r="AU62"/>
      <c r="AV62" s="87"/>
      <c r="BJ62" s="66" t="s">
        <v>1165</v>
      </c>
    </row>
    <row r="63" spans="1:62" ht="15.75" thickBot="1" x14ac:dyDescent="0.3">
      <c r="A63" s="12" t="s">
        <v>1627</v>
      </c>
      <c r="AR63" s="95"/>
      <c r="AS63" s="94"/>
      <c r="AT63" s="91"/>
      <c r="AU63"/>
      <c r="AV63" s="87"/>
      <c r="BJ63" s="66" t="s">
        <v>1166</v>
      </c>
    </row>
    <row r="64" spans="1:62" ht="16.5" thickBot="1" x14ac:dyDescent="0.3">
      <c r="A64" s="12" t="s">
        <v>1628</v>
      </c>
      <c r="AR64" s="95"/>
      <c r="AS64" s="94"/>
      <c r="AT64" s="91"/>
      <c r="AU64"/>
      <c r="AV64" s="87"/>
      <c r="BJ64" s="65" t="s">
        <v>1167</v>
      </c>
    </row>
    <row r="65" spans="1:62" ht="27" thickBot="1" x14ac:dyDescent="0.3">
      <c r="A65" s="190" t="s">
        <v>1629</v>
      </c>
      <c r="AR65" s="87"/>
      <c r="AS65" s="94"/>
      <c r="AT65" s="91"/>
      <c r="AU65"/>
      <c r="AV65" s="87"/>
      <c r="BJ65" s="66" t="s">
        <v>1168</v>
      </c>
    </row>
    <row r="66" spans="1:62" ht="39.75" thickBot="1" x14ac:dyDescent="0.3">
      <c r="A66" s="190" t="s">
        <v>1630</v>
      </c>
      <c r="AR66" s="87"/>
      <c r="AS66" s="94"/>
      <c r="AT66" s="91"/>
      <c r="AU66"/>
      <c r="AV66" s="87"/>
      <c r="BJ66" s="66" t="s">
        <v>1169</v>
      </c>
    </row>
    <row r="67" spans="1:62" ht="15.75" thickBot="1" x14ac:dyDescent="0.3">
      <c r="AR67" s="87"/>
      <c r="AS67" s="94"/>
      <c r="AT67" s="91"/>
      <c r="AU67"/>
      <c r="AV67" s="87"/>
      <c r="BJ67" s="66" t="s">
        <v>1170</v>
      </c>
    </row>
    <row r="68" spans="1:62" ht="15.75" thickBot="1" x14ac:dyDescent="0.3">
      <c r="A68" s="191" t="s">
        <v>1749</v>
      </c>
      <c r="AR68" s="87"/>
      <c r="AS68" s="94"/>
      <c r="AT68" s="91"/>
      <c r="AU68"/>
      <c r="AV68" s="87"/>
      <c r="BJ68" s="66" t="s">
        <v>1171</v>
      </c>
    </row>
    <row r="69" spans="1:62" ht="15.75" thickBot="1" x14ac:dyDescent="0.3">
      <c r="A69" s="12" t="s">
        <v>1647</v>
      </c>
      <c r="AR69" s="87"/>
      <c r="AS69" s="94"/>
      <c r="AT69" s="91"/>
      <c r="AU69"/>
      <c r="AV69" s="87"/>
      <c r="BJ69" s="66" t="s">
        <v>1172</v>
      </c>
    </row>
    <row r="70" spans="1:62" ht="15.75" thickBot="1" x14ac:dyDescent="0.3">
      <c r="A70" s="12" t="s">
        <v>1646</v>
      </c>
      <c r="AR70" s="87"/>
      <c r="AS70" s="94"/>
      <c r="AT70" s="91"/>
      <c r="AU70"/>
      <c r="AV70" s="87"/>
      <c r="BJ70" s="66" t="s">
        <v>1173</v>
      </c>
    </row>
    <row r="71" spans="1:62" ht="15.75" thickBot="1" x14ac:dyDescent="0.3">
      <c r="A71" s="12" t="s">
        <v>1648</v>
      </c>
      <c r="AR71" s="87"/>
      <c r="AS71" s="94"/>
      <c r="AT71" s="91"/>
      <c r="AU71"/>
      <c r="AV71" s="87"/>
      <c r="BJ71" s="66" t="s">
        <v>1174</v>
      </c>
    </row>
    <row r="72" spans="1:62" ht="15.75" thickBot="1" x14ac:dyDescent="0.3">
      <c r="A72" s="12" t="s">
        <v>1649</v>
      </c>
      <c r="AR72" s="87"/>
      <c r="AS72" s="94"/>
      <c r="AT72" s="91"/>
      <c r="AU72"/>
      <c r="AV72" s="87"/>
      <c r="BJ72" s="66" t="s">
        <v>1175</v>
      </c>
    </row>
    <row r="73" spans="1:62" ht="15.75" thickBot="1" x14ac:dyDescent="0.3">
      <c r="A73" s="12" t="s">
        <v>1650</v>
      </c>
      <c r="G73" s="14"/>
      <c r="AR73" s="87"/>
      <c r="AS73" s="94"/>
      <c r="AT73" s="91"/>
      <c r="AU73"/>
      <c r="AV73" s="87"/>
      <c r="BJ73" s="66" t="s">
        <v>1176</v>
      </c>
    </row>
    <row r="74" spans="1:62" ht="15.75" thickBot="1" x14ac:dyDescent="0.3">
      <c r="A74" s="12" t="s">
        <v>1651</v>
      </c>
      <c r="AU74"/>
      <c r="AV74" s="87"/>
      <c r="BJ74" s="66" t="s">
        <v>1177</v>
      </c>
    </row>
    <row r="75" spans="1:62" ht="24" x14ac:dyDescent="0.25">
      <c r="A75" s="12" t="s">
        <v>1652</v>
      </c>
      <c r="AR75" s="101" t="s">
        <v>1310</v>
      </c>
      <c r="AS75" s="101" t="s">
        <v>1311</v>
      </c>
      <c r="AU75"/>
      <c r="AV75" s="87"/>
      <c r="BJ75" s="66" t="s">
        <v>1178</v>
      </c>
    </row>
    <row r="76" spans="1:62" ht="15" x14ac:dyDescent="0.2">
      <c r="N76" s="19"/>
      <c r="AR76" s="102" t="s">
        <v>1714</v>
      </c>
      <c r="AS76" s="102" t="s">
        <v>1714</v>
      </c>
      <c r="BJ76" s="66" t="s">
        <v>1179</v>
      </c>
    </row>
    <row r="77" spans="1:62" ht="18.75" customHeight="1" x14ac:dyDescent="0.3">
      <c r="G77" s="15"/>
      <c r="H77" s="15"/>
      <c r="N77" s="19"/>
      <c r="AR77" s="12" t="s">
        <v>1715</v>
      </c>
      <c r="AS77" s="102" t="s">
        <v>1716</v>
      </c>
      <c r="BJ77" s="66" t="s">
        <v>1180</v>
      </c>
    </row>
    <row r="78" spans="1:62" ht="15.75" thickBot="1" x14ac:dyDescent="0.3">
      <c r="G78" s="16"/>
      <c r="H78" s="17"/>
      <c r="I78" s="18"/>
      <c r="J78" s="18"/>
      <c r="K78" s="18"/>
      <c r="L78" s="19"/>
      <c r="M78" s="19"/>
      <c r="N78" s="19"/>
      <c r="O78" s="18"/>
      <c r="P78" s="20"/>
      <c r="AS78" s="12" t="s">
        <v>1715</v>
      </c>
      <c r="BJ78" s="66" t="s">
        <v>1181</v>
      </c>
    </row>
    <row r="79" spans="1:62" ht="48.75" thickBot="1" x14ac:dyDescent="0.3">
      <c r="G79" s="21"/>
      <c r="H79" s="17"/>
      <c r="I79" s="18"/>
      <c r="J79" s="18"/>
      <c r="K79" s="18"/>
      <c r="L79" s="19"/>
      <c r="M79" s="19"/>
      <c r="N79" s="19"/>
      <c r="O79" s="18"/>
      <c r="P79" s="20"/>
      <c r="AR79" s="138" t="s">
        <v>1494</v>
      </c>
      <c r="AS79" s="140" t="s">
        <v>1515</v>
      </c>
      <c r="BJ79" s="66" t="s">
        <v>1182</v>
      </c>
    </row>
    <row r="80" spans="1:62" ht="72.75" thickBot="1" x14ac:dyDescent="0.3">
      <c r="G80" s="16"/>
      <c r="H80" s="17"/>
      <c r="I80" s="18"/>
      <c r="J80" s="18"/>
      <c r="K80" s="18"/>
      <c r="L80" s="19"/>
      <c r="M80" s="19"/>
      <c r="N80" s="19"/>
      <c r="O80" s="18"/>
      <c r="P80" s="20"/>
      <c r="AR80" s="90" t="s">
        <v>1097</v>
      </c>
      <c r="AS80" s="139" t="s">
        <v>1516</v>
      </c>
      <c r="BJ80" s="66" t="s">
        <v>1183</v>
      </c>
    </row>
    <row r="81" spans="7:62" ht="72.75" thickBot="1" x14ac:dyDescent="0.3">
      <c r="G81" s="16"/>
      <c r="H81" s="17"/>
      <c r="I81" s="18"/>
      <c r="J81" s="18"/>
      <c r="K81" s="18"/>
      <c r="L81" s="19"/>
      <c r="M81" s="19"/>
      <c r="N81" s="19"/>
      <c r="O81" s="18"/>
      <c r="P81" s="20"/>
      <c r="AR81" s="103" t="s">
        <v>1495</v>
      </c>
      <c r="AS81" s="139" t="s">
        <v>1713</v>
      </c>
      <c r="BJ81" s="66" t="s">
        <v>1184</v>
      </c>
    </row>
    <row r="82" spans="7:62" ht="15.75" x14ac:dyDescent="0.2">
      <c r="G82" s="22"/>
      <c r="H82" s="17"/>
      <c r="I82" s="18"/>
      <c r="J82" s="18"/>
      <c r="K82" s="18"/>
      <c r="L82" s="19"/>
      <c r="M82" s="19"/>
      <c r="N82" s="19"/>
      <c r="O82" s="18"/>
      <c r="P82" s="20"/>
      <c r="BJ82" s="65" t="s">
        <v>1185</v>
      </c>
    </row>
    <row r="83" spans="7:62" ht="15" x14ac:dyDescent="0.25">
      <c r="G83" s="21"/>
      <c r="H83" s="17"/>
      <c r="I83" s="18"/>
      <c r="J83" s="18"/>
      <c r="K83" s="18"/>
      <c r="L83" s="19"/>
      <c r="M83" s="19"/>
      <c r="N83" s="19"/>
      <c r="O83" s="18"/>
      <c r="P83" s="20"/>
      <c r="BJ83" s="66" t="s">
        <v>1186</v>
      </c>
    </row>
    <row r="84" spans="7:62" ht="15" x14ac:dyDescent="0.25">
      <c r="G84" s="16"/>
      <c r="H84" s="17"/>
      <c r="I84" s="18"/>
      <c r="J84" s="18"/>
      <c r="K84" s="18"/>
      <c r="L84" s="19"/>
      <c r="M84" s="19"/>
      <c r="N84" s="19"/>
      <c r="O84" s="18"/>
      <c r="P84" s="20"/>
      <c r="BJ84" s="66" t="s">
        <v>1187</v>
      </c>
    </row>
    <row r="85" spans="7:62" ht="15" x14ac:dyDescent="0.25">
      <c r="G85" s="16"/>
      <c r="H85" s="17"/>
      <c r="I85" s="18"/>
      <c r="J85" s="18"/>
      <c r="K85" s="18"/>
      <c r="L85" s="19"/>
      <c r="M85" s="19"/>
      <c r="N85" s="19"/>
      <c r="O85" s="18"/>
      <c r="P85" s="20"/>
      <c r="BJ85" s="66" t="s">
        <v>1188</v>
      </c>
    </row>
    <row r="86" spans="7:62" ht="15" x14ac:dyDescent="0.25">
      <c r="G86" s="21"/>
      <c r="H86" s="17"/>
      <c r="I86" s="18"/>
      <c r="J86" s="18"/>
      <c r="K86" s="18"/>
      <c r="L86" s="19"/>
      <c r="M86" s="19"/>
      <c r="N86" s="19"/>
      <c r="O86" s="18"/>
      <c r="P86" s="20"/>
      <c r="BJ86" s="66" t="s">
        <v>1189</v>
      </c>
    </row>
    <row r="87" spans="7:62" ht="15" x14ac:dyDescent="0.25">
      <c r="G87" s="21"/>
      <c r="H87" s="17"/>
      <c r="I87" s="18"/>
      <c r="J87" s="18"/>
      <c r="K87" s="18"/>
      <c r="L87" s="19"/>
      <c r="M87" s="19"/>
      <c r="N87" s="19"/>
      <c r="O87" s="18"/>
      <c r="P87" s="20"/>
      <c r="BJ87" s="66" t="s">
        <v>1190</v>
      </c>
    </row>
    <row r="88" spans="7:62" ht="15" x14ac:dyDescent="0.25">
      <c r="G88" s="21"/>
      <c r="H88" s="17"/>
      <c r="I88" s="18"/>
      <c r="J88" s="18"/>
      <c r="K88" s="18"/>
      <c r="L88" s="19"/>
      <c r="M88" s="19"/>
      <c r="N88" s="19"/>
      <c r="O88" s="18"/>
      <c r="P88" s="20"/>
      <c r="BJ88" s="66" t="s">
        <v>1191</v>
      </c>
    </row>
    <row r="89" spans="7:62" ht="15" x14ac:dyDescent="0.25">
      <c r="G89" s="21"/>
      <c r="H89" s="17"/>
      <c r="I89" s="18"/>
      <c r="J89" s="18"/>
      <c r="K89" s="18"/>
      <c r="L89" s="19"/>
      <c r="M89" s="19"/>
      <c r="N89" s="19"/>
      <c r="O89" s="18"/>
      <c r="P89" s="20"/>
      <c r="BJ89" s="66" t="s">
        <v>1192</v>
      </c>
    </row>
    <row r="90" spans="7:62" ht="15" x14ac:dyDescent="0.25">
      <c r="G90" s="21"/>
      <c r="H90" s="17"/>
      <c r="I90" s="18"/>
      <c r="J90" s="18"/>
      <c r="K90" s="18"/>
      <c r="L90" s="19"/>
      <c r="M90" s="19"/>
      <c r="N90" s="19"/>
      <c r="O90" s="18"/>
      <c r="P90" s="20"/>
      <c r="BJ90" s="66" t="s">
        <v>1193</v>
      </c>
    </row>
    <row r="91" spans="7:62" ht="15" x14ac:dyDescent="0.25">
      <c r="G91" s="21"/>
      <c r="H91" s="17"/>
      <c r="I91" s="18"/>
      <c r="J91" s="18"/>
      <c r="K91" s="18"/>
      <c r="L91" s="19"/>
      <c r="M91" s="19"/>
      <c r="N91" s="19"/>
      <c r="O91" s="18"/>
      <c r="P91" s="20"/>
      <c r="BJ91" s="66" t="s">
        <v>1194</v>
      </c>
    </row>
    <row r="92" spans="7:62" ht="15" x14ac:dyDescent="0.25">
      <c r="G92" s="21"/>
      <c r="H92" s="17"/>
      <c r="I92" s="18"/>
      <c r="J92" s="18"/>
      <c r="K92" s="18"/>
      <c r="L92" s="19"/>
      <c r="M92" s="19"/>
      <c r="N92" s="19"/>
      <c r="O92" s="18"/>
      <c r="P92" s="20"/>
      <c r="BJ92" s="66" t="s">
        <v>1195</v>
      </c>
    </row>
    <row r="93" spans="7:62" ht="15" x14ac:dyDescent="0.25">
      <c r="G93" s="21"/>
      <c r="H93" s="17"/>
      <c r="I93" s="18"/>
      <c r="J93" s="18"/>
      <c r="K93" s="18"/>
      <c r="L93" s="19"/>
      <c r="M93" s="19"/>
      <c r="N93" s="19"/>
      <c r="O93" s="18"/>
      <c r="P93" s="20"/>
      <c r="BJ93" s="66" t="s">
        <v>1196</v>
      </c>
    </row>
    <row r="94" spans="7:62" ht="15" x14ac:dyDescent="0.25">
      <c r="G94" s="21"/>
      <c r="H94" s="17"/>
      <c r="I94" s="18"/>
      <c r="J94" s="18"/>
      <c r="K94" s="18"/>
      <c r="L94" s="19"/>
      <c r="M94" s="19"/>
      <c r="N94" s="19"/>
      <c r="O94" s="18"/>
      <c r="P94" s="20"/>
      <c r="BJ94" s="66" t="s">
        <v>1197</v>
      </c>
    </row>
    <row r="95" spans="7:62" ht="15" x14ac:dyDescent="0.25">
      <c r="G95" s="21"/>
      <c r="H95" s="17"/>
      <c r="I95" s="18"/>
      <c r="J95" s="18"/>
      <c r="K95" s="18"/>
      <c r="L95" s="19"/>
      <c r="M95" s="19"/>
      <c r="N95" s="19"/>
      <c r="O95" s="18"/>
      <c r="P95" s="20"/>
      <c r="BJ95" s="66" t="s">
        <v>1198</v>
      </c>
    </row>
    <row r="96" spans="7:62" ht="15" x14ac:dyDescent="0.25">
      <c r="G96" s="21"/>
      <c r="H96" s="17"/>
      <c r="I96" s="18"/>
      <c r="J96" s="18"/>
      <c r="K96" s="18"/>
      <c r="L96" s="19"/>
      <c r="M96" s="19"/>
      <c r="N96" s="19"/>
      <c r="O96" s="18"/>
      <c r="P96" s="20"/>
      <c r="BJ96" s="66" t="s">
        <v>1199</v>
      </c>
    </row>
    <row r="97" spans="7:62" ht="15" x14ac:dyDescent="0.25">
      <c r="G97" s="21"/>
      <c r="H97" s="17"/>
      <c r="I97" s="18"/>
      <c r="J97" s="18"/>
      <c r="K97" s="18"/>
      <c r="L97" s="19"/>
      <c r="M97" s="19"/>
      <c r="N97" s="19"/>
      <c r="O97" s="18"/>
      <c r="P97" s="20"/>
      <c r="BJ97" s="66" t="s">
        <v>1200</v>
      </c>
    </row>
    <row r="98" spans="7:62" ht="15" x14ac:dyDescent="0.25">
      <c r="G98" s="21"/>
      <c r="H98" s="17"/>
      <c r="I98" s="18"/>
      <c r="J98" s="18"/>
      <c r="K98" s="18"/>
      <c r="L98" s="19"/>
      <c r="M98" s="19"/>
      <c r="N98" s="19"/>
      <c r="O98" s="18"/>
      <c r="P98" s="20"/>
      <c r="BJ98" s="66" t="s">
        <v>1201</v>
      </c>
    </row>
    <row r="99" spans="7:62" ht="15" x14ac:dyDescent="0.25">
      <c r="G99" s="21"/>
      <c r="H99" s="17"/>
      <c r="I99" s="18"/>
      <c r="J99" s="18"/>
      <c r="K99" s="18"/>
      <c r="L99" s="19"/>
      <c r="M99" s="19"/>
      <c r="N99" s="19"/>
      <c r="O99" s="18"/>
      <c r="P99" s="20"/>
      <c r="BJ99" s="66" t="s">
        <v>1202</v>
      </c>
    </row>
    <row r="100" spans="7:62" ht="15" x14ac:dyDescent="0.25">
      <c r="G100" s="21"/>
      <c r="H100" s="17"/>
      <c r="I100" s="18"/>
      <c r="J100" s="18"/>
      <c r="K100" s="18"/>
      <c r="L100" s="19"/>
      <c r="M100" s="19"/>
      <c r="N100" s="19"/>
      <c r="O100" s="18"/>
      <c r="P100" s="20"/>
      <c r="BJ100" s="66" t="s">
        <v>1203</v>
      </c>
    </row>
    <row r="101" spans="7:62" ht="15" x14ac:dyDescent="0.25">
      <c r="G101" s="21"/>
      <c r="H101" s="17"/>
      <c r="I101" s="18"/>
      <c r="J101" s="18"/>
      <c r="K101" s="18"/>
      <c r="L101" s="19"/>
      <c r="M101" s="19"/>
      <c r="N101" s="19"/>
      <c r="O101" s="18"/>
      <c r="P101" s="20"/>
      <c r="BJ101" s="66" t="s">
        <v>1204</v>
      </c>
    </row>
    <row r="102" spans="7:62" ht="15" x14ac:dyDescent="0.25">
      <c r="G102" s="21"/>
      <c r="H102" s="17"/>
      <c r="I102" s="18"/>
      <c r="J102" s="18"/>
      <c r="K102" s="18"/>
      <c r="L102" s="19"/>
      <c r="M102" s="19"/>
      <c r="N102" s="19"/>
      <c r="O102" s="18"/>
      <c r="P102" s="20"/>
      <c r="BJ102" s="66" t="s">
        <v>1205</v>
      </c>
    </row>
    <row r="103" spans="7:62" ht="15" x14ac:dyDescent="0.25">
      <c r="G103" s="21"/>
      <c r="H103" s="17"/>
      <c r="I103" s="18"/>
      <c r="J103" s="18"/>
      <c r="K103" s="18"/>
      <c r="L103" s="19"/>
      <c r="M103" s="19"/>
      <c r="N103" s="19"/>
      <c r="O103" s="18"/>
      <c r="P103" s="20"/>
      <c r="BJ103" s="66" t="s">
        <v>1206</v>
      </c>
    </row>
    <row r="104" spans="7:62" ht="15.75" x14ac:dyDescent="0.25">
      <c r="G104" s="21"/>
      <c r="H104" s="17"/>
      <c r="I104" s="18"/>
      <c r="J104" s="18"/>
      <c r="K104" s="18"/>
      <c r="L104" s="19"/>
      <c r="M104" s="19"/>
      <c r="N104" s="19"/>
      <c r="O104" s="18"/>
      <c r="P104" s="20"/>
      <c r="BJ104" s="65" t="s">
        <v>1207</v>
      </c>
    </row>
    <row r="105" spans="7:62" ht="15" x14ac:dyDescent="0.25">
      <c r="G105" s="21"/>
      <c r="H105" s="17"/>
      <c r="I105" s="18"/>
      <c r="J105" s="18"/>
      <c r="K105" s="18"/>
      <c r="L105" s="19"/>
      <c r="M105" s="19"/>
      <c r="N105" s="19"/>
      <c r="O105" s="18"/>
      <c r="P105" s="20"/>
      <c r="BJ105" s="66" t="s">
        <v>1208</v>
      </c>
    </row>
    <row r="106" spans="7:62" ht="15" x14ac:dyDescent="0.25">
      <c r="G106" s="21"/>
      <c r="H106" s="17"/>
      <c r="I106" s="18"/>
      <c r="J106" s="18"/>
      <c r="K106" s="18"/>
      <c r="L106" s="19"/>
      <c r="M106" s="19"/>
      <c r="N106" s="19"/>
      <c r="O106" s="18"/>
      <c r="P106" s="20"/>
      <c r="BJ106" s="66" t="s">
        <v>1209</v>
      </c>
    </row>
    <row r="107" spans="7:62" ht="15" x14ac:dyDescent="0.25">
      <c r="G107" s="21"/>
      <c r="H107" s="17"/>
      <c r="I107" s="18"/>
      <c r="J107" s="18"/>
      <c r="K107" s="18"/>
      <c r="L107" s="19"/>
      <c r="M107" s="19"/>
      <c r="N107" s="19"/>
      <c r="O107" s="18"/>
      <c r="P107" s="20"/>
      <c r="BJ107" s="66" t="s">
        <v>1208</v>
      </c>
    </row>
    <row r="108" spans="7:62" ht="15" x14ac:dyDescent="0.25">
      <c r="G108" s="21"/>
      <c r="H108" s="17"/>
      <c r="I108" s="18"/>
      <c r="J108" s="18"/>
      <c r="K108" s="18"/>
      <c r="L108" s="19"/>
      <c r="M108" s="19"/>
      <c r="N108" s="19"/>
      <c r="O108" s="18"/>
      <c r="P108" s="20"/>
      <c r="BJ108" s="66" t="s">
        <v>1210</v>
      </c>
    </row>
    <row r="109" spans="7:62" ht="15" x14ac:dyDescent="0.25">
      <c r="G109" s="21"/>
      <c r="H109" s="17"/>
      <c r="I109" s="18"/>
      <c r="J109" s="18"/>
      <c r="K109" s="18"/>
      <c r="L109" s="19"/>
      <c r="M109" s="19"/>
      <c r="N109" s="19"/>
      <c r="O109" s="18"/>
      <c r="P109" s="20"/>
      <c r="BJ109" s="66" t="s">
        <v>1211</v>
      </c>
    </row>
    <row r="110" spans="7:62" ht="15" x14ac:dyDescent="0.25">
      <c r="G110" s="21"/>
      <c r="H110" s="17"/>
      <c r="I110" s="18"/>
      <c r="J110" s="18"/>
      <c r="K110" s="18"/>
      <c r="L110" s="19"/>
      <c r="M110" s="19"/>
      <c r="N110" s="19"/>
      <c r="O110" s="18"/>
      <c r="P110" s="20"/>
      <c r="BJ110" s="66" t="s">
        <v>1212</v>
      </c>
    </row>
    <row r="111" spans="7:62" ht="15" x14ac:dyDescent="0.25">
      <c r="G111" s="21"/>
      <c r="H111" s="17"/>
      <c r="I111" s="18"/>
      <c r="J111" s="18"/>
      <c r="K111" s="18"/>
      <c r="L111" s="19"/>
      <c r="M111" s="19"/>
      <c r="N111" s="19"/>
      <c r="O111" s="18"/>
      <c r="P111" s="20"/>
      <c r="BJ111" s="66" t="s">
        <v>1213</v>
      </c>
    </row>
    <row r="112" spans="7:62" ht="15" x14ac:dyDescent="0.25">
      <c r="G112" s="21"/>
      <c r="H112" s="17"/>
      <c r="I112" s="18"/>
      <c r="J112" s="18"/>
      <c r="K112" s="18"/>
      <c r="L112" s="19"/>
      <c r="M112" s="19"/>
      <c r="N112" s="19"/>
      <c r="O112" s="18"/>
      <c r="P112" s="20"/>
      <c r="BJ112" s="66" t="s">
        <v>1214</v>
      </c>
    </row>
    <row r="113" spans="7:62" ht="15" x14ac:dyDescent="0.25">
      <c r="G113" s="21"/>
      <c r="H113" s="17"/>
      <c r="I113" s="18"/>
      <c r="J113" s="18"/>
      <c r="K113" s="18"/>
      <c r="L113" s="19"/>
      <c r="M113" s="19"/>
      <c r="N113" s="19"/>
      <c r="O113" s="18"/>
      <c r="P113" s="20"/>
      <c r="BJ113" s="66" t="s">
        <v>1215</v>
      </c>
    </row>
    <row r="114" spans="7:62" ht="15" x14ac:dyDescent="0.25">
      <c r="G114" s="21"/>
      <c r="H114" s="17"/>
      <c r="I114" s="18"/>
      <c r="J114" s="18"/>
      <c r="K114" s="18"/>
      <c r="L114" s="19"/>
      <c r="M114" s="19"/>
      <c r="N114" s="19"/>
      <c r="O114" s="18"/>
      <c r="P114" s="20"/>
      <c r="BJ114" s="66" t="s">
        <v>1216</v>
      </c>
    </row>
    <row r="115" spans="7:62" ht="15" x14ac:dyDescent="0.25">
      <c r="G115" s="21"/>
      <c r="H115" s="17"/>
      <c r="I115" s="18"/>
      <c r="J115" s="18"/>
      <c r="K115" s="18"/>
      <c r="L115" s="19"/>
      <c r="M115" s="19"/>
      <c r="N115" s="19"/>
      <c r="O115" s="18"/>
      <c r="P115" s="20"/>
      <c r="BJ115" s="66" t="s">
        <v>1217</v>
      </c>
    </row>
    <row r="116" spans="7:62" ht="15" x14ac:dyDescent="0.25">
      <c r="G116" s="21"/>
      <c r="H116" s="17"/>
      <c r="I116" s="18"/>
      <c r="J116" s="18"/>
      <c r="K116" s="18"/>
      <c r="L116" s="19"/>
      <c r="M116" s="19"/>
      <c r="N116" s="19"/>
      <c r="O116" s="18"/>
      <c r="P116" s="20"/>
      <c r="BJ116" s="66" t="s">
        <v>1218</v>
      </c>
    </row>
    <row r="117" spans="7:62" ht="15" x14ac:dyDescent="0.25">
      <c r="G117" s="21"/>
      <c r="H117" s="17"/>
      <c r="I117" s="18"/>
      <c r="J117" s="18"/>
      <c r="K117" s="18"/>
      <c r="L117" s="19"/>
      <c r="M117" s="19"/>
      <c r="N117" s="19"/>
      <c r="O117" s="18"/>
      <c r="P117" s="20"/>
      <c r="BJ117" s="66" t="s">
        <v>1219</v>
      </c>
    </row>
    <row r="118" spans="7:62" ht="15" x14ac:dyDescent="0.25">
      <c r="G118" s="21"/>
      <c r="H118" s="17"/>
      <c r="I118" s="18"/>
      <c r="J118" s="18"/>
      <c r="K118" s="18"/>
      <c r="L118" s="19"/>
      <c r="M118" s="19"/>
      <c r="N118" s="19"/>
      <c r="O118" s="18"/>
      <c r="P118" s="20"/>
      <c r="BJ118" s="66" t="s">
        <v>1220</v>
      </c>
    </row>
    <row r="119" spans="7:62" ht="15" x14ac:dyDescent="0.25">
      <c r="G119" s="21"/>
      <c r="H119" s="17"/>
      <c r="I119" s="18"/>
      <c r="J119" s="18"/>
      <c r="K119" s="18"/>
      <c r="L119" s="19"/>
      <c r="M119" s="19"/>
      <c r="N119" s="19"/>
      <c r="O119" s="18"/>
      <c r="P119" s="20"/>
      <c r="BJ119" s="66" t="s">
        <v>1221</v>
      </c>
    </row>
    <row r="120" spans="7:62" ht="15" x14ac:dyDescent="0.25">
      <c r="G120" s="21"/>
      <c r="H120" s="17"/>
      <c r="I120" s="18"/>
      <c r="J120" s="18"/>
      <c r="K120" s="18"/>
      <c r="L120" s="19"/>
      <c r="M120" s="19"/>
      <c r="N120" s="19"/>
      <c r="O120" s="18"/>
      <c r="P120" s="20"/>
      <c r="BJ120" s="66" t="s">
        <v>1222</v>
      </c>
    </row>
    <row r="121" spans="7:62" ht="15" x14ac:dyDescent="0.25">
      <c r="G121" s="21"/>
      <c r="H121" s="17"/>
      <c r="I121" s="18"/>
      <c r="J121" s="18"/>
      <c r="K121" s="18"/>
      <c r="L121" s="19"/>
      <c r="M121" s="19"/>
      <c r="N121" s="19"/>
      <c r="O121" s="18"/>
      <c r="P121" s="20"/>
      <c r="BJ121" s="66" t="s">
        <v>1223</v>
      </c>
    </row>
    <row r="122" spans="7:62" ht="15" x14ac:dyDescent="0.25">
      <c r="G122" s="16"/>
      <c r="H122" s="17"/>
      <c r="I122" s="18"/>
      <c r="J122" s="18"/>
      <c r="K122" s="18"/>
      <c r="L122" s="19"/>
      <c r="M122" s="19"/>
      <c r="N122" s="19"/>
      <c r="O122" s="18"/>
      <c r="P122" s="20"/>
      <c r="BJ122" s="66" t="s">
        <v>1224</v>
      </c>
    </row>
    <row r="123" spans="7:62" ht="15" x14ac:dyDescent="0.25">
      <c r="G123" s="21"/>
      <c r="H123" s="17"/>
      <c r="I123" s="18"/>
      <c r="J123" s="18"/>
      <c r="K123" s="18"/>
      <c r="L123" s="19"/>
      <c r="M123" s="19"/>
      <c r="N123" s="19"/>
      <c r="O123" s="18"/>
      <c r="P123" s="20"/>
      <c r="BJ123" s="66" t="s">
        <v>1225</v>
      </c>
    </row>
    <row r="124" spans="7:62" ht="15" x14ac:dyDescent="0.25">
      <c r="G124" s="21"/>
      <c r="H124" s="17"/>
      <c r="I124" s="18"/>
      <c r="J124" s="18"/>
      <c r="K124" s="18"/>
      <c r="L124" s="19"/>
      <c r="M124" s="19"/>
      <c r="N124" s="19"/>
      <c r="O124" s="18"/>
      <c r="P124" s="20"/>
      <c r="BJ124" s="66" t="s">
        <v>1226</v>
      </c>
    </row>
    <row r="125" spans="7:62" ht="15" x14ac:dyDescent="0.2">
      <c r="G125" s="22"/>
      <c r="H125" s="17"/>
      <c r="I125" s="18"/>
      <c r="J125" s="18"/>
      <c r="K125" s="18"/>
      <c r="L125" s="19"/>
      <c r="M125" s="19"/>
      <c r="N125" s="19"/>
      <c r="O125" s="18"/>
      <c r="P125" s="20"/>
      <c r="BJ125" s="66" t="s">
        <v>1227</v>
      </c>
    </row>
    <row r="126" spans="7:62" ht="15" x14ac:dyDescent="0.25">
      <c r="G126" s="21"/>
      <c r="H126" s="17"/>
      <c r="I126" s="18"/>
      <c r="J126" s="18"/>
      <c r="K126" s="18"/>
      <c r="L126" s="19"/>
      <c r="M126" s="19"/>
      <c r="N126" s="19"/>
      <c r="O126" s="18"/>
      <c r="P126" s="20"/>
      <c r="BJ126" s="66" t="s">
        <v>1228</v>
      </c>
    </row>
    <row r="127" spans="7:62" ht="15" x14ac:dyDescent="0.25">
      <c r="G127" s="21"/>
      <c r="H127" s="17"/>
      <c r="I127" s="18"/>
      <c r="J127" s="18"/>
      <c r="K127" s="18"/>
      <c r="L127" s="19"/>
      <c r="M127" s="19"/>
      <c r="N127" s="19"/>
      <c r="O127" s="18"/>
      <c r="P127" s="20"/>
      <c r="BJ127" s="66" t="s">
        <v>1229</v>
      </c>
    </row>
    <row r="128" spans="7:62" ht="15" x14ac:dyDescent="0.25">
      <c r="G128" s="21"/>
      <c r="H128" s="17"/>
      <c r="I128" s="18"/>
      <c r="J128" s="18"/>
      <c r="K128" s="18"/>
      <c r="L128" s="19"/>
      <c r="M128" s="19"/>
      <c r="N128" s="19"/>
      <c r="O128" s="18"/>
      <c r="P128" s="20"/>
      <c r="BJ128" s="66" t="s">
        <v>1230</v>
      </c>
    </row>
    <row r="129" spans="7:62" ht="15" x14ac:dyDescent="0.25">
      <c r="G129" s="21"/>
      <c r="H129" s="17"/>
      <c r="I129" s="18"/>
      <c r="J129" s="18"/>
      <c r="K129" s="18"/>
      <c r="L129" s="19"/>
      <c r="M129" s="19"/>
      <c r="N129" s="19"/>
      <c r="O129" s="18"/>
      <c r="P129" s="20"/>
      <c r="BJ129" s="66" t="s">
        <v>1231</v>
      </c>
    </row>
    <row r="130" spans="7:62" ht="15.75" x14ac:dyDescent="0.25">
      <c r="G130" s="21"/>
      <c r="H130" s="17"/>
      <c r="I130" s="18"/>
      <c r="J130" s="18"/>
      <c r="K130" s="18"/>
      <c r="L130" s="19"/>
      <c r="M130" s="19"/>
      <c r="N130" s="19"/>
      <c r="O130" s="18"/>
      <c r="P130" s="20"/>
      <c r="BJ130" s="65" t="s">
        <v>1232</v>
      </c>
    </row>
    <row r="131" spans="7:62" ht="15" x14ac:dyDescent="0.25">
      <c r="G131" s="21"/>
      <c r="H131" s="17"/>
      <c r="I131" s="18"/>
      <c r="J131" s="18"/>
      <c r="K131" s="18"/>
      <c r="L131" s="19"/>
      <c r="M131" s="19"/>
      <c r="N131" s="19"/>
      <c r="O131" s="18"/>
      <c r="P131" s="20"/>
      <c r="BJ131" s="66" t="s">
        <v>1233</v>
      </c>
    </row>
    <row r="132" spans="7:62" ht="15" x14ac:dyDescent="0.25">
      <c r="G132" s="21"/>
      <c r="H132" s="17"/>
      <c r="I132" s="18"/>
      <c r="J132" s="18"/>
      <c r="K132" s="18"/>
      <c r="L132" s="19"/>
      <c r="M132" s="19"/>
      <c r="N132" s="19"/>
      <c r="O132" s="18"/>
      <c r="P132" s="20"/>
      <c r="BJ132" s="66" t="s">
        <v>1234</v>
      </c>
    </row>
    <row r="133" spans="7:62" ht="15" x14ac:dyDescent="0.25">
      <c r="G133" s="21"/>
      <c r="H133" s="17"/>
      <c r="I133" s="18"/>
      <c r="J133" s="18"/>
      <c r="K133" s="18"/>
      <c r="L133" s="19"/>
      <c r="M133" s="19"/>
      <c r="N133" s="19"/>
      <c r="O133" s="18"/>
      <c r="P133" s="20"/>
      <c r="BJ133" s="66" t="s">
        <v>1235</v>
      </c>
    </row>
    <row r="134" spans="7:62" ht="15" x14ac:dyDescent="0.25">
      <c r="G134" s="21"/>
      <c r="H134" s="17"/>
      <c r="I134" s="18"/>
      <c r="J134" s="18"/>
      <c r="K134" s="18"/>
      <c r="L134" s="19"/>
      <c r="M134" s="19"/>
      <c r="N134" s="19"/>
      <c r="O134" s="18"/>
      <c r="P134" s="20"/>
      <c r="BJ134" s="66" t="s">
        <v>1236</v>
      </c>
    </row>
    <row r="135" spans="7:62" ht="15" x14ac:dyDescent="0.25">
      <c r="G135" s="21"/>
      <c r="H135" s="17"/>
      <c r="I135" s="18"/>
      <c r="J135" s="18"/>
      <c r="K135" s="18"/>
      <c r="L135" s="19"/>
      <c r="M135" s="19"/>
      <c r="N135" s="19"/>
      <c r="O135" s="18"/>
      <c r="P135" s="20"/>
      <c r="BJ135" s="66" t="s">
        <v>1237</v>
      </c>
    </row>
    <row r="136" spans="7:62" ht="15" x14ac:dyDescent="0.25">
      <c r="G136" s="21"/>
      <c r="H136" s="17"/>
      <c r="I136" s="18"/>
      <c r="J136" s="18"/>
      <c r="K136" s="18"/>
      <c r="L136" s="19"/>
      <c r="M136" s="19"/>
      <c r="N136" s="19"/>
      <c r="O136" s="18"/>
      <c r="P136" s="20"/>
      <c r="BJ136" s="66" t="s">
        <v>1238</v>
      </c>
    </row>
    <row r="137" spans="7:62" ht="15" x14ac:dyDescent="0.25">
      <c r="G137" s="21"/>
      <c r="H137" s="17"/>
      <c r="I137" s="18"/>
      <c r="J137" s="18"/>
      <c r="K137" s="18"/>
      <c r="L137" s="19"/>
      <c r="M137" s="19"/>
      <c r="N137" s="19"/>
      <c r="O137" s="18"/>
      <c r="P137" s="20"/>
      <c r="BJ137" s="66" t="s">
        <v>1239</v>
      </c>
    </row>
    <row r="138" spans="7:62" ht="15.75" x14ac:dyDescent="0.25">
      <c r="G138" s="21"/>
      <c r="H138" s="17"/>
      <c r="I138" s="18"/>
      <c r="J138" s="18"/>
      <c r="K138" s="18"/>
      <c r="L138" s="19"/>
      <c r="M138" s="19"/>
      <c r="N138" s="19"/>
      <c r="O138" s="18"/>
      <c r="P138" s="20"/>
      <c r="BJ138" s="65" t="s">
        <v>1240</v>
      </c>
    </row>
    <row r="139" spans="7:62" ht="15" x14ac:dyDescent="0.25">
      <c r="G139" s="21"/>
      <c r="H139" s="17"/>
      <c r="I139" s="18"/>
      <c r="J139" s="18"/>
      <c r="K139" s="18"/>
      <c r="L139" s="19"/>
      <c r="M139" s="19"/>
      <c r="N139" s="19"/>
      <c r="O139" s="18"/>
      <c r="P139" s="20"/>
      <c r="BJ139" s="66" t="s">
        <v>1241</v>
      </c>
    </row>
    <row r="140" spans="7:62" ht="15" x14ac:dyDescent="0.25">
      <c r="G140" s="21"/>
      <c r="H140" s="17"/>
      <c r="I140" s="18"/>
      <c r="J140" s="18"/>
      <c r="K140" s="18"/>
      <c r="L140" s="19"/>
      <c r="M140" s="19"/>
      <c r="N140" s="19"/>
      <c r="O140" s="18"/>
      <c r="P140" s="20"/>
      <c r="BJ140" s="66" t="s">
        <v>1242</v>
      </c>
    </row>
    <row r="141" spans="7:62" ht="15" x14ac:dyDescent="0.25">
      <c r="G141" s="21"/>
      <c r="H141" s="17"/>
      <c r="I141" s="18"/>
      <c r="J141" s="18"/>
      <c r="K141" s="18"/>
      <c r="L141" s="19"/>
      <c r="M141" s="19"/>
      <c r="N141" s="19"/>
      <c r="O141" s="18"/>
      <c r="P141" s="20"/>
      <c r="BJ141" s="66" t="s">
        <v>1243</v>
      </c>
    </row>
    <row r="142" spans="7:62" ht="15" x14ac:dyDescent="0.25">
      <c r="G142" s="21"/>
      <c r="H142" s="17"/>
      <c r="I142" s="18"/>
      <c r="J142" s="18"/>
      <c r="K142" s="18"/>
      <c r="L142" s="19"/>
      <c r="M142" s="19"/>
      <c r="N142" s="19"/>
      <c r="O142" s="18"/>
      <c r="P142" s="20"/>
      <c r="BJ142" s="66" t="s">
        <v>1244</v>
      </c>
    </row>
    <row r="143" spans="7:62" ht="15" x14ac:dyDescent="0.25">
      <c r="G143" s="21"/>
      <c r="H143" s="17"/>
      <c r="I143" s="18"/>
      <c r="J143" s="18"/>
      <c r="K143" s="18"/>
      <c r="L143" s="19"/>
      <c r="M143" s="19"/>
      <c r="N143" s="19"/>
      <c r="O143" s="18"/>
      <c r="P143" s="20"/>
      <c r="BJ143" s="66" t="s">
        <v>1245</v>
      </c>
    </row>
    <row r="144" spans="7:62" ht="15" x14ac:dyDescent="0.25">
      <c r="G144" s="21"/>
      <c r="H144" s="17"/>
      <c r="I144" s="18"/>
      <c r="J144" s="18"/>
      <c r="K144" s="18"/>
      <c r="L144" s="19"/>
      <c r="M144" s="19"/>
      <c r="N144" s="19"/>
      <c r="O144" s="18"/>
      <c r="P144" s="20"/>
      <c r="BJ144" s="66" t="s">
        <v>1246</v>
      </c>
    </row>
    <row r="145" spans="7:62" ht="15" x14ac:dyDescent="0.25">
      <c r="G145" s="21"/>
      <c r="H145" s="17"/>
      <c r="I145" s="18"/>
      <c r="J145" s="18"/>
      <c r="K145" s="18"/>
      <c r="L145" s="19"/>
      <c r="M145" s="19"/>
      <c r="N145" s="19"/>
      <c r="O145" s="18"/>
      <c r="P145" s="20"/>
      <c r="BJ145" s="66" t="s">
        <v>1247</v>
      </c>
    </row>
    <row r="146" spans="7:62" ht="15" x14ac:dyDescent="0.25">
      <c r="G146" s="21"/>
      <c r="H146" s="17"/>
      <c r="I146" s="18"/>
      <c r="J146" s="18"/>
      <c r="K146" s="18"/>
      <c r="L146" s="19"/>
      <c r="M146" s="19"/>
      <c r="N146" s="19"/>
      <c r="O146" s="18"/>
      <c r="P146" s="20"/>
      <c r="BJ146" s="66" t="s">
        <v>1248</v>
      </c>
    </row>
    <row r="147" spans="7:62" ht="15.75" x14ac:dyDescent="0.25">
      <c r="G147" s="21"/>
      <c r="H147" s="17"/>
      <c r="I147" s="18"/>
      <c r="J147" s="18"/>
      <c r="K147" s="18"/>
      <c r="L147" s="19"/>
      <c r="M147" s="19"/>
      <c r="N147" s="19"/>
      <c r="O147" s="18"/>
      <c r="P147" s="20"/>
      <c r="BJ147" s="65" t="s">
        <v>1249</v>
      </c>
    </row>
    <row r="148" spans="7:62" ht="15" x14ac:dyDescent="0.25">
      <c r="G148" s="21"/>
      <c r="H148" s="17"/>
      <c r="I148" s="18"/>
      <c r="J148" s="18"/>
      <c r="K148" s="18"/>
      <c r="L148" s="19"/>
      <c r="M148" s="19"/>
      <c r="N148" s="19"/>
      <c r="O148" s="18"/>
      <c r="P148" s="20"/>
      <c r="BJ148" s="66" t="s">
        <v>1250</v>
      </c>
    </row>
    <row r="149" spans="7:62" ht="15" x14ac:dyDescent="0.25">
      <c r="G149" s="21"/>
      <c r="H149" s="17"/>
      <c r="I149" s="18"/>
      <c r="J149" s="18"/>
      <c r="K149" s="18"/>
      <c r="L149" s="19"/>
      <c r="M149" s="19"/>
      <c r="N149" s="19"/>
      <c r="O149" s="18"/>
      <c r="P149" s="20"/>
      <c r="BJ149" s="66" t="s">
        <v>1251</v>
      </c>
    </row>
    <row r="150" spans="7:62" ht="15" x14ac:dyDescent="0.25">
      <c r="G150" s="21"/>
      <c r="H150" s="17"/>
      <c r="I150" s="18"/>
      <c r="J150" s="18"/>
      <c r="K150" s="18"/>
      <c r="L150" s="19"/>
      <c r="M150" s="19"/>
      <c r="N150" s="19"/>
      <c r="O150" s="18"/>
      <c r="P150" s="20"/>
      <c r="BJ150" s="66" t="s">
        <v>1252</v>
      </c>
    </row>
    <row r="151" spans="7:62" ht="15" x14ac:dyDescent="0.25">
      <c r="G151" s="21"/>
      <c r="H151" s="17"/>
      <c r="I151" s="18"/>
      <c r="J151" s="18"/>
      <c r="K151" s="18"/>
      <c r="L151" s="19"/>
      <c r="M151" s="19"/>
      <c r="N151" s="19"/>
      <c r="O151" s="18"/>
      <c r="P151" s="20"/>
      <c r="BJ151" s="66" t="s">
        <v>1253</v>
      </c>
    </row>
    <row r="152" spans="7:62" ht="15" x14ac:dyDescent="0.25">
      <c r="G152" s="21"/>
      <c r="H152" s="17"/>
      <c r="I152" s="18"/>
      <c r="J152" s="18"/>
      <c r="K152" s="18"/>
      <c r="L152" s="19"/>
      <c r="M152" s="19"/>
      <c r="N152" s="19"/>
      <c r="O152" s="18"/>
      <c r="P152" s="20"/>
      <c r="BJ152" s="66" t="s">
        <v>1254</v>
      </c>
    </row>
    <row r="153" spans="7:62" ht="15.75" x14ac:dyDescent="0.25">
      <c r="G153" s="21"/>
      <c r="H153" s="17"/>
      <c r="I153" s="18"/>
      <c r="J153" s="18"/>
      <c r="K153" s="18"/>
      <c r="L153" s="19"/>
      <c r="M153" s="19"/>
      <c r="N153" s="19"/>
      <c r="O153" s="18"/>
      <c r="P153" s="20"/>
      <c r="BJ153" s="65" t="s">
        <v>1255</v>
      </c>
    </row>
    <row r="154" spans="7:62" ht="15" x14ac:dyDescent="0.25">
      <c r="G154" s="21"/>
      <c r="H154" s="17"/>
      <c r="I154" s="18"/>
      <c r="J154" s="18"/>
      <c r="K154" s="18"/>
      <c r="L154" s="19"/>
      <c r="M154" s="19"/>
      <c r="N154" s="19"/>
      <c r="O154" s="18"/>
      <c r="P154" s="20"/>
      <c r="BJ154" s="66" t="s">
        <v>1256</v>
      </c>
    </row>
    <row r="155" spans="7:62" ht="15" x14ac:dyDescent="0.25">
      <c r="G155" s="21"/>
      <c r="H155" s="17"/>
      <c r="I155" s="18"/>
      <c r="J155" s="18"/>
      <c r="K155" s="18"/>
      <c r="L155" s="19"/>
      <c r="M155" s="19"/>
      <c r="N155" s="19"/>
      <c r="O155" s="18"/>
      <c r="P155" s="20"/>
      <c r="BJ155" s="66" t="s">
        <v>1257</v>
      </c>
    </row>
    <row r="156" spans="7:62" ht="15" x14ac:dyDescent="0.25">
      <c r="G156" s="21"/>
      <c r="H156" s="17"/>
      <c r="I156" s="18"/>
      <c r="J156" s="18"/>
      <c r="K156" s="18"/>
      <c r="L156" s="19"/>
      <c r="M156" s="19"/>
      <c r="N156" s="19"/>
      <c r="O156" s="18"/>
      <c r="P156" s="20"/>
      <c r="BJ156" s="66" t="s">
        <v>1258</v>
      </c>
    </row>
    <row r="157" spans="7:62" ht="15" x14ac:dyDescent="0.25">
      <c r="G157" s="21"/>
      <c r="H157" s="17"/>
      <c r="I157" s="18"/>
      <c r="J157" s="18"/>
      <c r="K157" s="18"/>
      <c r="L157" s="19"/>
      <c r="M157" s="19"/>
      <c r="N157" s="19"/>
      <c r="O157" s="18"/>
      <c r="P157" s="20"/>
      <c r="BJ157" s="66" t="s">
        <v>1259</v>
      </c>
    </row>
    <row r="158" spans="7:62" ht="15" x14ac:dyDescent="0.25">
      <c r="G158" s="21"/>
      <c r="H158" s="17"/>
      <c r="I158" s="18"/>
      <c r="J158" s="18"/>
      <c r="K158" s="18"/>
      <c r="L158" s="19"/>
      <c r="M158" s="19"/>
      <c r="N158" s="19"/>
      <c r="O158" s="18"/>
      <c r="P158" s="20"/>
      <c r="BJ158" s="66" t="s">
        <v>1260</v>
      </c>
    </row>
    <row r="159" spans="7:62" ht="15" x14ac:dyDescent="0.25">
      <c r="G159" s="21"/>
      <c r="H159" s="17"/>
      <c r="I159" s="18"/>
      <c r="J159" s="18"/>
      <c r="K159" s="18"/>
      <c r="L159" s="19"/>
      <c r="M159" s="19"/>
      <c r="N159" s="19"/>
      <c r="O159" s="18"/>
      <c r="P159" s="20"/>
      <c r="BJ159" s="66" t="s">
        <v>1261</v>
      </c>
    </row>
    <row r="160" spans="7:62" ht="15" x14ac:dyDescent="0.25">
      <c r="G160" s="21"/>
      <c r="H160" s="17"/>
      <c r="I160" s="18"/>
      <c r="J160" s="18"/>
      <c r="K160" s="18"/>
      <c r="L160" s="19"/>
      <c r="M160" s="19"/>
      <c r="N160" s="19"/>
      <c r="O160" s="18"/>
      <c r="P160" s="20"/>
      <c r="BJ160" s="66" t="s">
        <v>1262</v>
      </c>
    </row>
    <row r="161" spans="7:62" ht="15" x14ac:dyDescent="0.25">
      <c r="G161" s="21"/>
      <c r="H161" s="17"/>
      <c r="I161" s="18"/>
      <c r="J161" s="18"/>
      <c r="K161" s="18"/>
      <c r="L161" s="19"/>
      <c r="M161" s="19"/>
      <c r="N161" s="19"/>
      <c r="O161" s="18"/>
      <c r="P161" s="20"/>
      <c r="BJ161" s="66" t="s">
        <v>1263</v>
      </c>
    </row>
    <row r="162" spans="7:62" ht="15" x14ac:dyDescent="0.25">
      <c r="G162" s="21"/>
      <c r="H162" s="17"/>
      <c r="I162" s="18"/>
      <c r="J162" s="18"/>
      <c r="K162" s="18"/>
      <c r="L162" s="19"/>
      <c r="M162" s="19"/>
      <c r="N162" s="19"/>
      <c r="O162" s="18"/>
      <c r="P162" s="20"/>
      <c r="BJ162" s="66" t="s">
        <v>1264</v>
      </c>
    </row>
    <row r="163" spans="7:62" ht="15" x14ac:dyDescent="0.25">
      <c r="G163" s="21"/>
      <c r="H163" s="17"/>
      <c r="I163" s="18"/>
      <c r="J163" s="18"/>
      <c r="K163" s="18"/>
      <c r="L163" s="19"/>
      <c r="M163" s="19"/>
      <c r="N163" s="19"/>
      <c r="O163" s="18"/>
      <c r="P163" s="20"/>
      <c r="BJ163" s="66" t="s">
        <v>1265</v>
      </c>
    </row>
    <row r="164" spans="7:62" ht="15" x14ac:dyDescent="0.25">
      <c r="G164" s="21"/>
      <c r="H164" s="17"/>
      <c r="I164" s="18"/>
      <c r="J164" s="18"/>
      <c r="K164" s="18"/>
      <c r="L164" s="19"/>
      <c r="M164" s="19"/>
      <c r="N164" s="19"/>
      <c r="O164" s="18"/>
      <c r="P164" s="20"/>
    </row>
    <row r="165" spans="7:62" ht="15" x14ac:dyDescent="0.25">
      <c r="G165" s="16"/>
      <c r="H165" s="17"/>
      <c r="I165" s="18"/>
      <c r="J165" s="18"/>
      <c r="K165" s="18"/>
      <c r="L165" s="19"/>
      <c r="M165" s="19"/>
      <c r="N165" s="19"/>
      <c r="O165" s="18"/>
      <c r="P165" s="20"/>
    </row>
    <row r="166" spans="7:62" ht="15" x14ac:dyDescent="0.25">
      <c r="G166" s="16"/>
      <c r="H166" s="17"/>
      <c r="I166" s="18"/>
      <c r="J166" s="18"/>
      <c r="K166" s="18"/>
      <c r="L166" s="19"/>
      <c r="M166" s="19"/>
      <c r="N166" s="19"/>
      <c r="O166" s="18"/>
      <c r="P166" s="20"/>
    </row>
    <row r="167" spans="7:62" ht="15" x14ac:dyDescent="0.25">
      <c r="G167" s="21"/>
      <c r="H167" s="17"/>
      <c r="I167" s="18"/>
      <c r="J167" s="18"/>
      <c r="K167" s="18"/>
      <c r="L167" s="19"/>
      <c r="M167" s="19"/>
      <c r="N167" s="19"/>
      <c r="O167" s="18"/>
      <c r="P167" s="20"/>
    </row>
    <row r="168" spans="7:62" ht="15" x14ac:dyDescent="0.25">
      <c r="G168" s="21"/>
      <c r="H168" s="17"/>
      <c r="I168" s="18"/>
      <c r="J168" s="18"/>
      <c r="K168" s="18"/>
      <c r="L168" s="19"/>
      <c r="M168" s="19"/>
      <c r="N168" s="19"/>
      <c r="O168" s="18"/>
      <c r="P168" s="20"/>
    </row>
    <row r="169" spans="7:62" ht="15" x14ac:dyDescent="0.25">
      <c r="G169" s="21"/>
      <c r="H169" s="17"/>
      <c r="I169" s="18"/>
      <c r="J169" s="18"/>
      <c r="K169" s="18"/>
      <c r="L169" s="19"/>
      <c r="M169" s="19"/>
      <c r="N169" s="19"/>
      <c r="O169" s="18"/>
      <c r="P169" s="20"/>
    </row>
    <row r="170" spans="7:62" ht="15" x14ac:dyDescent="0.25">
      <c r="G170" s="21"/>
      <c r="H170" s="17"/>
      <c r="I170" s="18"/>
      <c r="J170" s="18"/>
      <c r="K170" s="18"/>
      <c r="L170" s="19"/>
      <c r="M170" s="19"/>
      <c r="N170" s="19"/>
      <c r="O170" s="18"/>
      <c r="P170" s="20"/>
    </row>
    <row r="171" spans="7:62" ht="15" x14ac:dyDescent="0.25">
      <c r="G171" s="21"/>
      <c r="H171" s="17"/>
      <c r="I171" s="18"/>
      <c r="J171" s="18"/>
      <c r="K171" s="18"/>
      <c r="L171" s="19"/>
      <c r="M171" s="19"/>
      <c r="N171" s="19"/>
      <c r="O171" s="18"/>
      <c r="P171" s="20"/>
    </row>
    <row r="172" spans="7:62" ht="15" x14ac:dyDescent="0.25">
      <c r="G172" s="21"/>
      <c r="H172" s="17"/>
      <c r="I172" s="18"/>
      <c r="J172" s="18"/>
      <c r="K172" s="18"/>
      <c r="L172" s="19"/>
      <c r="M172" s="19"/>
      <c r="N172" s="19"/>
      <c r="O172" s="18"/>
      <c r="P172" s="20"/>
    </row>
    <row r="173" spans="7:62" ht="15" x14ac:dyDescent="0.25">
      <c r="G173" s="21"/>
      <c r="H173" s="17"/>
      <c r="I173" s="18"/>
      <c r="J173" s="18"/>
      <c r="K173" s="18"/>
      <c r="L173" s="19"/>
      <c r="M173" s="19"/>
      <c r="N173" s="19"/>
      <c r="O173" s="18"/>
      <c r="P173" s="20"/>
    </row>
    <row r="174" spans="7:62" ht="15" x14ac:dyDescent="0.25">
      <c r="G174" s="21"/>
      <c r="H174" s="17"/>
      <c r="I174" s="18"/>
      <c r="J174" s="18"/>
      <c r="K174" s="18"/>
      <c r="L174" s="19"/>
      <c r="M174" s="19"/>
      <c r="N174" s="19"/>
      <c r="O174" s="18"/>
      <c r="P174" s="20"/>
    </row>
    <row r="175" spans="7:62" ht="15" x14ac:dyDescent="0.25">
      <c r="G175" s="21"/>
      <c r="H175" s="17"/>
      <c r="I175" s="18"/>
      <c r="J175" s="18"/>
      <c r="K175" s="18"/>
      <c r="L175" s="19"/>
      <c r="M175" s="19"/>
      <c r="N175" s="19"/>
      <c r="O175" s="18"/>
      <c r="P175" s="20"/>
    </row>
    <row r="176" spans="7:62" ht="15" x14ac:dyDescent="0.25">
      <c r="G176" s="21"/>
      <c r="H176" s="17"/>
      <c r="I176" s="18"/>
      <c r="J176" s="18"/>
      <c r="K176" s="18"/>
      <c r="L176" s="19"/>
      <c r="M176" s="19"/>
      <c r="N176" s="19"/>
      <c r="O176" s="18"/>
      <c r="P176" s="20"/>
    </row>
    <row r="177" spans="7:16" ht="15" x14ac:dyDescent="0.25">
      <c r="G177" s="21"/>
      <c r="H177" s="17"/>
      <c r="I177" s="18"/>
      <c r="J177" s="18"/>
      <c r="K177" s="18"/>
      <c r="L177" s="19"/>
      <c r="M177" s="19"/>
      <c r="N177" s="19"/>
      <c r="O177" s="18"/>
      <c r="P177" s="20"/>
    </row>
    <row r="178" spans="7:16" ht="15" x14ac:dyDescent="0.25">
      <c r="G178" s="21"/>
      <c r="H178" s="17"/>
      <c r="I178" s="18"/>
      <c r="J178" s="18"/>
      <c r="K178" s="18"/>
      <c r="L178" s="19"/>
      <c r="M178" s="19"/>
      <c r="N178" s="19"/>
      <c r="O178" s="18"/>
      <c r="P178" s="20"/>
    </row>
    <row r="179" spans="7:16" ht="15" x14ac:dyDescent="0.25">
      <c r="G179" s="21"/>
      <c r="H179" s="17"/>
      <c r="I179" s="18"/>
      <c r="J179" s="18"/>
      <c r="K179" s="18"/>
      <c r="L179" s="19"/>
      <c r="M179" s="19"/>
      <c r="N179" s="19"/>
      <c r="O179" s="18"/>
      <c r="P179" s="20"/>
    </row>
    <row r="180" spans="7:16" ht="15" x14ac:dyDescent="0.25">
      <c r="G180" s="21"/>
      <c r="H180" s="17"/>
      <c r="I180" s="18"/>
      <c r="J180" s="18"/>
      <c r="K180" s="18"/>
      <c r="L180" s="19"/>
      <c r="M180" s="19"/>
      <c r="N180" s="19"/>
      <c r="O180" s="18"/>
      <c r="P180" s="20"/>
    </row>
    <row r="181" spans="7:16" ht="15" x14ac:dyDescent="0.25">
      <c r="G181" s="21"/>
      <c r="H181" s="17"/>
      <c r="I181" s="18"/>
      <c r="J181" s="18"/>
      <c r="K181" s="18"/>
      <c r="L181" s="19"/>
      <c r="M181" s="19"/>
      <c r="N181" s="19"/>
      <c r="O181" s="18"/>
      <c r="P181" s="20"/>
    </row>
    <row r="182" spans="7:16" ht="15" x14ac:dyDescent="0.25">
      <c r="G182" s="16"/>
      <c r="H182" s="17"/>
      <c r="I182" s="18"/>
      <c r="J182" s="18"/>
      <c r="K182" s="18"/>
      <c r="L182" s="19"/>
      <c r="M182" s="19"/>
      <c r="N182" s="19"/>
      <c r="O182" s="18"/>
      <c r="P182" s="20"/>
    </row>
    <row r="183" spans="7:16" ht="15" x14ac:dyDescent="0.25">
      <c r="G183" s="21"/>
      <c r="H183" s="17"/>
      <c r="I183" s="18"/>
      <c r="J183" s="18"/>
      <c r="K183" s="18"/>
      <c r="L183" s="19"/>
      <c r="M183" s="19"/>
      <c r="N183" s="19"/>
      <c r="O183" s="18"/>
      <c r="P183" s="20"/>
    </row>
    <row r="184" spans="7:16" ht="15" x14ac:dyDescent="0.25">
      <c r="G184" s="16"/>
      <c r="H184" s="17"/>
      <c r="I184" s="18"/>
      <c r="J184" s="18"/>
      <c r="K184" s="18"/>
      <c r="L184" s="19"/>
      <c r="M184" s="19"/>
      <c r="N184" s="19"/>
      <c r="O184" s="18"/>
      <c r="P184" s="20"/>
    </row>
    <row r="185" spans="7:16" ht="15" x14ac:dyDescent="0.25">
      <c r="G185" s="16"/>
      <c r="H185" s="17"/>
      <c r="I185" s="18"/>
      <c r="J185" s="18"/>
      <c r="K185" s="18"/>
      <c r="L185" s="19"/>
      <c r="M185" s="19"/>
      <c r="N185" s="19"/>
      <c r="O185" s="18"/>
      <c r="P185" s="20"/>
    </row>
    <row r="186" spans="7:16" ht="15" x14ac:dyDescent="0.25">
      <c r="G186" s="16"/>
      <c r="H186" s="17"/>
      <c r="I186" s="18"/>
      <c r="J186" s="18"/>
      <c r="K186" s="18"/>
      <c r="L186" s="19"/>
      <c r="M186" s="19"/>
      <c r="N186" s="19"/>
      <c r="O186" s="18"/>
      <c r="P186" s="20"/>
    </row>
    <row r="187" spans="7:16" ht="15" x14ac:dyDescent="0.25">
      <c r="G187" s="21"/>
      <c r="H187" s="17"/>
      <c r="I187" s="18"/>
      <c r="J187" s="18"/>
      <c r="K187" s="18"/>
      <c r="L187" s="19"/>
      <c r="M187" s="19"/>
      <c r="N187" s="19"/>
      <c r="O187" s="18"/>
      <c r="P187" s="20"/>
    </row>
    <row r="188" spans="7:16" ht="15" x14ac:dyDescent="0.25">
      <c r="G188" s="21"/>
      <c r="H188" s="17"/>
      <c r="I188" s="18"/>
      <c r="J188" s="18"/>
      <c r="K188" s="18"/>
      <c r="L188" s="19"/>
      <c r="M188" s="19"/>
      <c r="N188" s="19"/>
      <c r="O188" s="18"/>
      <c r="P188" s="20"/>
    </row>
    <row r="189" spans="7:16" ht="15" x14ac:dyDescent="0.25">
      <c r="G189" s="21"/>
      <c r="H189" s="17"/>
      <c r="I189" s="18"/>
      <c r="J189" s="18"/>
      <c r="K189" s="18"/>
      <c r="L189" s="19"/>
      <c r="M189" s="19"/>
      <c r="N189" s="19"/>
      <c r="O189" s="18"/>
      <c r="P189" s="20"/>
    </row>
    <row r="190" spans="7:16" ht="15" x14ac:dyDescent="0.25">
      <c r="G190" s="21"/>
      <c r="H190" s="17"/>
      <c r="I190" s="18"/>
      <c r="J190" s="18"/>
      <c r="K190" s="18"/>
      <c r="L190" s="19"/>
      <c r="M190" s="19"/>
      <c r="N190" s="19"/>
      <c r="O190" s="18"/>
      <c r="P190" s="20"/>
    </row>
    <row r="191" spans="7:16" ht="15" x14ac:dyDescent="0.25">
      <c r="G191" s="16"/>
      <c r="H191" s="17"/>
      <c r="I191" s="18"/>
      <c r="J191" s="18"/>
      <c r="K191" s="18"/>
      <c r="L191" s="19"/>
      <c r="M191" s="19"/>
      <c r="N191" s="19"/>
      <c r="O191" s="18"/>
      <c r="P191" s="20"/>
    </row>
    <row r="192" spans="7:16" ht="15" x14ac:dyDescent="0.25">
      <c r="G192" s="21"/>
      <c r="H192" s="17"/>
      <c r="I192" s="18"/>
      <c r="J192" s="18"/>
      <c r="K192" s="18"/>
      <c r="L192" s="19"/>
      <c r="M192" s="19"/>
      <c r="N192" s="19"/>
      <c r="O192" s="18"/>
      <c r="P192" s="20"/>
    </row>
    <row r="193" spans="7:16" ht="15" x14ac:dyDescent="0.25">
      <c r="G193" s="21"/>
      <c r="H193" s="17"/>
      <c r="I193" s="18"/>
      <c r="J193" s="18"/>
      <c r="K193" s="18"/>
      <c r="L193" s="19"/>
      <c r="M193" s="19"/>
      <c r="N193" s="19"/>
      <c r="O193" s="18"/>
      <c r="P193" s="20"/>
    </row>
    <row r="194" spans="7:16" ht="15" x14ac:dyDescent="0.25">
      <c r="G194" s="21"/>
      <c r="H194" s="17"/>
      <c r="I194" s="18"/>
      <c r="J194" s="18"/>
      <c r="K194" s="18"/>
      <c r="L194" s="19"/>
      <c r="M194" s="19"/>
      <c r="N194" s="19"/>
      <c r="O194" s="18"/>
      <c r="P194" s="20"/>
    </row>
    <row r="195" spans="7:16" ht="15" x14ac:dyDescent="0.25">
      <c r="G195" s="21"/>
      <c r="H195" s="17"/>
      <c r="I195" s="18"/>
      <c r="J195" s="18"/>
      <c r="K195" s="18"/>
      <c r="L195" s="19"/>
      <c r="M195" s="19"/>
      <c r="N195" s="19"/>
      <c r="O195" s="18"/>
      <c r="P195" s="20"/>
    </row>
    <row r="196" spans="7:16" ht="15" x14ac:dyDescent="0.25">
      <c r="G196" s="16"/>
      <c r="H196" s="17"/>
      <c r="I196" s="18"/>
      <c r="J196" s="18"/>
      <c r="K196" s="18"/>
      <c r="L196" s="19"/>
      <c r="M196" s="19"/>
      <c r="N196" s="19"/>
      <c r="O196" s="18"/>
      <c r="P196" s="20"/>
    </row>
    <row r="197" spans="7:16" ht="15" x14ac:dyDescent="0.25">
      <c r="G197" s="16"/>
      <c r="H197" s="17"/>
      <c r="I197" s="18"/>
      <c r="J197" s="18"/>
      <c r="K197" s="18"/>
      <c r="L197" s="19"/>
      <c r="M197" s="19"/>
      <c r="N197" s="19"/>
      <c r="O197" s="18"/>
      <c r="P197" s="20"/>
    </row>
    <row r="198" spans="7:16" ht="15" x14ac:dyDescent="0.25">
      <c r="G198" s="21"/>
      <c r="H198" s="17"/>
      <c r="I198" s="18"/>
      <c r="J198" s="18"/>
      <c r="K198" s="18"/>
      <c r="L198" s="19"/>
      <c r="M198" s="19"/>
      <c r="N198" s="19"/>
      <c r="O198" s="18"/>
      <c r="P198" s="20"/>
    </row>
    <row r="199" spans="7:16" ht="15" x14ac:dyDescent="0.2">
      <c r="G199" s="23"/>
      <c r="H199" s="17"/>
      <c r="I199" s="18"/>
      <c r="J199" s="18"/>
      <c r="K199" s="18"/>
      <c r="L199" s="19"/>
      <c r="M199" s="19"/>
      <c r="N199" s="19"/>
      <c r="O199" s="18"/>
      <c r="P199" s="20"/>
    </row>
    <row r="200" spans="7:16" ht="15" x14ac:dyDescent="0.25">
      <c r="G200" s="21"/>
      <c r="H200" s="17"/>
      <c r="I200" s="18"/>
      <c r="J200" s="18"/>
      <c r="K200" s="18"/>
      <c r="L200" s="19"/>
      <c r="M200" s="19"/>
      <c r="N200" s="19"/>
      <c r="O200" s="18"/>
      <c r="P200" s="20"/>
    </row>
    <row r="201" spans="7:16" ht="15" x14ac:dyDescent="0.25">
      <c r="G201" s="21"/>
      <c r="H201" s="17"/>
      <c r="I201" s="18"/>
      <c r="J201" s="18"/>
      <c r="K201" s="18"/>
      <c r="L201" s="19"/>
      <c r="M201" s="19"/>
      <c r="N201" s="19"/>
      <c r="O201" s="18"/>
      <c r="P201" s="20"/>
    </row>
    <row r="202" spans="7:16" ht="15" x14ac:dyDescent="0.25">
      <c r="G202" s="21"/>
      <c r="H202" s="17"/>
      <c r="I202" s="18"/>
      <c r="J202" s="18"/>
      <c r="K202" s="18"/>
      <c r="L202" s="19"/>
      <c r="M202" s="19"/>
      <c r="N202" s="19"/>
      <c r="O202" s="18"/>
      <c r="P202" s="20"/>
    </row>
    <row r="203" spans="7:16" ht="15" x14ac:dyDescent="0.25">
      <c r="G203" s="16"/>
      <c r="H203" s="17"/>
      <c r="I203" s="18"/>
      <c r="J203" s="18"/>
      <c r="K203" s="18"/>
      <c r="L203" s="19"/>
      <c r="M203" s="19"/>
      <c r="N203" s="19"/>
      <c r="O203" s="18"/>
      <c r="P203" s="20"/>
    </row>
    <row r="204" spans="7:16" ht="15" x14ac:dyDescent="0.25">
      <c r="G204" s="21"/>
      <c r="H204" s="17"/>
      <c r="I204" s="18"/>
      <c r="J204" s="18"/>
      <c r="K204" s="18"/>
      <c r="L204" s="19"/>
      <c r="M204" s="19"/>
      <c r="N204" s="19"/>
      <c r="O204" s="18"/>
      <c r="P204" s="20"/>
    </row>
    <row r="205" spans="7:16" ht="15" x14ac:dyDescent="0.25">
      <c r="G205" s="16"/>
      <c r="H205" s="17"/>
      <c r="I205" s="18"/>
      <c r="J205" s="18"/>
      <c r="K205" s="18"/>
      <c r="L205" s="19"/>
      <c r="M205" s="19"/>
      <c r="N205" s="19"/>
      <c r="O205" s="18"/>
      <c r="P205" s="20"/>
    </row>
    <row r="206" spans="7:16" ht="15" x14ac:dyDescent="0.25">
      <c r="G206" s="16"/>
      <c r="H206" s="17"/>
      <c r="I206" s="18"/>
      <c r="J206" s="18"/>
      <c r="K206" s="18"/>
      <c r="L206" s="19"/>
      <c r="M206" s="19"/>
      <c r="N206" s="19"/>
      <c r="O206" s="18"/>
      <c r="P206" s="20"/>
    </row>
    <row r="207" spans="7:16" ht="15" x14ac:dyDescent="0.25">
      <c r="G207" s="16"/>
      <c r="H207" s="17"/>
      <c r="I207" s="18"/>
      <c r="J207" s="18"/>
      <c r="K207" s="18"/>
      <c r="L207" s="19"/>
      <c r="M207" s="19"/>
      <c r="N207" s="19"/>
      <c r="O207" s="18"/>
      <c r="P207" s="20"/>
    </row>
    <row r="208" spans="7:16" ht="15" x14ac:dyDescent="0.25">
      <c r="G208" s="16"/>
      <c r="H208" s="17"/>
      <c r="I208" s="18"/>
      <c r="J208" s="18"/>
      <c r="K208" s="18"/>
      <c r="L208" s="19"/>
      <c r="M208" s="19"/>
      <c r="N208" s="19"/>
      <c r="O208" s="18"/>
      <c r="P208" s="20"/>
    </row>
    <row r="209" spans="7:16" ht="15" x14ac:dyDescent="0.25">
      <c r="G209" s="21"/>
      <c r="H209" s="17"/>
      <c r="I209" s="18"/>
      <c r="J209" s="18"/>
      <c r="K209" s="18"/>
      <c r="L209" s="19"/>
      <c r="M209" s="19"/>
      <c r="N209" s="19"/>
      <c r="O209" s="18"/>
      <c r="P209" s="20"/>
    </row>
    <row r="210" spans="7:16" ht="15" x14ac:dyDescent="0.25">
      <c r="G210" s="21"/>
      <c r="H210" s="17"/>
      <c r="I210" s="18"/>
      <c r="J210" s="18"/>
      <c r="K210" s="18"/>
      <c r="L210" s="19"/>
      <c r="M210" s="19"/>
      <c r="N210" s="19"/>
      <c r="O210" s="18"/>
      <c r="P210" s="20"/>
    </row>
    <row r="211" spans="7:16" ht="15" x14ac:dyDescent="0.25">
      <c r="G211" s="21"/>
      <c r="H211" s="17"/>
      <c r="I211" s="18"/>
      <c r="J211" s="18"/>
      <c r="K211" s="18"/>
      <c r="L211" s="19"/>
      <c r="M211" s="19"/>
      <c r="N211" s="19"/>
      <c r="O211" s="18"/>
      <c r="P211" s="20"/>
    </row>
    <row r="212" spans="7:16" ht="15" x14ac:dyDescent="0.25">
      <c r="G212" s="21"/>
      <c r="H212" s="17"/>
      <c r="I212" s="18"/>
      <c r="J212" s="18"/>
      <c r="K212" s="18"/>
      <c r="L212" s="19"/>
      <c r="M212" s="19"/>
      <c r="N212" s="19"/>
      <c r="O212" s="18"/>
      <c r="P212" s="20"/>
    </row>
    <row r="213" spans="7:16" ht="15" x14ac:dyDescent="0.25">
      <c r="G213" s="21"/>
      <c r="H213" s="17"/>
      <c r="I213" s="18"/>
      <c r="J213" s="18"/>
      <c r="K213" s="18"/>
      <c r="L213" s="19"/>
      <c r="M213" s="19"/>
      <c r="N213" s="19"/>
      <c r="O213" s="18"/>
      <c r="P213" s="20"/>
    </row>
    <row r="214" spans="7:16" ht="15" x14ac:dyDescent="0.25">
      <c r="G214" s="21"/>
      <c r="H214" s="17"/>
      <c r="I214" s="18"/>
      <c r="J214" s="18"/>
      <c r="K214" s="18"/>
      <c r="L214" s="19"/>
      <c r="M214" s="19"/>
      <c r="N214" s="19"/>
      <c r="O214" s="18"/>
      <c r="P214" s="20"/>
    </row>
    <row r="215" spans="7:16" ht="15" x14ac:dyDescent="0.25">
      <c r="G215" s="21"/>
      <c r="H215" s="17"/>
      <c r="I215" s="18"/>
      <c r="J215" s="18"/>
      <c r="K215" s="18"/>
      <c r="L215" s="19"/>
      <c r="M215" s="19"/>
      <c r="N215" s="19"/>
      <c r="O215" s="18"/>
      <c r="P215" s="20"/>
    </row>
    <row r="216" spans="7:16" ht="15" x14ac:dyDescent="0.25">
      <c r="G216" s="21"/>
      <c r="H216" s="17"/>
      <c r="I216" s="18"/>
      <c r="J216" s="18"/>
      <c r="K216" s="18"/>
      <c r="L216" s="19"/>
      <c r="M216" s="19"/>
      <c r="N216" s="19"/>
      <c r="O216" s="18"/>
      <c r="P216" s="20"/>
    </row>
    <row r="217" spans="7:16" ht="15" x14ac:dyDescent="0.25">
      <c r="G217" s="21"/>
      <c r="H217" s="17"/>
      <c r="I217" s="18"/>
      <c r="J217" s="18"/>
      <c r="K217" s="18"/>
      <c r="L217" s="19"/>
      <c r="M217" s="19"/>
      <c r="N217" s="19"/>
      <c r="O217" s="18"/>
      <c r="P217" s="20"/>
    </row>
    <row r="218" spans="7:16" ht="15" x14ac:dyDescent="0.25">
      <c r="G218" s="21"/>
      <c r="H218" s="17"/>
      <c r="I218" s="18"/>
      <c r="J218" s="18"/>
      <c r="K218" s="18"/>
      <c r="L218" s="19"/>
      <c r="M218" s="19"/>
      <c r="N218" s="19"/>
      <c r="O218" s="18"/>
      <c r="P218" s="20"/>
    </row>
    <row r="219" spans="7:16" ht="15" x14ac:dyDescent="0.25">
      <c r="G219" s="21"/>
      <c r="H219" s="17"/>
      <c r="I219" s="18"/>
      <c r="J219" s="18"/>
      <c r="K219" s="18"/>
      <c r="L219" s="19"/>
      <c r="M219" s="19"/>
      <c r="N219" s="19"/>
      <c r="O219" s="18"/>
      <c r="P219" s="20"/>
    </row>
    <row r="220" spans="7:16" ht="15" x14ac:dyDescent="0.25">
      <c r="G220" s="21"/>
      <c r="H220" s="17"/>
      <c r="I220" s="18"/>
      <c r="J220" s="18"/>
      <c r="K220" s="18"/>
      <c r="L220" s="19"/>
      <c r="M220" s="19"/>
      <c r="N220" s="19"/>
      <c r="O220" s="18"/>
      <c r="P220" s="20"/>
    </row>
    <row r="221" spans="7:16" ht="15" x14ac:dyDescent="0.25">
      <c r="G221" s="21"/>
      <c r="H221" s="17"/>
      <c r="I221" s="18"/>
      <c r="J221" s="18"/>
      <c r="K221" s="18"/>
      <c r="L221" s="19"/>
      <c r="M221" s="19"/>
      <c r="N221" s="19"/>
      <c r="O221" s="18"/>
      <c r="P221" s="20"/>
    </row>
    <row r="222" spans="7:16" ht="15" x14ac:dyDescent="0.25">
      <c r="G222" s="21"/>
      <c r="H222" s="17"/>
      <c r="I222" s="18"/>
      <c r="J222" s="18"/>
      <c r="K222" s="18"/>
      <c r="L222" s="19"/>
      <c r="M222" s="19"/>
      <c r="N222" s="19"/>
      <c r="O222" s="18"/>
      <c r="P222" s="20"/>
    </row>
    <row r="223" spans="7:16" ht="15" x14ac:dyDescent="0.25">
      <c r="G223" s="21"/>
      <c r="H223" s="17"/>
      <c r="I223" s="18"/>
      <c r="J223" s="18"/>
      <c r="K223" s="18"/>
      <c r="L223" s="19"/>
      <c r="M223" s="19"/>
      <c r="N223" s="19"/>
      <c r="O223" s="18"/>
      <c r="P223" s="20"/>
    </row>
    <row r="224" spans="7:16" ht="15" x14ac:dyDescent="0.25">
      <c r="G224" s="21"/>
      <c r="H224" s="17"/>
      <c r="I224" s="18"/>
      <c r="J224" s="18"/>
      <c r="K224" s="18"/>
      <c r="L224" s="19"/>
      <c r="M224" s="19"/>
      <c r="N224" s="19"/>
      <c r="O224" s="18"/>
      <c r="P224" s="20"/>
    </row>
    <row r="225" spans="7:16" ht="15" x14ac:dyDescent="0.25">
      <c r="G225" s="21"/>
      <c r="H225" s="17"/>
      <c r="I225" s="18"/>
      <c r="J225" s="18"/>
      <c r="K225" s="18"/>
      <c r="L225" s="19"/>
      <c r="M225" s="19"/>
      <c r="N225" s="19"/>
      <c r="O225" s="18"/>
      <c r="P225" s="20"/>
    </row>
    <row r="226" spans="7:16" ht="15" x14ac:dyDescent="0.25">
      <c r="G226" s="21"/>
      <c r="H226" s="17"/>
      <c r="I226" s="18"/>
      <c r="J226" s="18"/>
      <c r="K226" s="18"/>
      <c r="L226" s="19"/>
      <c r="M226" s="19"/>
      <c r="N226" s="19"/>
      <c r="O226" s="18"/>
      <c r="P226" s="20"/>
    </row>
    <row r="227" spans="7:16" ht="15" x14ac:dyDescent="0.25">
      <c r="G227" s="21"/>
      <c r="H227" s="17"/>
      <c r="I227" s="18"/>
      <c r="J227" s="18"/>
      <c r="K227" s="18"/>
      <c r="L227" s="19"/>
      <c r="M227" s="19"/>
      <c r="N227" s="19"/>
      <c r="O227" s="18"/>
      <c r="P227" s="20"/>
    </row>
    <row r="228" spans="7:16" ht="15" x14ac:dyDescent="0.25">
      <c r="G228" s="21"/>
      <c r="H228" s="17"/>
      <c r="I228" s="18"/>
      <c r="J228" s="18"/>
      <c r="K228" s="18"/>
      <c r="L228" s="19"/>
      <c r="M228" s="19"/>
      <c r="N228" s="19"/>
      <c r="O228" s="18"/>
      <c r="P228" s="20"/>
    </row>
    <row r="229" spans="7:16" ht="15" x14ac:dyDescent="0.25">
      <c r="G229" s="21"/>
      <c r="H229" s="17"/>
      <c r="I229" s="18"/>
      <c r="J229" s="18"/>
      <c r="K229" s="18"/>
      <c r="L229" s="19"/>
      <c r="M229" s="19"/>
      <c r="N229" s="19"/>
      <c r="O229" s="18"/>
      <c r="P229" s="20"/>
    </row>
    <row r="230" spans="7:16" ht="15" x14ac:dyDescent="0.25">
      <c r="G230" s="21"/>
      <c r="H230" s="17"/>
      <c r="I230" s="18"/>
      <c r="J230" s="18"/>
      <c r="K230" s="18"/>
      <c r="L230" s="19"/>
      <c r="M230" s="19"/>
      <c r="N230" s="19"/>
      <c r="O230" s="18"/>
      <c r="P230" s="20"/>
    </row>
    <row r="231" spans="7:16" ht="15" x14ac:dyDescent="0.25">
      <c r="G231" s="21"/>
      <c r="H231" s="17"/>
      <c r="I231" s="18"/>
      <c r="J231" s="18"/>
      <c r="K231" s="18"/>
      <c r="L231" s="19"/>
      <c r="M231" s="19"/>
      <c r="N231" s="19"/>
      <c r="O231" s="18"/>
      <c r="P231" s="20"/>
    </row>
    <row r="232" spans="7:16" ht="15" x14ac:dyDescent="0.25">
      <c r="G232" s="21"/>
      <c r="H232" s="17"/>
      <c r="I232" s="18"/>
      <c r="J232" s="18"/>
      <c r="K232" s="18"/>
      <c r="L232" s="19"/>
      <c r="M232" s="19"/>
      <c r="N232" s="19"/>
      <c r="O232" s="18"/>
      <c r="P232" s="20"/>
    </row>
    <row r="233" spans="7:16" ht="15" x14ac:dyDescent="0.25">
      <c r="G233" s="21"/>
      <c r="H233" s="17"/>
      <c r="I233" s="18"/>
      <c r="J233" s="18"/>
      <c r="K233" s="18"/>
      <c r="L233" s="19"/>
      <c r="M233" s="19"/>
      <c r="N233" s="19"/>
      <c r="O233" s="18"/>
      <c r="P233" s="20"/>
    </row>
    <row r="234" spans="7:16" ht="15" x14ac:dyDescent="0.25">
      <c r="G234" s="21"/>
      <c r="H234" s="17"/>
      <c r="I234" s="18"/>
      <c r="J234" s="18"/>
      <c r="K234" s="18"/>
      <c r="L234" s="19"/>
      <c r="M234" s="19"/>
      <c r="N234" s="19"/>
      <c r="O234" s="18"/>
      <c r="P234" s="20"/>
    </row>
    <row r="235" spans="7:16" ht="15" x14ac:dyDescent="0.25">
      <c r="G235" s="21"/>
      <c r="H235" s="17"/>
      <c r="I235" s="18"/>
      <c r="J235" s="18"/>
      <c r="K235" s="18"/>
      <c r="L235" s="19"/>
      <c r="M235" s="19"/>
      <c r="N235" s="19"/>
      <c r="O235" s="18"/>
      <c r="P235" s="20"/>
    </row>
    <row r="236" spans="7:16" ht="15" x14ac:dyDescent="0.25">
      <c r="G236" s="21"/>
      <c r="H236" s="17"/>
      <c r="I236" s="18"/>
      <c r="J236" s="18"/>
      <c r="K236" s="18"/>
      <c r="L236" s="19"/>
      <c r="M236" s="19"/>
      <c r="N236" s="19"/>
      <c r="O236" s="18"/>
      <c r="P236" s="20"/>
    </row>
    <row r="237" spans="7:16" ht="15" x14ac:dyDescent="0.25">
      <c r="G237" s="21"/>
      <c r="H237" s="17"/>
      <c r="I237" s="18"/>
      <c r="J237" s="18"/>
      <c r="K237" s="18"/>
      <c r="L237" s="19"/>
      <c r="M237" s="19"/>
      <c r="N237" s="19"/>
      <c r="O237" s="18"/>
      <c r="P237" s="20"/>
    </row>
    <row r="238" spans="7:16" ht="15" x14ac:dyDescent="0.25">
      <c r="G238" s="21"/>
      <c r="H238" s="17"/>
      <c r="I238" s="18"/>
      <c r="J238" s="18"/>
      <c r="K238" s="18"/>
      <c r="L238" s="19"/>
      <c r="M238" s="19"/>
      <c r="N238" s="19"/>
      <c r="O238" s="18"/>
      <c r="P238" s="20"/>
    </row>
    <row r="239" spans="7:16" ht="15" x14ac:dyDescent="0.25">
      <c r="G239" s="21"/>
      <c r="H239" s="17"/>
      <c r="I239" s="18"/>
      <c r="J239" s="18"/>
      <c r="K239" s="18"/>
      <c r="L239" s="19"/>
      <c r="M239" s="19"/>
      <c r="N239" s="19"/>
      <c r="O239" s="18"/>
      <c r="P239" s="20"/>
    </row>
    <row r="240" spans="7:16" ht="15" x14ac:dyDescent="0.25">
      <c r="G240" s="21"/>
      <c r="H240" s="17"/>
      <c r="I240" s="18"/>
      <c r="J240" s="18"/>
      <c r="K240" s="18"/>
      <c r="L240" s="19"/>
      <c r="M240" s="19"/>
      <c r="N240" s="19"/>
      <c r="O240" s="18"/>
      <c r="P240" s="20"/>
    </row>
    <row r="241" spans="7:16" ht="15" x14ac:dyDescent="0.25">
      <c r="G241" s="21"/>
      <c r="H241" s="17"/>
      <c r="I241" s="18"/>
      <c r="J241" s="18"/>
      <c r="K241" s="18"/>
      <c r="L241" s="19"/>
      <c r="M241" s="19"/>
      <c r="N241" s="19"/>
      <c r="O241" s="18"/>
      <c r="P241" s="20"/>
    </row>
    <row r="242" spans="7:16" ht="15" x14ac:dyDescent="0.25">
      <c r="G242" s="21"/>
      <c r="H242" s="17"/>
      <c r="I242" s="18"/>
      <c r="J242" s="18"/>
      <c r="K242" s="18"/>
      <c r="L242" s="19"/>
      <c r="M242" s="19"/>
      <c r="N242" s="19"/>
      <c r="O242" s="18"/>
      <c r="P242" s="20"/>
    </row>
    <row r="243" spans="7:16" ht="15" x14ac:dyDescent="0.25">
      <c r="G243" s="21"/>
      <c r="H243" s="17"/>
      <c r="I243" s="18"/>
      <c r="J243" s="18"/>
      <c r="K243" s="18"/>
      <c r="L243" s="19"/>
      <c r="M243" s="19"/>
      <c r="N243" s="19"/>
      <c r="O243" s="18"/>
      <c r="P243" s="20"/>
    </row>
    <row r="244" spans="7:16" ht="15" x14ac:dyDescent="0.25">
      <c r="G244" s="21"/>
      <c r="H244" s="17"/>
      <c r="I244" s="18"/>
      <c r="J244" s="18"/>
      <c r="K244" s="18"/>
      <c r="L244" s="19"/>
      <c r="M244" s="19"/>
      <c r="N244" s="19"/>
      <c r="O244" s="18"/>
      <c r="P244" s="20"/>
    </row>
    <row r="245" spans="7:16" ht="15" x14ac:dyDescent="0.25">
      <c r="G245" s="21"/>
      <c r="H245" s="17"/>
      <c r="I245" s="18"/>
      <c r="J245" s="18"/>
      <c r="K245" s="18"/>
      <c r="L245" s="19"/>
      <c r="M245" s="19"/>
      <c r="N245" s="19"/>
      <c r="O245" s="18"/>
      <c r="P245" s="20"/>
    </row>
    <row r="246" spans="7:16" ht="15" x14ac:dyDescent="0.25">
      <c r="G246" s="21"/>
      <c r="H246" s="17"/>
      <c r="I246" s="18"/>
      <c r="J246" s="18"/>
      <c r="K246" s="18"/>
      <c r="L246" s="19"/>
      <c r="M246" s="19"/>
      <c r="N246" s="19"/>
      <c r="O246" s="18"/>
      <c r="P246" s="20"/>
    </row>
    <row r="247" spans="7:16" ht="15" x14ac:dyDescent="0.25">
      <c r="G247" s="21"/>
      <c r="H247" s="17"/>
      <c r="I247" s="18"/>
      <c r="J247" s="18"/>
      <c r="K247" s="18"/>
      <c r="L247" s="19"/>
      <c r="M247" s="19"/>
      <c r="N247" s="19"/>
      <c r="O247" s="18"/>
      <c r="P247" s="20"/>
    </row>
    <row r="248" spans="7:16" ht="15" x14ac:dyDescent="0.25">
      <c r="G248" s="21"/>
      <c r="H248" s="17"/>
      <c r="I248" s="18"/>
      <c r="J248" s="18"/>
      <c r="K248" s="18"/>
      <c r="L248" s="19"/>
      <c r="M248" s="19"/>
      <c r="N248" s="19"/>
      <c r="O248" s="18"/>
      <c r="P248" s="20"/>
    </row>
    <row r="249" spans="7:16" ht="15" x14ac:dyDescent="0.25">
      <c r="G249" s="21"/>
      <c r="H249" s="17"/>
      <c r="I249" s="18"/>
      <c r="J249" s="18"/>
      <c r="K249" s="18"/>
      <c r="L249" s="19"/>
      <c r="M249" s="19"/>
      <c r="N249" s="19"/>
      <c r="O249" s="18"/>
      <c r="P249" s="20"/>
    </row>
    <row r="250" spans="7:16" ht="15" x14ac:dyDescent="0.25">
      <c r="G250" s="21"/>
      <c r="H250" s="17"/>
      <c r="I250" s="18"/>
      <c r="J250" s="18"/>
      <c r="K250" s="18"/>
      <c r="L250" s="19"/>
      <c r="M250" s="19"/>
      <c r="N250" s="19"/>
      <c r="O250" s="18"/>
      <c r="P250" s="20"/>
    </row>
    <row r="251" spans="7:16" ht="15" x14ac:dyDescent="0.25">
      <c r="G251" s="21"/>
      <c r="H251" s="17"/>
      <c r="I251" s="18"/>
      <c r="J251" s="18"/>
      <c r="K251" s="18"/>
      <c r="L251" s="19"/>
      <c r="M251" s="19"/>
      <c r="N251" s="19"/>
      <c r="O251" s="18"/>
      <c r="P251" s="20"/>
    </row>
    <row r="252" spans="7:16" ht="15" x14ac:dyDescent="0.25">
      <c r="G252" s="21"/>
      <c r="H252" s="17"/>
      <c r="I252" s="18"/>
      <c r="J252" s="18"/>
      <c r="K252" s="18"/>
      <c r="L252" s="19"/>
      <c r="M252" s="19"/>
      <c r="N252" s="19"/>
      <c r="O252" s="18"/>
      <c r="P252" s="20"/>
    </row>
    <row r="253" spans="7:16" ht="15" x14ac:dyDescent="0.25">
      <c r="G253" s="21"/>
      <c r="H253" s="17"/>
      <c r="I253" s="18"/>
      <c r="J253" s="18"/>
      <c r="K253" s="18"/>
      <c r="L253" s="19"/>
      <c r="M253" s="19"/>
      <c r="N253" s="19"/>
      <c r="O253" s="18"/>
      <c r="P253" s="20"/>
    </row>
    <row r="254" spans="7:16" ht="15" x14ac:dyDescent="0.25">
      <c r="G254" s="21"/>
      <c r="H254" s="17"/>
      <c r="I254" s="18"/>
      <c r="J254" s="18"/>
      <c r="K254" s="18"/>
      <c r="L254" s="19"/>
      <c r="M254" s="19"/>
      <c r="N254" s="19"/>
      <c r="O254" s="18"/>
      <c r="P254" s="20"/>
    </row>
    <row r="255" spans="7:16" ht="15" x14ac:dyDescent="0.25">
      <c r="G255" s="21"/>
      <c r="H255" s="17"/>
      <c r="I255" s="18"/>
      <c r="J255" s="18"/>
      <c r="K255" s="18"/>
      <c r="L255" s="19"/>
      <c r="M255" s="19"/>
      <c r="N255" s="19"/>
      <c r="O255" s="18"/>
      <c r="P255" s="20"/>
    </row>
    <row r="256" spans="7:16" ht="15" x14ac:dyDescent="0.25">
      <c r="G256" s="21"/>
      <c r="H256" s="17"/>
      <c r="I256" s="18"/>
      <c r="J256" s="18"/>
      <c r="K256" s="18"/>
      <c r="L256" s="19"/>
      <c r="M256" s="19"/>
      <c r="N256" s="19"/>
      <c r="O256" s="18"/>
      <c r="P256" s="20"/>
    </row>
    <row r="257" spans="7:16" ht="15" x14ac:dyDescent="0.25">
      <c r="G257" s="16"/>
      <c r="H257" s="17"/>
      <c r="I257" s="18"/>
      <c r="J257" s="18"/>
      <c r="K257" s="18"/>
      <c r="L257" s="19"/>
      <c r="M257" s="19"/>
      <c r="N257" s="19"/>
      <c r="O257" s="18"/>
      <c r="P257" s="20"/>
    </row>
    <row r="258" spans="7:16" ht="15" x14ac:dyDescent="0.25">
      <c r="G258" s="21"/>
      <c r="H258" s="17"/>
      <c r="I258" s="18"/>
      <c r="J258" s="18"/>
      <c r="K258" s="18"/>
      <c r="L258" s="19"/>
      <c r="M258" s="19"/>
      <c r="N258" s="19"/>
      <c r="O258" s="18"/>
      <c r="P258" s="20"/>
    </row>
    <row r="259" spans="7:16" ht="15" x14ac:dyDescent="0.25">
      <c r="G259" s="21"/>
      <c r="H259" s="17"/>
      <c r="I259" s="18"/>
      <c r="J259" s="18"/>
      <c r="K259" s="18"/>
      <c r="L259" s="19"/>
      <c r="M259" s="19"/>
      <c r="N259" s="19"/>
      <c r="O259" s="18"/>
      <c r="P259" s="20"/>
    </row>
    <row r="260" spans="7:16" ht="15" x14ac:dyDescent="0.25">
      <c r="G260" s="21"/>
      <c r="H260" s="17"/>
      <c r="I260" s="18"/>
      <c r="J260" s="18"/>
      <c r="K260" s="18"/>
      <c r="L260" s="19"/>
      <c r="M260" s="19"/>
      <c r="N260" s="19"/>
      <c r="O260" s="18"/>
      <c r="P260" s="20"/>
    </row>
    <row r="261" spans="7:16" ht="15" x14ac:dyDescent="0.25">
      <c r="G261" s="16"/>
      <c r="H261" s="17"/>
      <c r="I261" s="18"/>
      <c r="J261" s="18"/>
      <c r="K261" s="18"/>
      <c r="L261" s="19"/>
      <c r="M261" s="19"/>
      <c r="N261" s="19"/>
      <c r="O261" s="18"/>
      <c r="P261" s="20"/>
    </row>
    <row r="262" spans="7:16" ht="15" x14ac:dyDescent="0.2">
      <c r="G262" s="22"/>
      <c r="H262" s="17"/>
      <c r="I262" s="18"/>
      <c r="J262" s="18"/>
      <c r="K262" s="18"/>
      <c r="L262" s="19"/>
      <c r="M262" s="19"/>
      <c r="N262" s="19"/>
      <c r="O262" s="18"/>
      <c r="P262" s="20"/>
    </row>
    <row r="263" spans="7:16" ht="15" x14ac:dyDescent="0.25">
      <c r="G263" s="16"/>
      <c r="H263" s="17"/>
      <c r="I263" s="18"/>
      <c r="J263" s="18"/>
      <c r="K263" s="18"/>
      <c r="L263" s="19"/>
      <c r="M263" s="19"/>
      <c r="N263" s="19"/>
      <c r="O263" s="18"/>
      <c r="P263" s="20"/>
    </row>
    <row r="264" spans="7:16" ht="15" x14ac:dyDescent="0.25">
      <c r="G264" s="16"/>
      <c r="H264" s="17"/>
      <c r="I264" s="18"/>
      <c r="J264" s="18"/>
      <c r="K264" s="18"/>
      <c r="L264" s="19"/>
      <c r="M264" s="19"/>
      <c r="N264" s="19"/>
      <c r="O264" s="18"/>
      <c r="P264" s="20"/>
    </row>
    <row r="265" spans="7:16" ht="15" x14ac:dyDescent="0.25">
      <c r="G265" s="16"/>
      <c r="H265" s="17"/>
      <c r="I265" s="18"/>
      <c r="J265" s="18"/>
      <c r="K265" s="18"/>
      <c r="L265" s="19"/>
      <c r="M265" s="19"/>
      <c r="N265" s="19"/>
      <c r="O265" s="18"/>
      <c r="P265" s="20"/>
    </row>
    <row r="266" spans="7:16" ht="15" x14ac:dyDescent="0.25">
      <c r="G266" s="16"/>
      <c r="H266" s="17"/>
      <c r="I266" s="18"/>
      <c r="J266" s="18"/>
      <c r="K266" s="18"/>
      <c r="L266" s="19"/>
      <c r="M266" s="19"/>
      <c r="N266" s="19"/>
      <c r="O266" s="18"/>
      <c r="P266" s="20"/>
    </row>
    <row r="267" spans="7:16" ht="15" x14ac:dyDescent="0.25">
      <c r="G267" s="16"/>
      <c r="H267" s="17"/>
      <c r="I267" s="18"/>
      <c r="J267" s="18"/>
      <c r="K267" s="18"/>
      <c r="L267" s="19"/>
      <c r="M267" s="19"/>
      <c r="N267" s="19"/>
      <c r="O267" s="18"/>
      <c r="P267" s="20"/>
    </row>
    <row r="268" spans="7:16" ht="15" x14ac:dyDescent="0.25">
      <c r="G268" s="16"/>
      <c r="H268" s="17"/>
      <c r="I268" s="18"/>
      <c r="J268" s="18"/>
      <c r="K268" s="18"/>
      <c r="L268" s="19"/>
      <c r="M268" s="19"/>
      <c r="N268" s="19"/>
      <c r="O268" s="18"/>
      <c r="P268" s="20"/>
    </row>
    <row r="269" spans="7:16" ht="15" x14ac:dyDescent="0.25">
      <c r="G269" s="16"/>
      <c r="H269" s="17"/>
      <c r="I269" s="18"/>
      <c r="J269" s="18"/>
      <c r="K269" s="18"/>
      <c r="L269" s="19"/>
      <c r="M269" s="19"/>
      <c r="N269" s="19"/>
      <c r="O269" s="18"/>
      <c r="P269" s="20"/>
    </row>
    <row r="270" spans="7:16" ht="15" x14ac:dyDescent="0.25">
      <c r="G270" s="16"/>
      <c r="H270" s="17"/>
      <c r="I270" s="18"/>
      <c r="J270" s="18"/>
      <c r="K270" s="18"/>
      <c r="L270" s="19"/>
      <c r="M270" s="19"/>
      <c r="N270" s="19"/>
      <c r="O270" s="18"/>
      <c r="P270" s="20"/>
    </row>
    <row r="271" spans="7:16" ht="15" x14ac:dyDescent="0.25">
      <c r="G271" s="21"/>
      <c r="H271" s="17"/>
      <c r="I271" s="18"/>
      <c r="J271" s="18"/>
      <c r="K271" s="18"/>
      <c r="L271" s="19"/>
      <c r="M271" s="19"/>
      <c r="N271" s="19"/>
      <c r="O271" s="18"/>
      <c r="P271" s="20"/>
    </row>
    <row r="272" spans="7:16" ht="15" x14ac:dyDescent="0.25">
      <c r="G272" s="21"/>
      <c r="H272" s="17"/>
      <c r="I272" s="18"/>
      <c r="J272" s="18"/>
      <c r="K272" s="18"/>
      <c r="L272" s="19"/>
      <c r="M272" s="19"/>
      <c r="N272" s="19"/>
      <c r="O272" s="18"/>
      <c r="P272" s="20"/>
    </row>
    <row r="273" spans="7:16" ht="15" x14ac:dyDescent="0.25">
      <c r="G273" s="16"/>
      <c r="H273" s="17"/>
      <c r="I273" s="18"/>
      <c r="J273" s="18"/>
      <c r="K273" s="18"/>
      <c r="L273" s="19"/>
      <c r="M273" s="19"/>
      <c r="N273" s="19"/>
      <c r="O273" s="18"/>
      <c r="P273" s="20"/>
    </row>
    <row r="274" spans="7:16" ht="15" x14ac:dyDescent="0.25">
      <c r="G274" s="16"/>
      <c r="H274" s="17"/>
      <c r="I274" s="18"/>
      <c r="J274" s="18"/>
      <c r="K274" s="18"/>
      <c r="L274" s="19"/>
      <c r="M274" s="19"/>
      <c r="N274" s="19"/>
      <c r="O274" s="18"/>
      <c r="P274" s="20"/>
    </row>
    <row r="275" spans="7:16" ht="15" x14ac:dyDescent="0.25">
      <c r="G275" s="16"/>
      <c r="H275" s="17"/>
      <c r="I275" s="18"/>
      <c r="J275" s="18"/>
      <c r="K275" s="18"/>
      <c r="L275" s="19"/>
      <c r="M275" s="19"/>
      <c r="N275" s="19"/>
      <c r="O275" s="18"/>
      <c r="P275" s="20"/>
    </row>
    <row r="276" spans="7:16" ht="15" x14ac:dyDescent="0.25">
      <c r="G276" s="21"/>
      <c r="H276" s="17"/>
      <c r="I276" s="18"/>
      <c r="J276" s="18"/>
      <c r="K276" s="18"/>
      <c r="L276" s="19"/>
      <c r="M276" s="19"/>
      <c r="N276" s="19"/>
      <c r="O276" s="18"/>
      <c r="P276" s="20"/>
    </row>
    <row r="277" spans="7:16" ht="15" x14ac:dyDescent="0.25">
      <c r="G277" s="16"/>
      <c r="H277" s="17"/>
      <c r="I277" s="18"/>
      <c r="J277" s="18"/>
      <c r="K277" s="18"/>
      <c r="L277" s="19"/>
      <c r="M277" s="19"/>
      <c r="N277" s="19"/>
      <c r="O277" s="18"/>
      <c r="P277" s="20"/>
    </row>
    <row r="278" spans="7:16" ht="15" x14ac:dyDescent="0.25">
      <c r="G278" s="21"/>
      <c r="H278" s="17"/>
      <c r="I278" s="18"/>
      <c r="J278" s="18"/>
      <c r="K278" s="18"/>
      <c r="L278" s="19"/>
      <c r="M278" s="19"/>
      <c r="N278" s="19"/>
      <c r="O278" s="18"/>
      <c r="P278" s="20"/>
    </row>
    <row r="279" spans="7:16" ht="15" x14ac:dyDescent="0.25">
      <c r="G279" s="16"/>
      <c r="H279" s="17"/>
      <c r="I279" s="18"/>
      <c r="J279" s="18"/>
      <c r="K279" s="18"/>
      <c r="L279" s="19"/>
      <c r="M279" s="19"/>
      <c r="N279" s="19"/>
      <c r="O279" s="18"/>
      <c r="P279" s="20"/>
    </row>
    <row r="280" spans="7:16" ht="15" x14ac:dyDescent="0.25">
      <c r="G280" s="16"/>
      <c r="H280" s="17"/>
      <c r="I280" s="18"/>
      <c r="J280" s="18"/>
      <c r="K280" s="18"/>
      <c r="L280" s="19"/>
      <c r="M280" s="19"/>
      <c r="N280" s="19"/>
      <c r="O280" s="18"/>
      <c r="P280" s="20"/>
    </row>
    <row r="281" spans="7:16" ht="15" x14ac:dyDescent="0.25">
      <c r="G281" s="16"/>
      <c r="H281" s="17"/>
      <c r="I281" s="18"/>
      <c r="J281" s="18"/>
      <c r="K281" s="18"/>
      <c r="L281" s="19"/>
      <c r="M281" s="19"/>
      <c r="N281" s="19"/>
      <c r="O281" s="18"/>
      <c r="P281" s="20"/>
    </row>
    <row r="282" spans="7:16" ht="15" x14ac:dyDescent="0.25">
      <c r="G282" s="16"/>
      <c r="H282" s="17"/>
      <c r="I282" s="18"/>
      <c r="J282" s="18"/>
      <c r="K282" s="18"/>
      <c r="L282" s="19"/>
      <c r="M282" s="19"/>
      <c r="N282" s="19"/>
      <c r="O282" s="18"/>
      <c r="P282" s="20"/>
    </row>
    <row r="283" spans="7:16" ht="15" x14ac:dyDescent="0.25">
      <c r="G283" s="16"/>
      <c r="H283" s="17"/>
      <c r="I283" s="18"/>
      <c r="J283" s="18"/>
      <c r="K283" s="18"/>
      <c r="L283" s="19"/>
      <c r="M283" s="19"/>
      <c r="N283" s="19"/>
      <c r="O283" s="18"/>
      <c r="P283" s="20"/>
    </row>
    <row r="284" spans="7:16" ht="15" x14ac:dyDescent="0.25">
      <c r="G284" s="21"/>
      <c r="H284" s="17"/>
      <c r="I284" s="18"/>
      <c r="J284" s="18"/>
      <c r="K284" s="18"/>
      <c r="L284" s="19"/>
      <c r="M284" s="19"/>
      <c r="N284" s="19"/>
      <c r="O284" s="18"/>
      <c r="P284" s="20"/>
    </row>
    <row r="285" spans="7:16" ht="15" x14ac:dyDescent="0.25">
      <c r="G285" s="21"/>
      <c r="H285" s="17"/>
      <c r="I285" s="18"/>
      <c r="J285" s="18"/>
      <c r="K285" s="18"/>
      <c r="L285" s="19"/>
      <c r="M285" s="19"/>
      <c r="N285" s="19"/>
      <c r="O285" s="18"/>
      <c r="P285" s="20"/>
    </row>
    <row r="286" spans="7:16" ht="15" x14ac:dyDescent="0.25">
      <c r="G286" s="21"/>
      <c r="H286" s="17"/>
      <c r="I286" s="18"/>
      <c r="J286" s="18"/>
      <c r="K286" s="18"/>
      <c r="L286" s="19"/>
      <c r="M286" s="19"/>
      <c r="N286" s="19"/>
      <c r="O286" s="18"/>
      <c r="P286" s="20"/>
    </row>
    <row r="287" spans="7:16" ht="15" x14ac:dyDescent="0.2">
      <c r="G287" s="24"/>
      <c r="H287" s="17"/>
      <c r="I287" s="18"/>
      <c r="J287" s="18"/>
      <c r="K287" s="18"/>
      <c r="L287" s="19"/>
      <c r="M287" s="19"/>
      <c r="N287" s="19"/>
      <c r="O287" s="18"/>
      <c r="P287" s="20"/>
    </row>
    <row r="288" spans="7:16" ht="15" x14ac:dyDescent="0.25">
      <c r="G288" s="21"/>
      <c r="H288" s="17"/>
      <c r="I288" s="18"/>
      <c r="J288" s="18"/>
      <c r="K288" s="18"/>
      <c r="L288" s="19"/>
      <c r="M288" s="19"/>
      <c r="N288" s="19"/>
      <c r="O288" s="18"/>
      <c r="P288" s="20"/>
    </row>
    <row r="289" spans="7:16" ht="15" x14ac:dyDescent="0.25">
      <c r="G289" s="21"/>
      <c r="H289" s="17"/>
      <c r="I289" s="18"/>
      <c r="J289" s="18"/>
      <c r="K289" s="18"/>
      <c r="L289" s="19"/>
      <c r="M289" s="19"/>
      <c r="N289" s="19"/>
      <c r="O289" s="18"/>
      <c r="P289" s="20"/>
    </row>
    <row r="290" spans="7:16" ht="15" x14ac:dyDescent="0.25">
      <c r="G290" s="16"/>
      <c r="H290" s="17"/>
      <c r="I290" s="18"/>
      <c r="J290" s="18"/>
      <c r="K290" s="18"/>
      <c r="L290" s="19"/>
      <c r="M290" s="19"/>
      <c r="N290" s="19"/>
      <c r="O290" s="18"/>
      <c r="P290" s="20"/>
    </row>
    <row r="291" spans="7:16" ht="15" x14ac:dyDescent="0.25">
      <c r="G291" s="16"/>
      <c r="H291" s="17"/>
      <c r="I291" s="18"/>
      <c r="J291" s="18"/>
      <c r="K291" s="18"/>
      <c r="L291" s="19"/>
      <c r="M291" s="19"/>
      <c r="N291" s="19"/>
      <c r="O291" s="18"/>
      <c r="P291" s="20"/>
    </row>
    <row r="292" spans="7:16" ht="15" x14ac:dyDescent="0.25">
      <c r="G292" s="16"/>
      <c r="H292" s="17"/>
      <c r="I292" s="18"/>
      <c r="J292" s="18"/>
      <c r="K292" s="18"/>
      <c r="L292" s="19"/>
      <c r="M292" s="19"/>
      <c r="N292" s="19"/>
      <c r="O292" s="18"/>
      <c r="P292" s="20"/>
    </row>
    <row r="293" spans="7:16" ht="15" x14ac:dyDescent="0.25">
      <c r="G293" s="21"/>
      <c r="H293" s="17"/>
      <c r="I293" s="18"/>
      <c r="J293" s="18"/>
      <c r="K293" s="18"/>
      <c r="L293" s="19"/>
      <c r="M293" s="19"/>
      <c r="N293" s="19"/>
      <c r="O293" s="18"/>
      <c r="P293" s="20"/>
    </row>
    <row r="294" spans="7:16" ht="15" x14ac:dyDescent="0.25">
      <c r="G294" s="16"/>
      <c r="H294" s="17"/>
      <c r="I294" s="18"/>
      <c r="J294" s="18"/>
      <c r="K294" s="18"/>
      <c r="L294" s="19"/>
      <c r="M294" s="19"/>
      <c r="N294" s="19"/>
      <c r="O294" s="18"/>
      <c r="P294" s="20"/>
    </row>
    <row r="295" spans="7:16" ht="15" x14ac:dyDescent="0.25">
      <c r="G295" s="21"/>
      <c r="H295" s="17"/>
      <c r="I295" s="18"/>
      <c r="J295" s="18"/>
      <c r="K295" s="18"/>
      <c r="L295" s="19"/>
      <c r="M295" s="19"/>
      <c r="N295" s="19"/>
      <c r="O295" s="18"/>
      <c r="P295" s="20"/>
    </row>
    <row r="296" spans="7:16" ht="15" x14ac:dyDescent="0.25">
      <c r="G296" s="21"/>
      <c r="H296" s="17"/>
      <c r="I296" s="18"/>
      <c r="J296" s="18"/>
      <c r="K296" s="18"/>
      <c r="L296" s="19"/>
      <c r="M296" s="19"/>
      <c r="N296" s="19"/>
      <c r="O296" s="18"/>
      <c r="P296" s="20"/>
    </row>
    <row r="297" spans="7:16" ht="15" x14ac:dyDescent="0.25">
      <c r="G297" s="21"/>
      <c r="H297" s="17"/>
      <c r="I297" s="18"/>
      <c r="J297" s="18"/>
      <c r="K297" s="18"/>
      <c r="L297" s="19"/>
      <c r="M297" s="19"/>
      <c r="N297" s="19"/>
      <c r="O297" s="18"/>
      <c r="P297" s="20"/>
    </row>
    <row r="298" spans="7:16" ht="15" x14ac:dyDescent="0.25">
      <c r="G298" s="21"/>
      <c r="H298" s="17"/>
      <c r="I298" s="18"/>
      <c r="J298" s="18"/>
      <c r="K298" s="18"/>
      <c r="L298" s="19"/>
      <c r="M298" s="19"/>
      <c r="N298" s="19"/>
      <c r="O298" s="18"/>
      <c r="P298" s="20"/>
    </row>
    <row r="299" spans="7:16" ht="15" x14ac:dyDescent="0.25">
      <c r="G299" s="21"/>
      <c r="H299" s="17"/>
      <c r="I299" s="18"/>
      <c r="J299" s="18"/>
      <c r="K299" s="18"/>
      <c r="L299" s="19"/>
      <c r="M299" s="19"/>
      <c r="N299" s="19"/>
      <c r="O299" s="18"/>
      <c r="P299" s="20"/>
    </row>
    <row r="300" spans="7:16" ht="15" x14ac:dyDescent="0.25">
      <c r="G300" s="21"/>
      <c r="H300" s="17"/>
      <c r="I300" s="18"/>
      <c r="J300" s="18"/>
      <c r="K300" s="18"/>
      <c r="L300" s="19"/>
      <c r="M300" s="19"/>
      <c r="N300" s="19"/>
      <c r="O300" s="18"/>
      <c r="P300" s="20"/>
    </row>
    <row r="301" spans="7:16" ht="15" x14ac:dyDescent="0.25">
      <c r="G301" s="21"/>
      <c r="H301" s="17"/>
      <c r="I301" s="18"/>
      <c r="J301" s="18"/>
      <c r="K301" s="18"/>
      <c r="L301" s="19"/>
      <c r="M301" s="19"/>
      <c r="N301" s="19"/>
      <c r="O301" s="18"/>
      <c r="P301" s="20"/>
    </row>
    <row r="302" spans="7:16" ht="15" x14ac:dyDescent="0.25">
      <c r="G302" s="21"/>
      <c r="H302" s="17"/>
      <c r="I302" s="18"/>
      <c r="J302" s="18"/>
      <c r="K302" s="18"/>
      <c r="L302" s="19"/>
      <c r="M302" s="19"/>
      <c r="N302" s="19"/>
      <c r="O302" s="18"/>
      <c r="P302" s="20"/>
    </row>
    <row r="303" spans="7:16" ht="15" x14ac:dyDescent="0.25">
      <c r="G303" s="21"/>
      <c r="H303" s="17"/>
      <c r="I303" s="18"/>
      <c r="J303" s="18"/>
      <c r="K303" s="18"/>
      <c r="L303" s="19"/>
      <c r="M303" s="19"/>
      <c r="N303" s="19"/>
      <c r="O303" s="18"/>
      <c r="P303" s="20"/>
    </row>
    <row r="304" spans="7:16" ht="15" x14ac:dyDescent="0.25">
      <c r="G304" s="21"/>
      <c r="H304" s="17"/>
      <c r="I304" s="18"/>
      <c r="J304" s="18"/>
      <c r="K304" s="18"/>
      <c r="L304" s="19"/>
      <c r="M304" s="19"/>
      <c r="N304" s="19"/>
      <c r="O304" s="18"/>
      <c r="P304" s="20"/>
    </row>
    <row r="305" spans="7:16" ht="15" x14ac:dyDescent="0.25">
      <c r="G305" s="21"/>
      <c r="H305" s="17"/>
      <c r="I305" s="18"/>
      <c r="J305" s="18"/>
      <c r="K305" s="18"/>
      <c r="L305" s="19"/>
      <c r="M305" s="19"/>
      <c r="N305" s="19"/>
      <c r="O305" s="18"/>
      <c r="P305" s="20"/>
    </row>
    <row r="306" spans="7:16" ht="15" x14ac:dyDescent="0.25">
      <c r="G306" s="21"/>
      <c r="H306" s="17"/>
      <c r="I306" s="18"/>
      <c r="J306" s="18"/>
      <c r="K306" s="18"/>
      <c r="L306" s="19"/>
      <c r="M306" s="19"/>
      <c r="N306" s="19"/>
      <c r="O306" s="18"/>
      <c r="P306" s="20"/>
    </row>
    <row r="307" spans="7:16" ht="15" x14ac:dyDescent="0.25">
      <c r="G307" s="21"/>
      <c r="H307" s="17"/>
      <c r="I307" s="18"/>
      <c r="J307" s="18"/>
      <c r="K307" s="18"/>
      <c r="L307" s="19"/>
      <c r="M307" s="19"/>
      <c r="N307" s="19"/>
      <c r="O307" s="18"/>
      <c r="P307" s="20"/>
    </row>
    <row r="308" spans="7:16" ht="15" x14ac:dyDescent="0.25">
      <c r="G308" s="21"/>
      <c r="H308" s="17"/>
      <c r="I308" s="18"/>
      <c r="J308" s="18"/>
      <c r="K308" s="18"/>
      <c r="L308" s="19"/>
      <c r="M308" s="19"/>
      <c r="N308" s="19"/>
      <c r="O308" s="18"/>
      <c r="P308" s="20"/>
    </row>
    <row r="309" spans="7:16" ht="15" x14ac:dyDescent="0.25">
      <c r="G309" s="21"/>
      <c r="H309" s="17"/>
      <c r="I309" s="18"/>
      <c r="J309" s="18"/>
      <c r="K309" s="18"/>
      <c r="L309" s="19"/>
      <c r="M309" s="19"/>
      <c r="N309" s="19"/>
      <c r="O309" s="18"/>
      <c r="P309" s="20"/>
    </row>
    <row r="310" spans="7:16" ht="15" x14ac:dyDescent="0.25">
      <c r="G310" s="21"/>
      <c r="H310" s="17"/>
      <c r="I310" s="18"/>
      <c r="J310" s="18"/>
      <c r="K310" s="18"/>
      <c r="L310" s="19"/>
      <c r="M310" s="19"/>
      <c r="N310" s="19"/>
      <c r="O310" s="18"/>
      <c r="P310" s="20"/>
    </row>
    <row r="311" spans="7:16" ht="15" x14ac:dyDescent="0.25">
      <c r="G311" s="21"/>
      <c r="H311" s="17"/>
      <c r="I311" s="18"/>
      <c r="J311" s="18"/>
      <c r="K311" s="18"/>
      <c r="L311" s="19"/>
      <c r="M311" s="19"/>
      <c r="N311" s="19"/>
      <c r="O311" s="18"/>
      <c r="P311" s="20"/>
    </row>
    <row r="312" spans="7:16" ht="15" x14ac:dyDescent="0.25">
      <c r="G312" s="16"/>
      <c r="H312" s="17"/>
      <c r="I312" s="18"/>
      <c r="J312" s="18"/>
      <c r="K312" s="18"/>
      <c r="L312" s="19"/>
      <c r="M312" s="19"/>
      <c r="N312" s="19"/>
      <c r="O312" s="18"/>
      <c r="P312" s="20"/>
    </row>
    <row r="313" spans="7:16" ht="15" x14ac:dyDescent="0.25">
      <c r="G313" s="16"/>
      <c r="H313" s="17"/>
      <c r="I313" s="18"/>
      <c r="J313" s="18"/>
      <c r="K313" s="18"/>
      <c r="L313" s="19"/>
      <c r="M313" s="19"/>
      <c r="N313" s="19"/>
      <c r="O313" s="18"/>
      <c r="P313" s="20"/>
    </row>
    <row r="314" spans="7:16" ht="15" x14ac:dyDescent="0.25">
      <c r="G314" s="21"/>
      <c r="H314" s="17"/>
      <c r="I314" s="18"/>
      <c r="J314" s="18"/>
      <c r="K314" s="18"/>
      <c r="L314" s="19"/>
      <c r="M314" s="19"/>
      <c r="N314" s="19"/>
      <c r="O314" s="18"/>
      <c r="P314" s="20"/>
    </row>
    <row r="315" spans="7:16" ht="15" x14ac:dyDescent="0.25">
      <c r="G315" s="21"/>
      <c r="H315" s="17"/>
      <c r="I315" s="18"/>
      <c r="J315" s="18"/>
      <c r="K315" s="18"/>
      <c r="L315" s="19"/>
      <c r="M315" s="19"/>
      <c r="N315" s="19"/>
      <c r="O315" s="18"/>
      <c r="P315" s="20"/>
    </row>
    <row r="316" spans="7:16" ht="15" x14ac:dyDescent="0.25">
      <c r="G316" s="21"/>
      <c r="H316" s="17"/>
      <c r="I316" s="18"/>
      <c r="J316" s="18"/>
      <c r="K316" s="18"/>
      <c r="L316" s="19"/>
      <c r="M316" s="19"/>
      <c r="N316" s="19"/>
      <c r="O316" s="18"/>
      <c r="P316" s="20"/>
    </row>
    <row r="317" spans="7:16" ht="15" x14ac:dyDescent="0.25">
      <c r="G317" s="21"/>
      <c r="H317" s="17"/>
      <c r="I317" s="18"/>
      <c r="J317" s="18"/>
      <c r="K317" s="18"/>
      <c r="L317" s="19"/>
      <c r="M317" s="19"/>
      <c r="N317" s="19"/>
      <c r="O317" s="18"/>
      <c r="P317" s="20"/>
    </row>
    <row r="318" spans="7:16" ht="15" x14ac:dyDescent="0.25">
      <c r="G318" s="21"/>
      <c r="H318" s="17"/>
      <c r="I318" s="18"/>
      <c r="J318" s="18"/>
      <c r="K318" s="18"/>
      <c r="L318" s="19"/>
      <c r="M318" s="19"/>
      <c r="N318" s="19"/>
      <c r="O318" s="18"/>
      <c r="P318" s="20"/>
    </row>
    <row r="319" spans="7:16" ht="15" x14ac:dyDescent="0.25">
      <c r="G319" s="21"/>
      <c r="H319" s="17"/>
      <c r="I319" s="18"/>
      <c r="J319" s="18"/>
      <c r="K319" s="18"/>
      <c r="L319" s="19"/>
      <c r="M319" s="19"/>
      <c r="N319" s="19"/>
      <c r="O319" s="18"/>
      <c r="P319" s="20"/>
    </row>
    <row r="320" spans="7:16" ht="15" x14ac:dyDescent="0.25">
      <c r="G320" s="21"/>
      <c r="H320" s="17"/>
      <c r="I320" s="18"/>
      <c r="J320" s="18"/>
      <c r="K320" s="18"/>
      <c r="L320" s="19"/>
      <c r="M320" s="19"/>
      <c r="N320" s="19"/>
      <c r="O320" s="18"/>
      <c r="P320" s="20"/>
    </row>
    <row r="321" spans="7:16" ht="15" x14ac:dyDescent="0.25">
      <c r="G321" s="21"/>
      <c r="H321" s="17"/>
      <c r="I321" s="18"/>
      <c r="J321" s="18"/>
      <c r="K321" s="18"/>
      <c r="L321" s="19"/>
      <c r="M321" s="19"/>
      <c r="N321" s="19"/>
      <c r="O321" s="18"/>
      <c r="P321" s="20"/>
    </row>
    <row r="322" spans="7:16" ht="15" x14ac:dyDescent="0.25">
      <c r="G322" s="21"/>
      <c r="H322" s="17"/>
      <c r="I322" s="18"/>
      <c r="J322" s="18"/>
      <c r="K322" s="18"/>
      <c r="L322" s="19"/>
      <c r="M322" s="19"/>
      <c r="N322" s="19"/>
      <c r="O322" s="18"/>
      <c r="P322" s="20"/>
    </row>
    <row r="323" spans="7:16" ht="15" x14ac:dyDescent="0.25">
      <c r="G323" s="21"/>
      <c r="H323" s="17"/>
      <c r="I323" s="18"/>
      <c r="J323" s="18"/>
      <c r="K323" s="18"/>
      <c r="L323" s="19"/>
      <c r="M323" s="19"/>
      <c r="N323" s="19"/>
      <c r="O323" s="18"/>
      <c r="P323" s="20"/>
    </row>
    <row r="324" spans="7:16" ht="15" x14ac:dyDescent="0.25">
      <c r="G324" s="21"/>
      <c r="H324" s="17"/>
      <c r="I324" s="18"/>
      <c r="J324" s="18"/>
      <c r="K324" s="18"/>
      <c r="L324" s="19"/>
      <c r="M324" s="19"/>
      <c r="N324" s="19"/>
      <c r="O324" s="18"/>
      <c r="P324" s="20"/>
    </row>
    <row r="325" spans="7:16" ht="15" x14ac:dyDescent="0.25">
      <c r="G325" s="21"/>
      <c r="H325" s="17"/>
      <c r="I325" s="18"/>
      <c r="J325" s="18"/>
      <c r="K325" s="18"/>
      <c r="L325" s="19"/>
      <c r="M325" s="19"/>
      <c r="N325" s="19"/>
      <c r="O325" s="18"/>
      <c r="P325" s="20"/>
    </row>
    <row r="326" spans="7:16" ht="15" x14ac:dyDescent="0.25">
      <c r="G326" s="21"/>
      <c r="H326" s="17"/>
      <c r="I326" s="18"/>
      <c r="J326" s="18"/>
      <c r="K326" s="18"/>
      <c r="L326" s="19"/>
      <c r="M326" s="19"/>
      <c r="N326" s="19"/>
      <c r="O326" s="18"/>
      <c r="P326" s="20"/>
    </row>
    <row r="327" spans="7:16" ht="15" x14ac:dyDescent="0.25">
      <c r="G327" s="21"/>
      <c r="H327" s="17"/>
      <c r="I327" s="18"/>
      <c r="J327" s="18"/>
      <c r="K327" s="18"/>
      <c r="L327" s="19"/>
      <c r="M327" s="19"/>
      <c r="N327" s="19"/>
      <c r="O327" s="18"/>
      <c r="P327" s="20"/>
    </row>
    <row r="328" spans="7:16" ht="15" x14ac:dyDescent="0.25">
      <c r="G328" s="21"/>
      <c r="H328" s="17"/>
      <c r="I328" s="18"/>
      <c r="J328" s="18"/>
      <c r="K328" s="18"/>
      <c r="L328" s="19"/>
      <c r="M328" s="19"/>
      <c r="N328" s="19"/>
      <c r="O328" s="18"/>
      <c r="P328" s="20"/>
    </row>
    <row r="329" spans="7:16" ht="15" x14ac:dyDescent="0.25">
      <c r="G329" s="21"/>
      <c r="H329" s="17"/>
      <c r="I329" s="18"/>
      <c r="J329" s="18"/>
      <c r="K329" s="18"/>
      <c r="L329" s="19"/>
      <c r="M329" s="19"/>
      <c r="N329" s="19"/>
      <c r="O329" s="18"/>
      <c r="P329" s="20"/>
    </row>
    <row r="330" spans="7:16" ht="15" x14ac:dyDescent="0.25">
      <c r="G330" s="21"/>
      <c r="H330" s="17"/>
      <c r="I330" s="18"/>
      <c r="J330" s="18"/>
      <c r="K330" s="18"/>
      <c r="L330" s="19"/>
      <c r="M330" s="19"/>
      <c r="N330" s="19"/>
      <c r="O330" s="18"/>
      <c r="P330" s="20"/>
    </row>
    <row r="331" spans="7:16" ht="15" x14ac:dyDescent="0.25">
      <c r="G331" s="21"/>
      <c r="H331" s="17"/>
      <c r="I331" s="18"/>
      <c r="J331" s="18"/>
      <c r="K331" s="18"/>
      <c r="L331" s="19"/>
      <c r="M331" s="19"/>
      <c r="N331" s="19"/>
      <c r="O331" s="18"/>
      <c r="P331" s="20"/>
    </row>
    <row r="332" spans="7:16" ht="15" x14ac:dyDescent="0.25">
      <c r="G332" s="21"/>
      <c r="H332" s="17"/>
      <c r="I332" s="18"/>
      <c r="J332" s="18"/>
      <c r="K332" s="18"/>
      <c r="L332" s="19"/>
      <c r="M332" s="19"/>
      <c r="N332" s="19"/>
      <c r="O332" s="18"/>
      <c r="P332" s="20"/>
    </row>
    <row r="333" spans="7:16" ht="15" x14ac:dyDescent="0.25">
      <c r="G333" s="21"/>
      <c r="H333" s="17"/>
      <c r="I333" s="18"/>
      <c r="J333" s="18"/>
      <c r="K333" s="18"/>
      <c r="L333" s="19"/>
      <c r="M333" s="19"/>
      <c r="N333" s="19"/>
      <c r="O333" s="18"/>
      <c r="P333" s="20"/>
    </row>
    <row r="334" spans="7:16" ht="15" x14ac:dyDescent="0.25">
      <c r="G334" s="21"/>
      <c r="H334" s="17"/>
      <c r="I334" s="18"/>
      <c r="J334" s="18"/>
      <c r="K334" s="18"/>
      <c r="L334" s="19"/>
      <c r="M334" s="19"/>
      <c r="N334" s="19"/>
      <c r="O334" s="18"/>
      <c r="P334" s="20"/>
    </row>
    <row r="335" spans="7:16" ht="15" x14ac:dyDescent="0.25">
      <c r="G335" s="16"/>
      <c r="H335" s="17"/>
      <c r="I335" s="18"/>
      <c r="J335" s="18"/>
      <c r="K335" s="18"/>
      <c r="L335" s="19"/>
      <c r="M335" s="19"/>
      <c r="N335" s="19"/>
      <c r="O335" s="18"/>
      <c r="P335" s="20"/>
    </row>
    <row r="336" spans="7:16" ht="15" x14ac:dyDescent="0.25">
      <c r="G336" s="16"/>
      <c r="H336" s="17"/>
      <c r="I336" s="18"/>
      <c r="J336" s="18"/>
      <c r="K336" s="18"/>
      <c r="L336" s="19"/>
      <c r="M336" s="19"/>
      <c r="N336" s="19"/>
      <c r="O336" s="18"/>
      <c r="P336" s="20"/>
    </row>
    <row r="337" spans="7:16" ht="15" x14ac:dyDescent="0.25">
      <c r="G337" s="16"/>
      <c r="H337" s="17"/>
      <c r="I337" s="18"/>
      <c r="J337" s="18"/>
      <c r="K337" s="18"/>
      <c r="L337" s="19"/>
      <c r="M337" s="19"/>
      <c r="N337" s="19"/>
      <c r="O337" s="18"/>
      <c r="P337" s="20"/>
    </row>
    <row r="338" spans="7:16" ht="15" x14ac:dyDescent="0.25">
      <c r="G338" s="16"/>
      <c r="H338" s="17"/>
      <c r="I338" s="18"/>
      <c r="J338" s="18"/>
      <c r="K338" s="18"/>
      <c r="L338" s="19"/>
      <c r="M338" s="19"/>
      <c r="O338" s="18"/>
      <c r="P338" s="20"/>
    </row>
    <row r="339" spans="7:16" ht="15" x14ac:dyDescent="0.25">
      <c r="G339" s="16"/>
      <c r="H339" s="17"/>
      <c r="I339" s="18"/>
      <c r="J339" s="18"/>
      <c r="K339" s="18"/>
      <c r="L339" s="19"/>
      <c r="M339" s="19"/>
      <c r="O339" s="18"/>
      <c r="P339" s="20"/>
    </row>
  </sheetData>
  <mergeCells count="10">
    <mergeCell ref="AR31:AR32"/>
    <mergeCell ref="AR33:AR35"/>
    <mergeCell ref="AR38:AR40"/>
    <mergeCell ref="AR43:AR45"/>
    <mergeCell ref="BD2:BH2"/>
    <mergeCell ref="BA5:BA9"/>
    <mergeCell ref="AR21:AR22"/>
    <mergeCell ref="AR27:AR30"/>
    <mergeCell ref="AR23:AR26"/>
    <mergeCell ref="BA18:BA22"/>
  </mergeCells>
  <conditionalFormatting sqref="P78:P90 P93 P248:P290">
    <cfRule type="cellIs" dxfId="357" priority="213" stopIfTrue="1" operator="equal">
      <formula>"MA"</formula>
    </cfRule>
    <cfRule type="cellIs" dxfId="356" priority="214" stopIfTrue="1" operator="equal">
      <formula>"A"</formula>
    </cfRule>
    <cfRule type="cellIs" dxfId="355" priority="215" stopIfTrue="1" operator="equal">
      <formula>"M"</formula>
    </cfRule>
    <cfRule type="cellIs" dxfId="354" priority="216" stopIfTrue="1" operator="equal">
      <formula>"B"</formula>
    </cfRule>
    <cfRule type="cellIs" dxfId="353" priority="217" stopIfTrue="1" operator="equal">
      <formula>"MB"</formula>
    </cfRule>
  </conditionalFormatting>
  <conditionalFormatting sqref="P91">
    <cfRule type="cellIs" dxfId="352" priority="208" stopIfTrue="1" operator="equal">
      <formula>"MA"</formula>
    </cfRule>
    <cfRule type="cellIs" dxfId="351" priority="209" stopIfTrue="1" operator="equal">
      <formula>"A"</formula>
    </cfRule>
    <cfRule type="cellIs" dxfId="350" priority="210" stopIfTrue="1" operator="equal">
      <formula>"M"</formula>
    </cfRule>
    <cfRule type="cellIs" dxfId="349" priority="211" stopIfTrue="1" operator="equal">
      <formula>"B"</formula>
    </cfRule>
    <cfRule type="cellIs" dxfId="348" priority="212" stopIfTrue="1" operator="equal">
      <formula>"MB"</formula>
    </cfRule>
  </conditionalFormatting>
  <conditionalFormatting sqref="P92">
    <cfRule type="cellIs" dxfId="347" priority="203" stopIfTrue="1" operator="equal">
      <formula>"MA"</formula>
    </cfRule>
    <cfRule type="cellIs" dxfId="346" priority="204" stopIfTrue="1" operator="equal">
      <formula>"A"</formula>
    </cfRule>
    <cfRule type="cellIs" dxfId="345" priority="205" stopIfTrue="1" operator="equal">
      <formula>"M"</formula>
    </cfRule>
    <cfRule type="cellIs" dxfId="344" priority="206" stopIfTrue="1" operator="equal">
      <formula>"B"</formula>
    </cfRule>
    <cfRule type="cellIs" dxfId="343" priority="207" stopIfTrue="1" operator="equal">
      <formula>"MB"</formula>
    </cfRule>
  </conditionalFormatting>
  <conditionalFormatting sqref="P100:P120 P127:P134">
    <cfRule type="cellIs" dxfId="342" priority="198" stopIfTrue="1" operator="equal">
      <formula>"MA"</formula>
    </cfRule>
    <cfRule type="cellIs" dxfId="341" priority="199" stopIfTrue="1" operator="equal">
      <formula>"A"</formula>
    </cfRule>
    <cfRule type="cellIs" dxfId="340" priority="200" stopIfTrue="1" operator="equal">
      <formula>"M"</formula>
    </cfRule>
    <cfRule type="cellIs" dxfId="339" priority="201" stopIfTrue="1" operator="equal">
      <formula>"B"</formula>
    </cfRule>
    <cfRule type="cellIs" dxfId="338" priority="202" stopIfTrue="1" operator="equal">
      <formula>"MB"</formula>
    </cfRule>
  </conditionalFormatting>
  <conditionalFormatting sqref="P94:P99">
    <cfRule type="cellIs" dxfId="337" priority="193" stopIfTrue="1" operator="equal">
      <formula>"MA"</formula>
    </cfRule>
    <cfRule type="cellIs" dxfId="336" priority="194" stopIfTrue="1" operator="equal">
      <formula>"A"</formula>
    </cfRule>
    <cfRule type="cellIs" dxfId="335" priority="195" stopIfTrue="1" operator="equal">
      <formula>"M"</formula>
    </cfRule>
    <cfRule type="cellIs" dxfId="334" priority="196" stopIfTrue="1" operator="equal">
      <formula>"B"</formula>
    </cfRule>
    <cfRule type="cellIs" dxfId="333" priority="197" stopIfTrue="1" operator="equal">
      <formula>"MB"</formula>
    </cfRule>
  </conditionalFormatting>
  <conditionalFormatting sqref="P121:P125">
    <cfRule type="cellIs" dxfId="332" priority="188" stopIfTrue="1" operator="equal">
      <formula>"MA"</formula>
    </cfRule>
    <cfRule type="cellIs" dxfId="331" priority="189" stopIfTrue="1" operator="equal">
      <formula>"A"</formula>
    </cfRule>
    <cfRule type="cellIs" dxfId="330" priority="190" stopIfTrue="1" operator="equal">
      <formula>"M"</formula>
    </cfRule>
    <cfRule type="cellIs" dxfId="329" priority="191" stopIfTrue="1" operator="equal">
      <formula>"B"</formula>
    </cfRule>
    <cfRule type="cellIs" dxfId="328" priority="192" stopIfTrue="1" operator="equal">
      <formula>"MB"</formula>
    </cfRule>
  </conditionalFormatting>
  <conditionalFormatting sqref="P126">
    <cfRule type="cellIs" dxfId="327" priority="183" stopIfTrue="1" operator="equal">
      <formula>"MA"</formula>
    </cfRule>
    <cfRule type="cellIs" dxfId="326" priority="184" stopIfTrue="1" operator="equal">
      <formula>"A"</formula>
    </cfRule>
    <cfRule type="cellIs" dxfId="325" priority="185" stopIfTrue="1" operator="equal">
      <formula>"M"</formula>
    </cfRule>
    <cfRule type="cellIs" dxfId="324" priority="186" stopIfTrue="1" operator="equal">
      <formula>"B"</formula>
    </cfRule>
    <cfRule type="cellIs" dxfId="323" priority="187" stopIfTrue="1" operator="equal">
      <formula>"MB"</formula>
    </cfRule>
  </conditionalFormatting>
  <conditionalFormatting sqref="P135:P145">
    <cfRule type="cellIs" dxfId="322" priority="178" stopIfTrue="1" operator="equal">
      <formula>"MA"</formula>
    </cfRule>
    <cfRule type="cellIs" dxfId="321" priority="179" stopIfTrue="1" operator="equal">
      <formula>"A"</formula>
    </cfRule>
    <cfRule type="cellIs" dxfId="320" priority="180" stopIfTrue="1" operator="equal">
      <formula>"M"</formula>
    </cfRule>
    <cfRule type="cellIs" dxfId="319" priority="181" stopIfTrue="1" operator="equal">
      <formula>"B"</formula>
    </cfRule>
    <cfRule type="cellIs" dxfId="318" priority="182" stopIfTrue="1" operator="equal">
      <formula>"MB"</formula>
    </cfRule>
  </conditionalFormatting>
  <conditionalFormatting sqref="P146">
    <cfRule type="cellIs" dxfId="317" priority="173" stopIfTrue="1" operator="equal">
      <formula>"MA"</formula>
    </cfRule>
    <cfRule type="cellIs" dxfId="316" priority="174" stopIfTrue="1" operator="equal">
      <formula>"A"</formula>
    </cfRule>
    <cfRule type="cellIs" dxfId="315" priority="175" stopIfTrue="1" operator="equal">
      <formula>"M"</formula>
    </cfRule>
    <cfRule type="cellIs" dxfId="314" priority="176" stopIfTrue="1" operator="equal">
      <formula>"B"</formula>
    </cfRule>
    <cfRule type="cellIs" dxfId="313" priority="177" stopIfTrue="1" operator="equal">
      <formula>"MB"</formula>
    </cfRule>
  </conditionalFormatting>
  <conditionalFormatting sqref="P158 P160:P169">
    <cfRule type="cellIs" dxfId="312" priority="168" stopIfTrue="1" operator="equal">
      <formula>"MA"</formula>
    </cfRule>
    <cfRule type="cellIs" dxfId="311" priority="169" stopIfTrue="1" operator="equal">
      <formula>"A"</formula>
    </cfRule>
    <cfRule type="cellIs" dxfId="310" priority="170" stopIfTrue="1" operator="equal">
      <formula>"M"</formula>
    </cfRule>
    <cfRule type="cellIs" dxfId="309" priority="171" stopIfTrue="1" operator="equal">
      <formula>"B"</formula>
    </cfRule>
    <cfRule type="cellIs" dxfId="308" priority="172" stopIfTrue="1" operator="equal">
      <formula>"MB"</formula>
    </cfRule>
  </conditionalFormatting>
  <conditionalFormatting sqref="P151:P153">
    <cfRule type="cellIs" dxfId="307" priority="163" stopIfTrue="1" operator="equal">
      <formula>"MA"</formula>
    </cfRule>
    <cfRule type="cellIs" dxfId="306" priority="164" stopIfTrue="1" operator="equal">
      <formula>"A"</formula>
    </cfRule>
    <cfRule type="cellIs" dxfId="305" priority="165" stopIfTrue="1" operator="equal">
      <formula>"M"</formula>
    </cfRule>
    <cfRule type="cellIs" dxfId="304" priority="166" stopIfTrue="1" operator="equal">
      <formula>"B"</formula>
    </cfRule>
    <cfRule type="cellIs" dxfId="303" priority="167" stopIfTrue="1" operator="equal">
      <formula>"MB"</formula>
    </cfRule>
  </conditionalFormatting>
  <conditionalFormatting sqref="P148:P150">
    <cfRule type="cellIs" dxfId="302" priority="158" stopIfTrue="1" operator="equal">
      <formula>"MA"</formula>
    </cfRule>
    <cfRule type="cellIs" dxfId="301" priority="159" stopIfTrue="1" operator="equal">
      <formula>"A"</formula>
    </cfRule>
    <cfRule type="cellIs" dxfId="300" priority="160" stopIfTrue="1" operator="equal">
      <formula>"M"</formula>
    </cfRule>
    <cfRule type="cellIs" dxfId="299" priority="161" stopIfTrue="1" operator="equal">
      <formula>"B"</formula>
    </cfRule>
    <cfRule type="cellIs" dxfId="298" priority="162" stopIfTrue="1" operator="equal">
      <formula>"MB"</formula>
    </cfRule>
  </conditionalFormatting>
  <conditionalFormatting sqref="P147">
    <cfRule type="cellIs" dxfId="297" priority="153" stopIfTrue="1" operator="equal">
      <formula>"MA"</formula>
    </cfRule>
    <cfRule type="cellIs" dxfId="296" priority="154" stopIfTrue="1" operator="equal">
      <formula>"A"</formula>
    </cfRule>
    <cfRule type="cellIs" dxfId="295" priority="155" stopIfTrue="1" operator="equal">
      <formula>"M"</formula>
    </cfRule>
    <cfRule type="cellIs" dxfId="294" priority="156" stopIfTrue="1" operator="equal">
      <formula>"B"</formula>
    </cfRule>
    <cfRule type="cellIs" dxfId="293" priority="157" stopIfTrue="1" operator="equal">
      <formula>"MB"</formula>
    </cfRule>
  </conditionalFormatting>
  <conditionalFormatting sqref="P155">
    <cfRule type="cellIs" dxfId="292" priority="148" stopIfTrue="1" operator="equal">
      <formula>"MA"</formula>
    </cfRule>
    <cfRule type="cellIs" dxfId="291" priority="149" stopIfTrue="1" operator="equal">
      <formula>"A"</formula>
    </cfRule>
    <cfRule type="cellIs" dxfId="290" priority="150" stopIfTrue="1" operator="equal">
      <formula>"M"</formula>
    </cfRule>
    <cfRule type="cellIs" dxfId="289" priority="151" stopIfTrue="1" operator="equal">
      <formula>"B"</formula>
    </cfRule>
    <cfRule type="cellIs" dxfId="288" priority="152" stopIfTrue="1" operator="equal">
      <formula>"MB"</formula>
    </cfRule>
  </conditionalFormatting>
  <conditionalFormatting sqref="P157">
    <cfRule type="cellIs" dxfId="287" priority="143" stopIfTrue="1" operator="equal">
      <formula>"MA"</formula>
    </cfRule>
    <cfRule type="cellIs" dxfId="286" priority="144" stopIfTrue="1" operator="equal">
      <formula>"A"</formula>
    </cfRule>
    <cfRule type="cellIs" dxfId="285" priority="145" stopIfTrue="1" operator="equal">
      <formula>"M"</formula>
    </cfRule>
    <cfRule type="cellIs" dxfId="284" priority="146" stopIfTrue="1" operator="equal">
      <formula>"B"</formula>
    </cfRule>
    <cfRule type="cellIs" dxfId="283" priority="147" stopIfTrue="1" operator="equal">
      <formula>"MB"</formula>
    </cfRule>
  </conditionalFormatting>
  <conditionalFormatting sqref="P154">
    <cfRule type="cellIs" dxfId="282" priority="138" stopIfTrue="1" operator="equal">
      <formula>"MA"</formula>
    </cfRule>
    <cfRule type="cellIs" dxfId="281" priority="139" stopIfTrue="1" operator="equal">
      <formula>"A"</formula>
    </cfRule>
    <cfRule type="cellIs" dxfId="280" priority="140" stopIfTrue="1" operator="equal">
      <formula>"M"</formula>
    </cfRule>
    <cfRule type="cellIs" dxfId="279" priority="141" stopIfTrue="1" operator="equal">
      <formula>"B"</formula>
    </cfRule>
    <cfRule type="cellIs" dxfId="278" priority="142" stopIfTrue="1" operator="equal">
      <formula>"MB"</formula>
    </cfRule>
  </conditionalFormatting>
  <conditionalFormatting sqref="P156">
    <cfRule type="cellIs" dxfId="277" priority="133" stopIfTrue="1" operator="equal">
      <formula>"MA"</formula>
    </cfRule>
    <cfRule type="cellIs" dxfId="276" priority="134" stopIfTrue="1" operator="equal">
      <formula>"A"</formula>
    </cfRule>
    <cfRule type="cellIs" dxfId="275" priority="135" stopIfTrue="1" operator="equal">
      <formula>"M"</formula>
    </cfRule>
    <cfRule type="cellIs" dxfId="274" priority="136" stopIfTrue="1" operator="equal">
      <formula>"B"</formula>
    </cfRule>
    <cfRule type="cellIs" dxfId="273" priority="137" stopIfTrue="1" operator="equal">
      <formula>"MB"</formula>
    </cfRule>
  </conditionalFormatting>
  <conditionalFormatting sqref="P170">
    <cfRule type="cellIs" dxfId="272" priority="128" stopIfTrue="1" operator="equal">
      <formula>"MA"</formula>
    </cfRule>
    <cfRule type="cellIs" dxfId="271" priority="129" stopIfTrue="1" operator="equal">
      <formula>"A"</formula>
    </cfRule>
    <cfRule type="cellIs" dxfId="270" priority="130" stopIfTrue="1" operator="equal">
      <formula>"M"</formula>
    </cfRule>
    <cfRule type="cellIs" dxfId="269" priority="131" stopIfTrue="1" operator="equal">
      <formula>"B"</formula>
    </cfRule>
    <cfRule type="cellIs" dxfId="268" priority="132" stopIfTrue="1" operator="equal">
      <formula>"MB"</formula>
    </cfRule>
  </conditionalFormatting>
  <conditionalFormatting sqref="P171">
    <cfRule type="cellIs" dxfId="267" priority="123" stopIfTrue="1" operator="equal">
      <formula>"MA"</formula>
    </cfRule>
    <cfRule type="cellIs" dxfId="266" priority="124" stopIfTrue="1" operator="equal">
      <formula>"A"</formula>
    </cfRule>
    <cfRule type="cellIs" dxfId="265" priority="125" stopIfTrue="1" operator="equal">
      <formula>"M"</formula>
    </cfRule>
    <cfRule type="cellIs" dxfId="264" priority="126" stopIfTrue="1" operator="equal">
      <formula>"B"</formula>
    </cfRule>
    <cfRule type="cellIs" dxfId="263" priority="127" stopIfTrue="1" operator="equal">
      <formula>"MB"</formula>
    </cfRule>
  </conditionalFormatting>
  <conditionalFormatting sqref="P159">
    <cfRule type="cellIs" dxfId="262" priority="118" stopIfTrue="1" operator="equal">
      <formula>"MA"</formula>
    </cfRule>
    <cfRule type="cellIs" dxfId="261" priority="119" stopIfTrue="1" operator="equal">
      <formula>"A"</formula>
    </cfRule>
    <cfRule type="cellIs" dxfId="260" priority="120" stopIfTrue="1" operator="equal">
      <formula>"M"</formula>
    </cfRule>
    <cfRule type="cellIs" dxfId="259" priority="121" stopIfTrue="1" operator="equal">
      <formula>"B"</formula>
    </cfRule>
    <cfRule type="cellIs" dxfId="258" priority="122" stopIfTrue="1" operator="equal">
      <formula>"MB"</formula>
    </cfRule>
  </conditionalFormatting>
  <conditionalFormatting sqref="P172">
    <cfRule type="cellIs" dxfId="257" priority="113" stopIfTrue="1" operator="equal">
      <formula>"MA"</formula>
    </cfRule>
    <cfRule type="cellIs" dxfId="256" priority="114" stopIfTrue="1" operator="equal">
      <formula>"A"</formula>
    </cfRule>
    <cfRule type="cellIs" dxfId="255" priority="115" stopIfTrue="1" operator="equal">
      <formula>"M"</formula>
    </cfRule>
    <cfRule type="cellIs" dxfId="254" priority="116" stopIfTrue="1" operator="equal">
      <formula>"B"</formula>
    </cfRule>
    <cfRule type="cellIs" dxfId="253" priority="117" stopIfTrue="1" operator="equal">
      <formula>"MB"</formula>
    </cfRule>
  </conditionalFormatting>
  <conditionalFormatting sqref="P302 P212:P241">
    <cfRule type="cellIs" dxfId="252" priority="108" stopIfTrue="1" operator="equal">
      <formula>"MA"</formula>
    </cfRule>
    <cfRule type="cellIs" dxfId="251" priority="109" stopIfTrue="1" operator="equal">
      <formula>"A"</formula>
    </cfRule>
    <cfRule type="cellIs" dxfId="250" priority="110" stopIfTrue="1" operator="equal">
      <formula>"M"</formula>
    </cfRule>
    <cfRule type="cellIs" dxfId="249" priority="111" stopIfTrue="1" operator="equal">
      <formula>"B"</formula>
    </cfRule>
    <cfRule type="cellIs" dxfId="248" priority="112" stopIfTrue="1" operator="equal">
      <formula>"MB"</formula>
    </cfRule>
  </conditionalFormatting>
  <conditionalFormatting sqref="P174:P202">
    <cfRule type="cellIs" dxfId="247" priority="98" stopIfTrue="1" operator="equal">
      <formula>"MA"</formula>
    </cfRule>
    <cfRule type="cellIs" dxfId="246" priority="99" stopIfTrue="1" operator="equal">
      <formula>"A"</formula>
    </cfRule>
    <cfRule type="cellIs" dxfId="245" priority="100" stopIfTrue="1" operator="equal">
      <formula>"M"</formula>
    </cfRule>
    <cfRule type="cellIs" dxfId="244" priority="101" stopIfTrue="1" operator="equal">
      <formula>"B"</formula>
    </cfRule>
    <cfRule type="cellIs" dxfId="243" priority="102" stopIfTrue="1" operator="equal">
      <formula>"MB"</formula>
    </cfRule>
  </conditionalFormatting>
  <conditionalFormatting sqref="P173">
    <cfRule type="cellIs" dxfId="242" priority="103" stopIfTrue="1" operator="equal">
      <formula>"MA"</formula>
    </cfRule>
    <cfRule type="cellIs" dxfId="241" priority="104" stopIfTrue="1" operator="equal">
      <formula>"A"</formula>
    </cfRule>
    <cfRule type="cellIs" dxfId="240" priority="105" stopIfTrue="1" operator="equal">
      <formula>"M"</formula>
    </cfRule>
    <cfRule type="cellIs" dxfId="239" priority="106" stopIfTrue="1" operator="equal">
      <formula>"B"</formula>
    </cfRule>
    <cfRule type="cellIs" dxfId="238" priority="107" stopIfTrue="1" operator="equal">
      <formula>"MB"</formula>
    </cfRule>
  </conditionalFormatting>
  <conditionalFormatting sqref="P299:P301">
    <cfRule type="cellIs" dxfId="237" priority="83" stopIfTrue="1" operator="equal">
      <formula>"MA"</formula>
    </cfRule>
    <cfRule type="cellIs" dxfId="236" priority="84" stopIfTrue="1" operator="equal">
      <formula>"A"</formula>
    </cfRule>
    <cfRule type="cellIs" dxfId="235" priority="85" stopIfTrue="1" operator="equal">
      <formula>"M"</formula>
    </cfRule>
    <cfRule type="cellIs" dxfId="234" priority="86" stopIfTrue="1" operator="equal">
      <formula>"B"</formula>
    </cfRule>
    <cfRule type="cellIs" dxfId="233" priority="87" stopIfTrue="1" operator="equal">
      <formula>"MB"</formula>
    </cfRule>
  </conditionalFormatting>
  <conditionalFormatting sqref="P291:P294">
    <cfRule type="cellIs" dxfId="232" priority="93" stopIfTrue="1" operator="equal">
      <formula>"MA"</formula>
    </cfRule>
    <cfRule type="cellIs" dxfId="231" priority="94" stopIfTrue="1" operator="equal">
      <formula>"A"</formula>
    </cfRule>
    <cfRule type="cellIs" dxfId="230" priority="95" stopIfTrue="1" operator="equal">
      <formula>"M"</formula>
    </cfRule>
    <cfRule type="cellIs" dxfId="229" priority="96" stopIfTrue="1" operator="equal">
      <formula>"B"</formula>
    </cfRule>
    <cfRule type="cellIs" dxfId="228" priority="97" stopIfTrue="1" operator="equal">
      <formula>"MB"</formula>
    </cfRule>
  </conditionalFormatting>
  <conditionalFormatting sqref="P295:P298">
    <cfRule type="cellIs" dxfId="227" priority="88" stopIfTrue="1" operator="equal">
      <formula>"MA"</formula>
    </cfRule>
    <cfRule type="cellIs" dxfId="226" priority="89" stopIfTrue="1" operator="equal">
      <formula>"A"</formula>
    </cfRule>
    <cfRule type="cellIs" dxfId="225" priority="90" stopIfTrue="1" operator="equal">
      <formula>"M"</formula>
    </cfRule>
    <cfRule type="cellIs" dxfId="224" priority="91" stopIfTrue="1" operator="equal">
      <formula>"B"</formula>
    </cfRule>
    <cfRule type="cellIs" dxfId="223" priority="92" stopIfTrue="1" operator="equal">
      <formula>"MB"</formula>
    </cfRule>
  </conditionalFormatting>
  <conditionalFormatting sqref="P303:P304">
    <cfRule type="cellIs" dxfId="222" priority="78" stopIfTrue="1" operator="equal">
      <formula>"MA"</formula>
    </cfRule>
    <cfRule type="cellIs" dxfId="221" priority="79" stopIfTrue="1" operator="equal">
      <formula>"A"</formula>
    </cfRule>
    <cfRule type="cellIs" dxfId="220" priority="80" stopIfTrue="1" operator="equal">
      <formula>"M"</formula>
    </cfRule>
    <cfRule type="cellIs" dxfId="219" priority="81" stopIfTrue="1" operator="equal">
      <formula>"B"</formula>
    </cfRule>
    <cfRule type="cellIs" dxfId="218" priority="82" stopIfTrue="1" operator="equal">
      <formula>"MB"</formula>
    </cfRule>
  </conditionalFormatting>
  <conditionalFormatting sqref="P203:P207">
    <cfRule type="cellIs" dxfId="217" priority="73" stopIfTrue="1" operator="equal">
      <formula>"MA"</formula>
    </cfRule>
    <cfRule type="cellIs" dxfId="216" priority="74" stopIfTrue="1" operator="equal">
      <formula>"A"</formula>
    </cfRule>
    <cfRule type="cellIs" dxfId="215" priority="75" stopIfTrue="1" operator="equal">
      <formula>"M"</formula>
    </cfRule>
    <cfRule type="cellIs" dxfId="214" priority="76" stopIfTrue="1" operator="equal">
      <formula>"B"</formula>
    </cfRule>
    <cfRule type="cellIs" dxfId="213" priority="77" stopIfTrue="1" operator="equal">
      <formula>"MB"</formula>
    </cfRule>
  </conditionalFormatting>
  <conditionalFormatting sqref="P208:P211">
    <cfRule type="cellIs" dxfId="212" priority="68" stopIfTrue="1" operator="equal">
      <formula>"MA"</formula>
    </cfRule>
    <cfRule type="cellIs" dxfId="211" priority="69" stopIfTrue="1" operator="equal">
      <formula>"A"</formula>
    </cfRule>
    <cfRule type="cellIs" dxfId="210" priority="70" stopIfTrue="1" operator="equal">
      <formula>"M"</formula>
    </cfRule>
    <cfRule type="cellIs" dxfId="209" priority="71" stopIfTrue="1" operator="equal">
      <formula>"B"</formula>
    </cfRule>
    <cfRule type="cellIs" dxfId="208" priority="72" stopIfTrue="1" operator="equal">
      <formula>"MB"</formula>
    </cfRule>
  </conditionalFormatting>
  <conditionalFormatting sqref="P242:P246">
    <cfRule type="cellIs" dxfId="207" priority="63" stopIfTrue="1" operator="equal">
      <formula>"MA"</formula>
    </cfRule>
    <cfRule type="cellIs" dxfId="206" priority="64" stopIfTrue="1" operator="equal">
      <formula>"A"</formula>
    </cfRule>
    <cfRule type="cellIs" dxfId="205" priority="65" stopIfTrue="1" operator="equal">
      <formula>"M"</formula>
    </cfRule>
    <cfRule type="cellIs" dxfId="204" priority="66" stopIfTrue="1" operator="equal">
      <formula>"B"</formula>
    </cfRule>
    <cfRule type="cellIs" dxfId="203" priority="67" stopIfTrue="1" operator="equal">
      <formula>"MB"</formula>
    </cfRule>
  </conditionalFormatting>
  <conditionalFormatting sqref="P247">
    <cfRule type="cellIs" dxfId="202" priority="58" stopIfTrue="1" operator="equal">
      <formula>"MA"</formula>
    </cfRule>
    <cfRule type="cellIs" dxfId="201" priority="59" stopIfTrue="1" operator="equal">
      <formula>"A"</formula>
    </cfRule>
    <cfRule type="cellIs" dxfId="200" priority="60" stopIfTrue="1" operator="equal">
      <formula>"M"</formula>
    </cfRule>
    <cfRule type="cellIs" dxfId="199" priority="61" stopIfTrue="1" operator="equal">
      <formula>"B"</formula>
    </cfRule>
    <cfRule type="cellIs" dxfId="198" priority="62" stopIfTrue="1" operator="equal">
      <formula>"MB"</formula>
    </cfRule>
  </conditionalFormatting>
  <conditionalFormatting sqref="P305">
    <cfRule type="cellIs" dxfId="197" priority="53" stopIfTrue="1" operator="equal">
      <formula>"MA"</formula>
    </cfRule>
    <cfRule type="cellIs" dxfId="196" priority="54" stopIfTrue="1" operator="equal">
      <formula>"A"</formula>
    </cfRule>
    <cfRule type="cellIs" dxfId="195" priority="55" stopIfTrue="1" operator="equal">
      <formula>"M"</formula>
    </cfRule>
    <cfRule type="cellIs" dxfId="194" priority="56" stopIfTrue="1" operator="equal">
      <formula>"B"</formula>
    </cfRule>
    <cfRule type="cellIs" dxfId="193" priority="57" stopIfTrue="1" operator="equal">
      <formula>"MB"</formula>
    </cfRule>
  </conditionalFormatting>
  <conditionalFormatting sqref="P306:P311 P316:P321">
    <cfRule type="cellIs" dxfId="192" priority="48" stopIfTrue="1" operator="equal">
      <formula>"MA"</formula>
    </cfRule>
    <cfRule type="cellIs" dxfId="191" priority="49" stopIfTrue="1" operator="equal">
      <formula>"A"</formula>
    </cfRule>
    <cfRule type="cellIs" dxfId="190" priority="50" stopIfTrue="1" operator="equal">
      <formula>"M"</formula>
    </cfRule>
    <cfRule type="cellIs" dxfId="189" priority="51" stopIfTrue="1" operator="equal">
      <formula>"B"</formula>
    </cfRule>
    <cfRule type="cellIs" dxfId="188" priority="52" stopIfTrue="1" operator="equal">
      <formula>"MB"</formula>
    </cfRule>
  </conditionalFormatting>
  <conditionalFormatting sqref="P330:P332">
    <cfRule type="cellIs" dxfId="187" priority="33" stopIfTrue="1" operator="equal">
      <formula>"MA"</formula>
    </cfRule>
    <cfRule type="cellIs" dxfId="186" priority="34" stopIfTrue="1" operator="equal">
      <formula>"A"</formula>
    </cfRule>
    <cfRule type="cellIs" dxfId="185" priority="35" stopIfTrue="1" operator="equal">
      <formula>"M"</formula>
    </cfRule>
    <cfRule type="cellIs" dxfId="184" priority="36" stopIfTrue="1" operator="equal">
      <formula>"B"</formula>
    </cfRule>
    <cfRule type="cellIs" dxfId="183" priority="37" stopIfTrue="1" operator="equal">
      <formula>"MB"</formula>
    </cfRule>
  </conditionalFormatting>
  <conditionalFormatting sqref="P333:P336">
    <cfRule type="cellIs" dxfId="182" priority="28" stopIfTrue="1" operator="equal">
      <formula>"MA"</formula>
    </cfRule>
    <cfRule type="cellIs" dxfId="181" priority="29" stopIfTrue="1" operator="equal">
      <formula>"A"</formula>
    </cfRule>
    <cfRule type="cellIs" dxfId="180" priority="30" stopIfTrue="1" operator="equal">
      <formula>"M"</formula>
    </cfRule>
    <cfRule type="cellIs" dxfId="179" priority="31" stopIfTrue="1" operator="equal">
      <formula>"B"</formula>
    </cfRule>
    <cfRule type="cellIs" dxfId="178" priority="32" stopIfTrue="1" operator="equal">
      <formula>"MB"</formula>
    </cfRule>
  </conditionalFormatting>
  <conditionalFormatting sqref="P322:P325">
    <cfRule type="cellIs" dxfId="177" priority="43" stopIfTrue="1" operator="equal">
      <formula>"MA"</formula>
    </cfRule>
    <cfRule type="cellIs" dxfId="176" priority="44" stopIfTrue="1" operator="equal">
      <formula>"A"</formula>
    </cfRule>
    <cfRule type="cellIs" dxfId="175" priority="45" stopIfTrue="1" operator="equal">
      <formula>"M"</formula>
    </cfRule>
    <cfRule type="cellIs" dxfId="174" priority="46" stopIfTrue="1" operator="equal">
      <formula>"B"</formula>
    </cfRule>
    <cfRule type="cellIs" dxfId="173" priority="47" stopIfTrue="1" operator="equal">
      <formula>"MB"</formula>
    </cfRule>
  </conditionalFormatting>
  <conditionalFormatting sqref="P326:P329">
    <cfRule type="cellIs" dxfId="172" priority="38" stopIfTrue="1" operator="equal">
      <formula>"MA"</formula>
    </cfRule>
    <cfRule type="cellIs" dxfId="171" priority="39" stopIfTrue="1" operator="equal">
      <formula>"A"</formula>
    </cfRule>
    <cfRule type="cellIs" dxfId="170" priority="40" stopIfTrue="1" operator="equal">
      <formula>"M"</formula>
    </cfRule>
    <cfRule type="cellIs" dxfId="169" priority="41" stopIfTrue="1" operator="equal">
      <formula>"B"</formula>
    </cfRule>
    <cfRule type="cellIs" dxfId="168" priority="42" stopIfTrue="1" operator="equal">
      <formula>"MB"</formula>
    </cfRule>
  </conditionalFormatting>
  <conditionalFormatting sqref="P337:P338">
    <cfRule type="cellIs" dxfId="167" priority="23" stopIfTrue="1" operator="equal">
      <formula>"MA"</formula>
    </cfRule>
    <cfRule type="cellIs" dxfId="166" priority="24" stopIfTrue="1" operator="equal">
      <formula>"A"</formula>
    </cfRule>
    <cfRule type="cellIs" dxfId="165" priority="25" stopIfTrue="1" operator="equal">
      <formula>"M"</formula>
    </cfRule>
    <cfRule type="cellIs" dxfId="164" priority="26" stopIfTrue="1" operator="equal">
      <formula>"B"</formula>
    </cfRule>
    <cfRule type="cellIs" dxfId="163" priority="27" stopIfTrue="1" operator="equal">
      <formula>"MB"</formula>
    </cfRule>
  </conditionalFormatting>
  <conditionalFormatting sqref="P312:P315">
    <cfRule type="cellIs" dxfId="162" priority="18" stopIfTrue="1" operator="equal">
      <formula>"MA"</formula>
    </cfRule>
    <cfRule type="cellIs" dxfId="161" priority="19" stopIfTrue="1" operator="equal">
      <formula>"A"</formula>
    </cfRule>
    <cfRule type="cellIs" dxfId="160" priority="20" stopIfTrue="1" operator="equal">
      <formula>"M"</formula>
    </cfRule>
    <cfRule type="cellIs" dxfId="159" priority="21" stopIfTrue="1" operator="equal">
      <formula>"B"</formula>
    </cfRule>
    <cfRule type="cellIs" dxfId="158" priority="22" stopIfTrue="1" operator="equal">
      <formula>"MB"</formula>
    </cfRule>
  </conditionalFormatting>
  <conditionalFormatting sqref="P339">
    <cfRule type="cellIs" dxfId="157" priority="13" stopIfTrue="1" operator="equal">
      <formula>"MA"</formula>
    </cfRule>
    <cfRule type="cellIs" dxfId="156" priority="14" stopIfTrue="1" operator="equal">
      <formula>"A"</formula>
    </cfRule>
    <cfRule type="cellIs" dxfId="155" priority="15" stopIfTrue="1" operator="equal">
      <formula>"M"</formula>
    </cfRule>
    <cfRule type="cellIs" dxfId="154" priority="16" stopIfTrue="1" operator="equal">
      <formula>"B"</formula>
    </cfRule>
    <cfRule type="cellIs" dxfId="153" priority="17" stopIfTrue="1" operator="equal">
      <formula>"MB"</formula>
    </cfRule>
  </conditionalFormatting>
  <conditionalFormatting sqref="BB13">
    <cfRule type="containsText" dxfId="152" priority="7" operator="containsText" text="&quot;MODERADO 3&quot;">
      <formula>NOT(ISERROR(SEARCH("""MODERADO 3""",BB13)))</formula>
    </cfRule>
    <cfRule type="containsText" dxfId="151" priority="8" operator="containsText" text="&quot;BAJO-ACEPTABLE 2&quot;">
      <formula>NOT(ISERROR(SEARCH("""BAJO-ACEPTABLE 2""",BB13)))</formula>
    </cfRule>
  </conditionalFormatting>
  <conditionalFormatting sqref="BB23 BB25">
    <cfRule type="containsText" dxfId="150" priority="4" operator="containsText" text="&quot;MODERADO 3&quot;">
      <formula>NOT(ISERROR(SEARCH("""MODERADO 3""",BB23)))</formula>
    </cfRule>
    <cfRule type="containsText" dxfId="149" priority="5" operator="containsText" text="&quot;BAJO-ACEPTABLE 2&quot;">
      <formula>NOT(ISERROR(SEARCH("""BAJO-ACEPTABLE 2""",BB23)))</formula>
    </cfRule>
  </conditionalFormatting>
  <conditionalFormatting sqref="BB33 BB35">
    <cfRule type="containsText" dxfId="148" priority="1" operator="containsText" text="&quot;MODERADO 3&quot;">
      <formula>NOT(ISERROR(SEARCH("""MODERADO 3""",BB33)))</formula>
    </cfRule>
    <cfRule type="containsText" dxfId="147" priority="2" operator="containsText" text="&quot;BAJO-ACEPTABLE 2&quot;">
      <formula>NOT(ISERROR(SEARCH("""BAJO-ACEPTABLE 2""",BB33)))</formula>
    </cfRule>
  </conditionalFormatting>
  <dataValidations disablePrompts="1" count="2">
    <dataValidation type="list" allowBlank="1" showInputMessage="1" showErrorMessage="1" errorTitle="Error" error="Se debe seleccionar solo la informacion de la lista" sqref="I78:K304" xr:uid="{00000000-0002-0000-0700-000000000000}">
      <formula1>TRIADA</formula1>
    </dataValidation>
    <dataValidation type="list" allowBlank="1" showInputMessage="1" showErrorMessage="1" sqref="K1" xr:uid="{00000000-0002-0000-0700-000001000000}">
      <formula1>"indirecto($K$6)"</formula1>
    </dataValidation>
  </dataValidations>
  <pageMargins left="0.7" right="0.7" top="0.75" bottom="0.75" header="0.3" footer="0.3"/>
  <pageSetup orientation="portrait" horizontalDpi="300" verticalDpi="300" r:id="rId1"/>
  <ignoredErrors>
    <ignoredError sqref="K1" listDataValidation="1"/>
  </ignoredErrors>
  <tableParts count="45">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s>
  <extLst>
    <ext xmlns:x14="http://schemas.microsoft.com/office/spreadsheetml/2009/9/main" uri="{78C0D931-6437-407d-A8EE-F0AAD7539E65}">
      <x14:conditionalFormattings>
        <x14:conditionalFormatting xmlns:xm="http://schemas.microsoft.com/office/excel/2006/main">
          <x14:cfRule type="containsText" priority="9" operator="containsText" id="{726616B3-9DE1-42FE-BF3C-E90EF9CBCDDF}">
            <xm:f>NOT(ISERROR(SEARCH($BB$12,BB13)))</xm:f>
            <xm:f>$BB$12</xm:f>
            <x14:dxf>
              <fill>
                <patternFill>
                  <bgColor theme="9"/>
                </patternFill>
              </fill>
            </x14:dxf>
          </x14:cfRule>
          <xm:sqref>BB13</xm:sqref>
        </x14:conditionalFormatting>
        <x14:conditionalFormatting xmlns:xm="http://schemas.microsoft.com/office/excel/2006/main">
          <x14:cfRule type="containsText" priority="6" operator="containsText" id="{B5477951-3B50-4C0F-A561-E2007753D3E5}">
            <xm:f>NOT(ISERROR(SEARCH($BB$12,BB23)))</xm:f>
            <xm:f>$BB$12</xm:f>
            <x14:dxf>
              <fill>
                <patternFill>
                  <bgColor theme="9"/>
                </patternFill>
              </fill>
            </x14:dxf>
          </x14:cfRule>
          <xm:sqref>BB23 BB25</xm:sqref>
        </x14:conditionalFormatting>
        <x14:conditionalFormatting xmlns:xm="http://schemas.microsoft.com/office/excel/2006/main">
          <x14:cfRule type="containsText" priority="3" operator="containsText" id="{A11CAEA9-2228-426D-91F6-8C19FB68AD53}">
            <xm:f>NOT(ISERROR(SEARCH($BB$12,BB33)))</xm:f>
            <xm:f>$BB$12</xm:f>
            <x14:dxf>
              <fill>
                <patternFill>
                  <bgColor theme="9"/>
                </patternFill>
              </fill>
            </x14:dxf>
          </x14:cfRule>
          <xm:sqref>BB33 BB35</xm:sqref>
        </x14:conditionalFormatting>
      </x14:conditionalFormattings>
    </ext>
    <ext xmlns:x14="http://schemas.microsoft.com/office/spreadsheetml/2009/9/main" uri="{CCE6A557-97BC-4b89-ADB6-D9C93CAAB3DF}">
      <x14:dataValidations xmlns:xm="http://schemas.microsoft.com/office/excel/2006/main" disablePrompts="1" count="1">
        <x14:dataValidation type="list" allowBlank="1" showInputMessage="1" showErrorMessage="1" errorTitle="Error" error="Se debe seleccionar solo la informacion de la lista" xr:uid="{00000000-0002-0000-0700-000002000000}">
          <x14:formula1>
            <xm:f>'http://svlnxportalapp.icbf.gov.co:8090/Users/edilma.lopez/AppData/Local/Microsoft/Windows/Temporary Internet Files/Content.Outlook/QP7SH0RV/[LISTA_DE_INVENTARIOS_ACTIVOS_SEGURIDAD (3).xlsx]LISTA'!#REF!</xm:f>
          </x14:formula1>
          <xm:sqref>I305:K339</xm:sqref>
        </x14:dataValidation>
      </x14:dataValidations>
    </ex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7"/>
  <dimension ref="B1:G33"/>
  <sheetViews>
    <sheetView topLeftCell="A2" workbookViewId="0">
      <selection activeCell="E5" sqref="E5"/>
    </sheetView>
  </sheetViews>
  <sheetFormatPr baseColWidth="10" defaultRowHeight="15" x14ac:dyDescent="0.25"/>
  <cols>
    <col min="2" max="2" width="6" style="12" customWidth="1"/>
    <col min="3" max="3" width="22.7109375" style="12" customWidth="1"/>
    <col min="4" max="4" width="18.28515625" style="12" bestFit="1" customWidth="1"/>
    <col min="5" max="5" width="30.28515625" style="12" customWidth="1"/>
    <col min="6" max="7" width="22.42578125" style="12" bestFit="1" customWidth="1"/>
  </cols>
  <sheetData>
    <row r="1" spans="2:7" x14ac:dyDescent="0.25">
      <c r="B1" s="10"/>
      <c r="C1" s="10"/>
      <c r="D1" s="10"/>
      <c r="E1" s="10"/>
      <c r="F1" s="10"/>
      <c r="G1" s="10"/>
    </row>
    <row r="2" spans="2:7" x14ac:dyDescent="0.25">
      <c r="B2" s="36" t="s">
        <v>4</v>
      </c>
      <c r="C2" s="720" t="s">
        <v>6</v>
      </c>
      <c r="D2" s="720"/>
      <c r="E2" s="720"/>
      <c r="F2" s="720"/>
      <c r="G2" s="721"/>
    </row>
    <row r="3" spans="2:7" x14ac:dyDescent="0.25">
      <c r="B3" s="38" t="s">
        <v>4</v>
      </c>
      <c r="C3" s="51" t="s">
        <v>1100</v>
      </c>
      <c r="D3" s="33" t="s">
        <v>1101</v>
      </c>
      <c r="E3" s="33" t="s">
        <v>1097</v>
      </c>
      <c r="F3" s="51" t="s">
        <v>1102</v>
      </c>
      <c r="G3" s="52" t="s">
        <v>1094</v>
      </c>
    </row>
    <row r="4" spans="2:7" x14ac:dyDescent="0.25">
      <c r="B4" s="38" t="s">
        <v>4</v>
      </c>
      <c r="C4" s="33">
        <v>1</v>
      </c>
      <c r="D4" s="33">
        <v>2</v>
      </c>
      <c r="E4" s="33">
        <v>3</v>
      </c>
      <c r="F4" s="33">
        <v>4</v>
      </c>
      <c r="G4" s="34">
        <v>5</v>
      </c>
    </row>
    <row r="5" spans="2:7" ht="41.25" customHeight="1" x14ac:dyDescent="0.25">
      <c r="B5" s="33">
        <v>1</v>
      </c>
      <c r="C5" s="39" t="s">
        <v>630</v>
      </c>
      <c r="D5" s="39" t="s">
        <v>631</v>
      </c>
      <c r="E5" s="40" t="s">
        <v>632</v>
      </c>
      <c r="F5" s="41" t="s">
        <v>633</v>
      </c>
      <c r="G5" s="42" t="s">
        <v>634</v>
      </c>
    </row>
    <row r="6" spans="2:7" ht="41.25" customHeight="1" x14ac:dyDescent="0.25">
      <c r="B6" s="33">
        <v>2</v>
      </c>
      <c r="C6" s="39" t="s">
        <v>637</v>
      </c>
      <c r="D6" s="39" t="s">
        <v>638</v>
      </c>
      <c r="E6" s="40" t="s">
        <v>639</v>
      </c>
      <c r="F6" s="41" t="s">
        <v>640</v>
      </c>
      <c r="G6" s="43" t="s">
        <v>641</v>
      </c>
    </row>
    <row r="7" spans="2:7" ht="41.25" customHeight="1" x14ac:dyDescent="0.25">
      <c r="B7" s="33">
        <v>3</v>
      </c>
      <c r="C7" s="39" t="s">
        <v>644</v>
      </c>
      <c r="D7" s="40" t="s">
        <v>639</v>
      </c>
      <c r="E7" s="41" t="s">
        <v>645</v>
      </c>
      <c r="F7" s="44" t="s">
        <v>646</v>
      </c>
      <c r="G7" s="43" t="s">
        <v>647</v>
      </c>
    </row>
    <row r="8" spans="2:7" ht="41.25" customHeight="1" x14ac:dyDescent="0.25">
      <c r="B8" s="33">
        <v>4</v>
      </c>
      <c r="C8" s="40" t="s">
        <v>9</v>
      </c>
      <c r="D8" s="41" t="s">
        <v>640</v>
      </c>
      <c r="E8" s="41" t="s">
        <v>650</v>
      </c>
      <c r="F8" s="44" t="s">
        <v>651</v>
      </c>
      <c r="G8" s="43" t="s">
        <v>652</v>
      </c>
    </row>
    <row r="9" spans="2:7" ht="41.25" customHeight="1" x14ac:dyDescent="0.25">
      <c r="B9" s="45">
        <v>5</v>
      </c>
      <c r="C9" s="46" t="s">
        <v>634</v>
      </c>
      <c r="D9" s="46" t="s">
        <v>655</v>
      </c>
      <c r="E9" s="58" t="s">
        <v>647</v>
      </c>
      <c r="F9" s="47" t="s">
        <v>652</v>
      </c>
      <c r="G9" s="48" t="s">
        <v>657</v>
      </c>
    </row>
    <row r="11" spans="2:7" x14ac:dyDescent="0.25">
      <c r="B11" s="51"/>
      <c r="C11" s="33"/>
    </row>
    <row r="12" spans="2:7" x14ac:dyDescent="0.25">
      <c r="B12" s="54"/>
      <c r="C12" s="33"/>
    </row>
    <row r="13" spans="2:7" x14ac:dyDescent="0.25">
      <c r="B13" s="54"/>
      <c r="C13" s="33"/>
    </row>
    <row r="14" spans="2:7" x14ac:dyDescent="0.25">
      <c r="B14" s="54"/>
      <c r="C14" s="33"/>
    </row>
    <row r="15" spans="2:7" x14ac:dyDescent="0.25">
      <c r="B15" s="54"/>
      <c r="C15" s="33"/>
      <c r="E15" s="33"/>
      <c r="G15" s="33"/>
    </row>
    <row r="16" spans="2:7" x14ac:dyDescent="0.25">
      <c r="B16" s="55"/>
      <c r="C16" s="33"/>
    </row>
    <row r="17" spans="2:3" x14ac:dyDescent="0.25">
      <c r="B17" s="55"/>
      <c r="C17" s="33"/>
    </row>
    <row r="18" spans="2:3" x14ac:dyDescent="0.25">
      <c r="B18" s="11"/>
    </row>
    <row r="19" spans="2:3" x14ac:dyDescent="0.25">
      <c r="B19" s="11"/>
    </row>
    <row r="20" spans="2:3" x14ac:dyDescent="0.25">
      <c r="B20" s="11"/>
    </row>
    <row r="21" spans="2:3" x14ac:dyDescent="0.25">
      <c r="B21" s="11"/>
    </row>
    <row r="22" spans="2:3" x14ac:dyDescent="0.25">
      <c r="B22" s="11"/>
    </row>
    <row r="23" spans="2:3" x14ac:dyDescent="0.25">
      <c r="B23" s="11"/>
    </row>
    <row r="24" spans="2:3" x14ac:dyDescent="0.25">
      <c r="B24" s="11"/>
    </row>
    <row r="25" spans="2:3" x14ac:dyDescent="0.25">
      <c r="B25" s="11"/>
    </row>
    <row r="26" spans="2:3" x14ac:dyDescent="0.25">
      <c r="B26" s="11"/>
    </row>
    <row r="27" spans="2:3" x14ac:dyDescent="0.25">
      <c r="B27" s="11"/>
    </row>
    <row r="28" spans="2:3" x14ac:dyDescent="0.25">
      <c r="B28" s="11"/>
    </row>
    <row r="29" spans="2:3" x14ac:dyDescent="0.25">
      <c r="B29" s="11"/>
    </row>
    <row r="30" spans="2:3" x14ac:dyDescent="0.25">
      <c r="B30" s="11"/>
    </row>
    <row r="31" spans="2:3" x14ac:dyDescent="0.25">
      <c r="B31" s="11"/>
    </row>
    <row r="32" spans="2:3" x14ac:dyDescent="0.25">
      <c r="B32" s="11"/>
    </row>
    <row r="33" spans="2:2" x14ac:dyDescent="0.25">
      <c r="B33" s="11"/>
    </row>
  </sheetData>
  <mergeCells count="1">
    <mergeCell ref="C2:G2"/>
  </mergeCells>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containsText" priority="1" operator="containsText" text="&quot;MODERADO 3&quot;" id="{61547F84-26B4-4CEC-B5FD-6DC98DD8E73D}">
            <xm:f>NOT(ISERROR(SEARCH("""MODERADO 3""",DATOS!D12)))</xm:f>
            <x14:dxf>
              <fill>
                <patternFill>
                  <bgColor rgb="FFFFFF00"/>
                </patternFill>
              </fill>
            </x14:dxf>
          </x14:cfRule>
          <x14:cfRule type="containsText" priority="2" operator="containsText" text="&quot;BAJO-ACEPTABLE 2&quot;" id="{5E7C3BC1-A361-4EF7-B5E1-4BD70D2BC1F4}">
            <xm:f>NOT(ISERROR(SEARCH("""BAJO-ACEPTABLE 2""",DATOS!D12)))</xm:f>
            <x14:dxf>
              <fill>
                <patternFill>
                  <bgColor theme="9"/>
                </patternFill>
              </fill>
            </x14:dxf>
          </x14:cfRule>
          <xm:sqref>D12</xm:sqref>
        </x14:conditionalFormatting>
        <x14:conditionalFormatting xmlns:xm="http://schemas.microsoft.com/office/excel/2006/main">
          <x14:cfRule type="containsText" priority="3" operator="containsText" id="{2B9D01B4-D963-4B51-B75A-7F50656DA89B}">
            <xm:f>NOT(ISERROR(SEARCH(DATOS!$BB$12,DATOS!D12)))</xm:f>
            <xm:f>DATOS!$BB$12</xm:f>
            <x14:dxf>
              <fill>
                <patternFill>
                  <bgColor theme="9"/>
                </patternFill>
              </fill>
            </x14:dxf>
          </x14:cfRule>
          <xm:sqref>D12</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2"/>
  <dimension ref="A1:AY240"/>
  <sheetViews>
    <sheetView topLeftCell="A84" zoomScaleNormal="100" workbookViewId="0">
      <selection activeCell="A88" sqref="A88"/>
    </sheetView>
  </sheetViews>
  <sheetFormatPr baseColWidth="10" defaultColWidth="7.42578125" defaultRowHeight="11.25" x14ac:dyDescent="0.2"/>
  <cols>
    <col min="1" max="6" width="7.42578125" style="32"/>
    <col min="7" max="7" width="15.28515625" style="32" customWidth="1"/>
    <col min="8" max="8" width="17" style="32" customWidth="1"/>
    <col min="9" max="9" width="7.42578125" style="32"/>
    <col min="10" max="10" width="16.7109375" style="32" bestFit="1" customWidth="1"/>
    <col min="11" max="11" width="40.7109375" style="32" customWidth="1"/>
    <col min="12" max="12" width="7.42578125" style="32"/>
    <col min="13" max="13" width="1.42578125" style="32" bestFit="1" customWidth="1"/>
    <col min="14" max="14" width="7.42578125" style="32"/>
    <col min="15" max="15" width="45.7109375" style="32" bestFit="1" customWidth="1"/>
    <col min="16" max="16" width="1.42578125" style="32" bestFit="1" customWidth="1"/>
    <col min="17" max="17" width="7.42578125" style="32"/>
    <col min="18" max="18" width="1.42578125" style="32" bestFit="1" customWidth="1"/>
    <col min="19" max="20" width="7.42578125" style="32"/>
    <col min="21" max="21" width="16.7109375" style="32" bestFit="1" customWidth="1"/>
    <col min="22" max="22" width="21.42578125" style="32" bestFit="1" customWidth="1"/>
    <col min="23" max="16384" width="7.42578125" style="32"/>
  </cols>
  <sheetData>
    <row r="1" spans="1:51" s="31" customFormat="1" x14ac:dyDescent="0.2">
      <c r="A1" s="31" t="s">
        <v>331</v>
      </c>
      <c r="B1" s="31" t="s">
        <v>1</v>
      </c>
      <c r="C1" s="32" t="s">
        <v>4</v>
      </c>
      <c r="D1" s="32" t="s">
        <v>332</v>
      </c>
      <c r="E1" s="32" t="s">
        <v>333</v>
      </c>
      <c r="F1" s="32" t="s">
        <v>334</v>
      </c>
      <c r="G1" s="32" t="s">
        <v>335</v>
      </c>
      <c r="H1" s="32"/>
      <c r="I1" s="32" t="s">
        <v>4</v>
      </c>
      <c r="J1" s="31" t="s">
        <v>5</v>
      </c>
      <c r="K1" s="31" t="s">
        <v>6</v>
      </c>
      <c r="L1" s="32" t="s">
        <v>4</v>
      </c>
      <c r="N1" s="726" t="s">
        <v>336</v>
      </c>
      <c r="O1" s="726"/>
      <c r="P1" s="31" t="s">
        <v>4</v>
      </c>
      <c r="Q1" s="31" t="s">
        <v>337</v>
      </c>
      <c r="R1" s="31" t="s">
        <v>4</v>
      </c>
      <c r="S1" s="31" t="s">
        <v>338</v>
      </c>
      <c r="T1" s="31" t="s">
        <v>339</v>
      </c>
      <c r="U1" s="31" t="s">
        <v>2</v>
      </c>
      <c r="V1" s="31" t="s">
        <v>340</v>
      </c>
      <c r="W1" s="31" t="s">
        <v>341</v>
      </c>
      <c r="X1" s="31" t="s">
        <v>342</v>
      </c>
      <c r="Y1" s="31" t="s">
        <v>343</v>
      </c>
      <c r="Z1" s="31" t="s">
        <v>344</v>
      </c>
      <c r="AA1" s="31" t="s">
        <v>345</v>
      </c>
      <c r="AB1" s="31" t="s">
        <v>346</v>
      </c>
      <c r="AC1" s="31" t="s">
        <v>347</v>
      </c>
      <c r="AD1" s="31" t="s">
        <v>348</v>
      </c>
      <c r="AE1" s="31" t="s">
        <v>349</v>
      </c>
      <c r="AF1" s="31" t="s">
        <v>350</v>
      </c>
      <c r="AG1" s="31" t="s">
        <v>351</v>
      </c>
      <c r="AH1" s="31" t="s">
        <v>352</v>
      </c>
      <c r="AI1" s="31" t="s">
        <v>353</v>
      </c>
      <c r="AJ1" s="31" t="s">
        <v>354</v>
      </c>
      <c r="AK1" s="31" t="s">
        <v>355</v>
      </c>
      <c r="AL1" s="31" t="s">
        <v>356</v>
      </c>
      <c r="AM1" s="31" t="s">
        <v>357</v>
      </c>
      <c r="AN1" s="31" t="s">
        <v>358</v>
      </c>
      <c r="AO1" s="31" t="s">
        <v>359</v>
      </c>
      <c r="AP1" s="31" t="s">
        <v>360</v>
      </c>
      <c r="AQ1" s="31" t="s">
        <v>361</v>
      </c>
      <c r="AR1" s="31" t="s">
        <v>362</v>
      </c>
      <c r="AS1" s="31" t="s">
        <v>363</v>
      </c>
      <c r="AT1" s="31" t="s">
        <v>364</v>
      </c>
      <c r="AU1" s="31" t="s">
        <v>365</v>
      </c>
      <c r="AV1" s="31" t="s">
        <v>366</v>
      </c>
      <c r="AW1" s="31" t="s">
        <v>367</v>
      </c>
      <c r="AX1" s="31" t="s">
        <v>368</v>
      </c>
      <c r="AY1" s="31" t="s">
        <v>369</v>
      </c>
    </row>
    <row r="2" spans="1:51" ht="22.5" x14ac:dyDescent="0.2">
      <c r="A2" s="32">
        <v>1</v>
      </c>
      <c r="B2" s="32" t="s">
        <v>370</v>
      </c>
      <c r="C2" s="32" t="s">
        <v>4</v>
      </c>
      <c r="D2" s="32">
        <v>5</v>
      </c>
      <c r="E2" s="32" t="s">
        <v>338</v>
      </c>
      <c r="F2" s="32" t="s">
        <v>371</v>
      </c>
      <c r="G2" s="32" t="s">
        <v>372</v>
      </c>
      <c r="H2" s="32" t="s">
        <v>373</v>
      </c>
      <c r="I2" s="32" t="s">
        <v>4</v>
      </c>
      <c r="J2" s="32" t="s">
        <v>1085</v>
      </c>
      <c r="K2" s="51" t="s">
        <v>1090</v>
      </c>
      <c r="L2" s="32" t="s">
        <v>4</v>
      </c>
      <c r="N2" s="32">
        <v>1</v>
      </c>
      <c r="O2" s="32" t="s">
        <v>446</v>
      </c>
      <c r="P2" s="32" t="s">
        <v>4</v>
      </c>
      <c r="Q2" s="32" t="s">
        <v>370</v>
      </c>
      <c r="R2" s="32" t="s">
        <v>4</v>
      </c>
      <c r="S2" s="32" t="s">
        <v>372</v>
      </c>
      <c r="T2" s="32" t="s">
        <v>372</v>
      </c>
      <c r="U2" s="32" t="s">
        <v>372</v>
      </c>
      <c r="V2" s="32" t="s">
        <v>372</v>
      </c>
      <c r="W2" s="32" t="s">
        <v>372</v>
      </c>
      <c r="X2" s="32" t="s">
        <v>372</v>
      </c>
      <c r="Y2" s="32" t="s">
        <v>372</v>
      </c>
      <c r="Z2" s="32" t="s">
        <v>372</v>
      </c>
      <c r="AA2" s="32" t="s">
        <v>372</v>
      </c>
      <c r="AB2" s="32" t="s">
        <v>372</v>
      </c>
      <c r="AC2" s="32" t="s">
        <v>372</v>
      </c>
      <c r="AD2" s="32" t="s">
        <v>372</v>
      </c>
      <c r="AE2" s="32" t="s">
        <v>372</v>
      </c>
      <c r="AF2" s="32" t="s">
        <v>372</v>
      </c>
      <c r="AG2" s="32" t="s">
        <v>372</v>
      </c>
      <c r="AH2" s="32" t="s">
        <v>372</v>
      </c>
      <c r="AI2" s="32" t="s">
        <v>372</v>
      </c>
      <c r="AJ2" s="32" t="s">
        <v>372</v>
      </c>
      <c r="AK2" s="32" t="s">
        <v>372</v>
      </c>
      <c r="AL2" s="32" t="s">
        <v>372</v>
      </c>
      <c r="AM2" s="32" t="s">
        <v>372</v>
      </c>
      <c r="AN2" s="32" t="s">
        <v>372</v>
      </c>
      <c r="AO2" s="32" t="s">
        <v>372</v>
      </c>
      <c r="AP2" s="32" t="s">
        <v>372</v>
      </c>
      <c r="AQ2" s="32" t="s">
        <v>372</v>
      </c>
      <c r="AR2" s="32" t="s">
        <v>372</v>
      </c>
      <c r="AS2" s="32" t="s">
        <v>372</v>
      </c>
      <c r="AT2" s="32" t="s">
        <v>372</v>
      </c>
      <c r="AU2" s="32" t="s">
        <v>372</v>
      </c>
      <c r="AV2" s="32" t="s">
        <v>372</v>
      </c>
      <c r="AW2" s="32" t="s">
        <v>372</v>
      </c>
      <c r="AX2" s="32" t="s">
        <v>372</v>
      </c>
      <c r="AY2" s="32" t="s">
        <v>372</v>
      </c>
    </row>
    <row r="3" spans="1:51" x14ac:dyDescent="0.2">
      <c r="A3" s="32">
        <v>5</v>
      </c>
      <c r="B3" s="32" t="s">
        <v>338</v>
      </c>
      <c r="C3" s="32" t="s">
        <v>4</v>
      </c>
      <c r="D3" s="32">
        <v>5</v>
      </c>
      <c r="E3" s="32" t="s">
        <v>338</v>
      </c>
      <c r="F3" s="32" t="s">
        <v>376</v>
      </c>
      <c r="G3" s="32" t="s">
        <v>377</v>
      </c>
      <c r="H3" s="32" t="s">
        <v>378</v>
      </c>
      <c r="I3" s="32" t="s">
        <v>4</v>
      </c>
      <c r="J3" s="32" t="s">
        <v>1086</v>
      </c>
      <c r="K3" s="33" t="s">
        <v>1091</v>
      </c>
      <c r="L3" s="32" t="s">
        <v>4</v>
      </c>
      <c r="N3" s="32">
        <v>2</v>
      </c>
      <c r="O3" s="32" t="s">
        <v>11</v>
      </c>
      <c r="P3" s="32" t="s">
        <v>4</v>
      </c>
      <c r="Q3" s="32" t="s">
        <v>382</v>
      </c>
      <c r="R3" s="32" t="s">
        <v>4</v>
      </c>
      <c r="S3" s="32" t="s">
        <v>377</v>
      </c>
      <c r="T3" s="32" t="s">
        <v>383</v>
      </c>
      <c r="U3" s="32" t="s">
        <v>384</v>
      </c>
      <c r="V3" s="32" t="s">
        <v>385</v>
      </c>
      <c r="W3" s="32" t="s">
        <v>386</v>
      </c>
      <c r="X3" s="32" t="s">
        <v>387</v>
      </c>
      <c r="Y3" s="32" t="s">
        <v>388</v>
      </c>
      <c r="Z3" s="32" t="s">
        <v>389</v>
      </c>
      <c r="AA3" s="32" t="s">
        <v>390</v>
      </c>
      <c r="AB3" s="32" t="s">
        <v>391</v>
      </c>
      <c r="AC3" s="32" t="s">
        <v>392</v>
      </c>
      <c r="AD3" s="32" t="s">
        <v>393</v>
      </c>
      <c r="AE3" s="32" t="s">
        <v>394</v>
      </c>
      <c r="AF3" s="32" t="s">
        <v>395</v>
      </c>
      <c r="AG3" s="32" t="s">
        <v>396</v>
      </c>
      <c r="AH3" s="32" t="s">
        <v>397</v>
      </c>
      <c r="AI3" s="32" t="s">
        <v>398</v>
      </c>
      <c r="AJ3" s="32" t="s">
        <v>399</v>
      </c>
      <c r="AK3" s="32" t="s">
        <v>400</v>
      </c>
      <c r="AL3" s="32" t="s">
        <v>401</v>
      </c>
      <c r="AM3" s="32" t="s">
        <v>402</v>
      </c>
      <c r="AN3" s="32" t="s">
        <v>403</v>
      </c>
      <c r="AO3" s="32" t="s">
        <v>404</v>
      </c>
      <c r="AP3" s="32" t="s">
        <v>405</v>
      </c>
      <c r="AQ3" s="32" t="s">
        <v>406</v>
      </c>
      <c r="AR3" s="32" t="s">
        <v>407</v>
      </c>
      <c r="AS3" s="32" t="s">
        <v>408</v>
      </c>
      <c r="AT3" s="32" t="s">
        <v>409</v>
      </c>
      <c r="AU3" s="32" t="s">
        <v>410</v>
      </c>
      <c r="AV3" s="32" t="s">
        <v>410</v>
      </c>
      <c r="AW3" s="32" t="s">
        <v>410</v>
      </c>
      <c r="AX3" s="32" t="s">
        <v>410</v>
      </c>
      <c r="AY3" s="32" t="s">
        <v>410</v>
      </c>
    </row>
    <row r="4" spans="1:51" x14ac:dyDescent="0.2">
      <c r="A4" s="32">
        <v>8</v>
      </c>
      <c r="B4" s="32" t="s">
        <v>339</v>
      </c>
      <c r="C4" s="32" t="s">
        <v>4</v>
      </c>
      <c r="D4" s="32">
        <v>5</v>
      </c>
      <c r="E4" s="32" t="s">
        <v>338</v>
      </c>
      <c r="F4" s="32" t="s">
        <v>411</v>
      </c>
      <c r="G4" s="32" t="s">
        <v>412</v>
      </c>
      <c r="H4" s="32" t="s">
        <v>413</v>
      </c>
      <c r="I4" s="32" t="s">
        <v>4</v>
      </c>
      <c r="J4" s="32" t="s">
        <v>1087</v>
      </c>
      <c r="K4" s="33" t="s">
        <v>1092</v>
      </c>
      <c r="L4" s="32" t="s">
        <v>4</v>
      </c>
      <c r="N4" s="32">
        <v>3</v>
      </c>
      <c r="O4" s="32" t="s">
        <v>381</v>
      </c>
      <c r="P4" s="32" t="s">
        <v>4</v>
      </c>
      <c r="S4" s="32" t="s">
        <v>412</v>
      </c>
      <c r="T4" s="32" t="s">
        <v>416</v>
      </c>
      <c r="U4" s="32" t="s">
        <v>417</v>
      </c>
      <c r="V4" s="32" t="s">
        <v>418</v>
      </c>
      <c r="W4" s="32" t="s">
        <v>419</v>
      </c>
      <c r="X4" s="32" t="s">
        <v>420</v>
      </c>
      <c r="Y4" s="32" t="s">
        <v>421</v>
      </c>
      <c r="Z4" s="32" t="s">
        <v>422</v>
      </c>
      <c r="AA4" s="32" t="s">
        <v>423</v>
      </c>
      <c r="AB4" s="32" t="s">
        <v>424</v>
      </c>
      <c r="AC4" s="32" t="s">
        <v>425</v>
      </c>
      <c r="AD4" s="32" t="s">
        <v>426</v>
      </c>
      <c r="AE4" s="32" t="s">
        <v>427</v>
      </c>
      <c r="AF4" s="32" t="s">
        <v>428</v>
      </c>
      <c r="AG4" s="32" t="s">
        <v>429</v>
      </c>
      <c r="AH4" s="32" t="s">
        <v>430</v>
      </c>
      <c r="AI4" s="32" t="s">
        <v>431</v>
      </c>
      <c r="AJ4" s="32" t="s">
        <v>432</v>
      </c>
      <c r="AK4" s="32" t="s">
        <v>433</v>
      </c>
      <c r="AL4" s="32" t="s">
        <v>434</v>
      </c>
      <c r="AM4" s="32" t="s">
        <v>435</v>
      </c>
      <c r="AN4" s="32" t="s">
        <v>436</v>
      </c>
      <c r="AO4" s="32" t="s">
        <v>437</v>
      </c>
      <c r="AP4" s="32" t="s">
        <v>438</v>
      </c>
      <c r="AQ4" s="32" t="s">
        <v>439</v>
      </c>
      <c r="AR4" s="32" t="s">
        <v>440</v>
      </c>
      <c r="AS4" s="32" t="s">
        <v>441</v>
      </c>
    </row>
    <row r="5" spans="1:51" ht="22.5" x14ac:dyDescent="0.2">
      <c r="A5" s="32">
        <v>11</v>
      </c>
      <c r="B5" s="32" t="s">
        <v>2</v>
      </c>
      <c r="C5" s="32" t="s">
        <v>4</v>
      </c>
      <c r="D5" s="32">
        <v>5</v>
      </c>
      <c r="E5" s="32" t="s">
        <v>338</v>
      </c>
      <c r="F5" s="32" t="s">
        <v>442</v>
      </c>
      <c r="G5" s="32" t="s">
        <v>443</v>
      </c>
      <c r="H5" s="32" t="s">
        <v>444</v>
      </c>
      <c r="I5" s="32" t="s">
        <v>4</v>
      </c>
      <c r="J5" s="32" t="s">
        <v>1088</v>
      </c>
      <c r="K5" s="51" t="s">
        <v>1093</v>
      </c>
      <c r="L5" s="32" t="s">
        <v>4</v>
      </c>
      <c r="N5" s="32">
        <v>4</v>
      </c>
      <c r="O5" s="32" t="s">
        <v>375</v>
      </c>
      <c r="P5" s="32" t="s">
        <v>4</v>
      </c>
      <c r="S5" s="32" t="s">
        <v>443</v>
      </c>
      <c r="T5" s="32" t="s">
        <v>447</v>
      </c>
      <c r="U5" s="32" t="s">
        <v>448</v>
      </c>
      <c r="V5" s="32" t="s">
        <v>449</v>
      </c>
      <c r="W5" s="32" t="s">
        <v>450</v>
      </c>
      <c r="X5" s="32" t="s">
        <v>451</v>
      </c>
      <c r="Y5" s="32" t="s">
        <v>452</v>
      </c>
      <c r="Z5" s="32" t="s">
        <v>453</v>
      </c>
      <c r="AA5" s="32" t="s">
        <v>454</v>
      </c>
      <c r="AB5" s="32" t="s">
        <v>455</v>
      </c>
      <c r="AC5" s="32" t="s">
        <v>456</v>
      </c>
      <c r="AD5" s="32" t="s">
        <v>457</v>
      </c>
      <c r="AE5" s="32" t="s">
        <v>458</v>
      </c>
      <c r="AF5" s="32" t="s">
        <v>459</v>
      </c>
      <c r="AG5" s="32" t="s">
        <v>460</v>
      </c>
      <c r="AH5" s="32" t="s">
        <v>461</v>
      </c>
      <c r="AI5" s="32" t="s">
        <v>462</v>
      </c>
      <c r="AJ5" s="32" t="s">
        <v>463</v>
      </c>
      <c r="AK5" s="32" t="s">
        <v>464</v>
      </c>
      <c r="AL5" s="32" t="s">
        <v>465</v>
      </c>
      <c r="AM5" s="32" t="s">
        <v>466</v>
      </c>
      <c r="AN5" s="32" t="s">
        <v>467</v>
      </c>
      <c r="AO5" s="32" t="s">
        <v>468</v>
      </c>
      <c r="AP5" s="32" t="s">
        <v>469</v>
      </c>
      <c r="AQ5" s="32" t="s">
        <v>470</v>
      </c>
      <c r="AR5" s="32" t="s">
        <v>471</v>
      </c>
      <c r="AS5" s="32" t="s">
        <v>472</v>
      </c>
    </row>
    <row r="6" spans="1:51" x14ac:dyDescent="0.2">
      <c r="A6" s="32">
        <v>13</v>
      </c>
      <c r="B6" s="32" t="s">
        <v>340</v>
      </c>
      <c r="C6" s="32" t="s">
        <v>4</v>
      </c>
      <c r="D6" s="32">
        <v>5</v>
      </c>
      <c r="E6" s="32" t="s">
        <v>338</v>
      </c>
      <c r="F6" s="32" t="s">
        <v>473</v>
      </c>
      <c r="G6" s="32" t="s">
        <v>474</v>
      </c>
      <c r="H6" s="32" t="s">
        <v>475</v>
      </c>
      <c r="I6" s="32" t="s">
        <v>4</v>
      </c>
      <c r="J6" s="32" t="s">
        <v>1089</v>
      </c>
      <c r="K6" s="34" t="s">
        <v>1094</v>
      </c>
      <c r="L6" s="32" t="s">
        <v>4</v>
      </c>
      <c r="S6" s="32" t="s">
        <v>474</v>
      </c>
      <c r="T6" s="32" t="s">
        <v>478</v>
      </c>
      <c r="U6" s="32" t="s">
        <v>479</v>
      </c>
      <c r="V6" s="32" t="s">
        <v>480</v>
      </c>
      <c r="W6" s="32" t="s">
        <v>481</v>
      </c>
      <c r="X6" s="32" t="s">
        <v>482</v>
      </c>
      <c r="Y6" s="32" t="s">
        <v>483</v>
      </c>
      <c r="Z6" s="32" t="s">
        <v>484</v>
      </c>
      <c r="AA6" s="32" t="s">
        <v>485</v>
      </c>
      <c r="AB6" s="32" t="s">
        <v>486</v>
      </c>
      <c r="AC6" s="32" t="s">
        <v>487</v>
      </c>
      <c r="AD6" s="32" t="s">
        <v>488</v>
      </c>
      <c r="AE6" s="32" t="s">
        <v>489</v>
      </c>
      <c r="AF6" s="32" t="s">
        <v>490</v>
      </c>
      <c r="AG6" s="32" t="s">
        <v>491</v>
      </c>
      <c r="AH6" s="32" t="s">
        <v>492</v>
      </c>
      <c r="AI6" s="32" t="s">
        <v>493</v>
      </c>
      <c r="AJ6" s="32" t="s">
        <v>494</v>
      </c>
      <c r="AL6" s="32" t="s">
        <v>495</v>
      </c>
      <c r="AM6" s="32" t="s">
        <v>496</v>
      </c>
      <c r="AN6" s="32" t="s">
        <v>497</v>
      </c>
      <c r="AO6" s="32" t="s">
        <v>498</v>
      </c>
      <c r="AP6" s="32" t="s">
        <v>422</v>
      </c>
      <c r="AS6" s="32" t="s">
        <v>499</v>
      </c>
    </row>
    <row r="7" spans="1:51" x14ac:dyDescent="0.2">
      <c r="A7" s="32">
        <v>15</v>
      </c>
      <c r="B7" s="32" t="s">
        <v>341</v>
      </c>
      <c r="C7" s="32" t="s">
        <v>4</v>
      </c>
      <c r="D7" s="32">
        <v>5</v>
      </c>
      <c r="E7" s="32" t="s">
        <v>338</v>
      </c>
      <c r="F7" s="32" t="s">
        <v>500</v>
      </c>
      <c r="G7" s="32" t="s">
        <v>501</v>
      </c>
      <c r="H7" s="32" t="s">
        <v>502</v>
      </c>
      <c r="I7" s="32" t="s">
        <v>4</v>
      </c>
      <c r="S7" s="32" t="s">
        <v>501</v>
      </c>
      <c r="T7" s="32" t="s">
        <v>503</v>
      </c>
      <c r="U7" s="32" t="s">
        <v>504</v>
      </c>
      <c r="V7" s="32" t="s">
        <v>505</v>
      </c>
      <c r="W7" s="32" t="s">
        <v>506</v>
      </c>
      <c r="X7" s="32" t="s">
        <v>436</v>
      </c>
      <c r="Z7" s="32" t="s">
        <v>436</v>
      </c>
      <c r="AA7" s="32" t="s">
        <v>507</v>
      </c>
      <c r="AB7" s="32" t="s">
        <v>508</v>
      </c>
      <c r="AC7" s="32" t="s">
        <v>509</v>
      </c>
      <c r="AD7" s="32" t="s">
        <v>510</v>
      </c>
      <c r="AE7" s="32" t="s">
        <v>511</v>
      </c>
      <c r="AF7" s="32" t="s">
        <v>512</v>
      </c>
      <c r="AG7" s="32" t="s">
        <v>513</v>
      </c>
      <c r="AH7" s="32" t="s">
        <v>514</v>
      </c>
      <c r="AI7" s="32" t="s">
        <v>515</v>
      </c>
      <c r="AJ7" s="32" t="s">
        <v>516</v>
      </c>
      <c r="AL7" s="32" t="s">
        <v>517</v>
      </c>
      <c r="AM7" s="32" t="s">
        <v>518</v>
      </c>
      <c r="AO7" s="32" t="s">
        <v>519</v>
      </c>
      <c r="AP7" s="32" t="s">
        <v>484</v>
      </c>
    </row>
    <row r="8" spans="1:51" x14ac:dyDescent="0.2">
      <c r="A8" s="32">
        <v>17</v>
      </c>
      <c r="B8" s="32" t="s">
        <v>342</v>
      </c>
      <c r="C8" s="32" t="s">
        <v>4</v>
      </c>
      <c r="D8" s="32">
        <v>5</v>
      </c>
      <c r="E8" s="32" t="s">
        <v>338</v>
      </c>
      <c r="F8" s="32" t="s">
        <v>520</v>
      </c>
      <c r="G8" s="32" t="s">
        <v>521</v>
      </c>
      <c r="H8" s="32" t="s">
        <v>522</v>
      </c>
      <c r="I8" s="32" t="s">
        <v>4</v>
      </c>
      <c r="J8" s="32" t="str">
        <f>+UPPER(J2)</f>
        <v>RARO</v>
      </c>
      <c r="K8" s="32" t="str">
        <f>+UPPER(K2)</f>
        <v xml:space="preserve">LIGERAMENTE DAÑINO
</v>
      </c>
      <c r="S8" s="32" t="s">
        <v>521</v>
      </c>
      <c r="T8" s="32" t="s">
        <v>523</v>
      </c>
      <c r="U8" s="32" t="s">
        <v>524</v>
      </c>
      <c r="V8" s="32" t="s">
        <v>525</v>
      </c>
      <c r="W8" s="32" t="s">
        <v>526</v>
      </c>
      <c r="X8" s="32" t="s">
        <v>527</v>
      </c>
      <c r="Z8" s="32" t="s">
        <v>528</v>
      </c>
      <c r="AB8" s="32" t="s">
        <v>529</v>
      </c>
      <c r="AC8" s="32" t="s">
        <v>530</v>
      </c>
      <c r="AG8" s="32" t="s">
        <v>531</v>
      </c>
      <c r="AI8" s="32" t="s">
        <v>532</v>
      </c>
      <c r="AJ8" s="32" t="s">
        <v>533</v>
      </c>
      <c r="AM8" s="32" t="s">
        <v>534</v>
      </c>
      <c r="AO8" s="32" t="s">
        <v>535</v>
      </c>
      <c r="AP8" s="32" t="s">
        <v>536</v>
      </c>
    </row>
    <row r="9" spans="1:51" x14ac:dyDescent="0.2">
      <c r="A9" s="32">
        <v>18</v>
      </c>
      <c r="B9" s="32" t="s">
        <v>343</v>
      </c>
      <c r="C9" s="32" t="s">
        <v>4</v>
      </c>
      <c r="D9" s="32">
        <v>5</v>
      </c>
      <c r="E9" s="32" t="s">
        <v>338</v>
      </c>
      <c r="F9" s="32" t="s">
        <v>537</v>
      </c>
      <c r="G9" s="32" t="s">
        <v>538</v>
      </c>
      <c r="H9" s="32" t="s">
        <v>539</v>
      </c>
      <c r="I9" s="32" t="s">
        <v>4</v>
      </c>
      <c r="J9" s="32" t="str">
        <f t="shared" ref="J9:J12" si="0">+UPPER(J3)</f>
        <v>IMPROBABLE</v>
      </c>
      <c r="K9" s="32" t="str">
        <f t="shared" ref="K9:K13" si="1">+UPPER(K3)</f>
        <v xml:space="preserve">MENOR </v>
      </c>
      <c r="S9" s="32" t="s">
        <v>538</v>
      </c>
      <c r="T9" s="32" t="s">
        <v>540</v>
      </c>
      <c r="U9" s="32" t="s">
        <v>541</v>
      </c>
      <c r="V9" s="32" t="s">
        <v>542</v>
      </c>
      <c r="W9" s="32" t="s">
        <v>543</v>
      </c>
      <c r="Z9" s="32" t="s">
        <v>544</v>
      </c>
      <c r="AB9" s="32" t="s">
        <v>545</v>
      </c>
      <c r="AC9" s="32" t="s">
        <v>546</v>
      </c>
      <c r="AG9" s="32" t="s">
        <v>547</v>
      </c>
      <c r="AI9" s="32" t="s">
        <v>548</v>
      </c>
      <c r="AM9" s="32" t="s">
        <v>549</v>
      </c>
      <c r="AO9" s="32" t="s">
        <v>550</v>
      </c>
      <c r="AP9" s="32" t="s">
        <v>551</v>
      </c>
    </row>
    <row r="10" spans="1:51" x14ac:dyDescent="0.2">
      <c r="A10" s="32">
        <v>19</v>
      </c>
      <c r="B10" s="32" t="s">
        <v>344</v>
      </c>
      <c r="C10" s="32" t="s">
        <v>4</v>
      </c>
      <c r="D10" s="32">
        <v>5</v>
      </c>
      <c r="E10" s="32" t="s">
        <v>338</v>
      </c>
      <c r="F10" s="32" t="s">
        <v>552</v>
      </c>
      <c r="G10" s="32" t="s">
        <v>553</v>
      </c>
      <c r="H10" s="32" t="s">
        <v>554</v>
      </c>
      <c r="I10" s="32" t="s">
        <v>4</v>
      </c>
      <c r="J10" s="32" t="str">
        <f t="shared" si="0"/>
        <v>MODERADO</v>
      </c>
      <c r="K10" s="32" t="str">
        <f t="shared" si="1"/>
        <v xml:space="preserve">MODERADO </v>
      </c>
      <c r="S10" s="32" t="s">
        <v>553</v>
      </c>
      <c r="U10" s="32" t="s">
        <v>555</v>
      </c>
      <c r="V10" s="32" t="s">
        <v>556</v>
      </c>
      <c r="W10" s="32" t="s">
        <v>557</v>
      </c>
      <c r="AB10" s="32" t="s">
        <v>558</v>
      </c>
      <c r="AC10" s="32" t="s">
        <v>559</v>
      </c>
      <c r="AG10" s="32" t="s">
        <v>560</v>
      </c>
      <c r="AI10" s="32" t="s">
        <v>561</v>
      </c>
      <c r="AM10" s="32" t="s">
        <v>562</v>
      </c>
      <c r="AO10" s="32" t="s">
        <v>563</v>
      </c>
      <c r="AP10" s="32" t="s">
        <v>564</v>
      </c>
    </row>
    <row r="11" spans="1:51" x14ac:dyDescent="0.2">
      <c r="A11" s="32">
        <v>20</v>
      </c>
      <c r="B11" s="32" t="s">
        <v>345</v>
      </c>
      <c r="C11" s="32" t="s">
        <v>4</v>
      </c>
      <c r="D11" s="32">
        <v>5</v>
      </c>
      <c r="E11" s="32" t="s">
        <v>338</v>
      </c>
      <c r="F11" s="32" t="s">
        <v>565</v>
      </c>
      <c r="G11" s="32" t="s">
        <v>451</v>
      </c>
      <c r="H11" s="32" t="s">
        <v>566</v>
      </c>
      <c r="I11" s="32" t="s">
        <v>4</v>
      </c>
      <c r="J11" s="32" t="str">
        <f t="shared" si="0"/>
        <v xml:space="preserve">PROBABLE </v>
      </c>
      <c r="K11" s="32" t="str">
        <f t="shared" si="1"/>
        <v xml:space="preserve">DAÑINO
</v>
      </c>
      <c r="S11" s="32" t="s">
        <v>451</v>
      </c>
      <c r="U11" s="32" t="s">
        <v>567</v>
      </c>
      <c r="W11" s="32" t="s">
        <v>568</v>
      </c>
      <c r="AC11" s="32" t="s">
        <v>569</v>
      </c>
      <c r="AM11" s="32" t="s">
        <v>570</v>
      </c>
      <c r="AO11" s="32" t="s">
        <v>571</v>
      </c>
      <c r="AP11" s="32" t="s">
        <v>572</v>
      </c>
    </row>
    <row r="12" spans="1:51" x14ac:dyDescent="0.2">
      <c r="A12" s="32">
        <v>23</v>
      </c>
      <c r="B12" s="32" t="s">
        <v>346</v>
      </c>
      <c r="C12" s="32" t="s">
        <v>4</v>
      </c>
      <c r="D12" s="32">
        <v>5</v>
      </c>
      <c r="E12" s="32" t="s">
        <v>338</v>
      </c>
      <c r="F12" s="32" t="s">
        <v>573</v>
      </c>
      <c r="G12" s="32" t="s">
        <v>574</v>
      </c>
      <c r="H12" s="32" t="s">
        <v>575</v>
      </c>
      <c r="I12" s="32" t="s">
        <v>4</v>
      </c>
      <c r="J12" s="32" t="str">
        <f t="shared" si="0"/>
        <v>CASI CERTEZA</v>
      </c>
      <c r="K12" s="32" t="str">
        <f t="shared" si="1"/>
        <v>EXTREMADAMENTE DAÑINO</v>
      </c>
      <c r="S12" s="32" t="s">
        <v>574</v>
      </c>
      <c r="U12" s="32" t="s">
        <v>576</v>
      </c>
      <c r="W12" s="32" t="s">
        <v>577</v>
      </c>
      <c r="AC12" s="32" t="s">
        <v>578</v>
      </c>
      <c r="AM12" s="32" t="s">
        <v>579</v>
      </c>
      <c r="AO12" s="32" t="s">
        <v>580</v>
      </c>
      <c r="AP12" s="32" t="s">
        <v>581</v>
      </c>
    </row>
    <row r="13" spans="1:51" x14ac:dyDescent="0.2">
      <c r="A13" s="32">
        <v>25</v>
      </c>
      <c r="B13" s="32" t="s">
        <v>347</v>
      </c>
      <c r="C13" s="32" t="s">
        <v>4</v>
      </c>
      <c r="D13" s="32">
        <v>5</v>
      </c>
      <c r="E13" s="32" t="s">
        <v>338</v>
      </c>
      <c r="F13" s="32" t="s">
        <v>582</v>
      </c>
      <c r="G13" s="32" t="s">
        <v>482</v>
      </c>
      <c r="H13" s="32" t="s">
        <v>583</v>
      </c>
      <c r="I13" s="32" t="s">
        <v>4</v>
      </c>
      <c r="K13" s="32" t="str">
        <f t="shared" si="1"/>
        <v/>
      </c>
      <c r="S13" s="32" t="s">
        <v>482</v>
      </c>
      <c r="U13" s="32" t="s">
        <v>584</v>
      </c>
      <c r="W13" s="32" t="s">
        <v>585</v>
      </c>
      <c r="AC13" s="32" t="s">
        <v>586</v>
      </c>
      <c r="AP13" s="32" t="s">
        <v>587</v>
      </c>
    </row>
    <row r="14" spans="1:51" x14ac:dyDescent="0.2">
      <c r="A14" s="32">
        <v>27</v>
      </c>
      <c r="B14" s="32" t="s">
        <v>348</v>
      </c>
      <c r="C14" s="32" t="s">
        <v>4</v>
      </c>
      <c r="D14" s="32">
        <v>5</v>
      </c>
      <c r="E14" s="32" t="s">
        <v>338</v>
      </c>
      <c r="F14" s="32" t="s">
        <v>588</v>
      </c>
      <c r="G14" s="32" t="s">
        <v>589</v>
      </c>
      <c r="H14" s="32" t="s">
        <v>590</v>
      </c>
      <c r="I14" s="32" t="s">
        <v>4</v>
      </c>
      <c r="S14" s="32" t="s">
        <v>589</v>
      </c>
      <c r="U14" s="32" t="s">
        <v>591</v>
      </c>
      <c r="W14" s="32" t="s">
        <v>592</v>
      </c>
      <c r="AC14" s="32" t="s">
        <v>593</v>
      </c>
      <c r="AP14" s="32" t="s">
        <v>594</v>
      </c>
    </row>
    <row r="15" spans="1:51" x14ac:dyDescent="0.2">
      <c r="A15" s="32">
        <v>41</v>
      </c>
      <c r="B15" s="32" t="s">
        <v>349</v>
      </c>
      <c r="C15" s="32" t="s">
        <v>4</v>
      </c>
      <c r="D15" s="32">
        <v>5</v>
      </c>
      <c r="E15" s="32" t="s">
        <v>338</v>
      </c>
      <c r="F15" s="32" t="s">
        <v>595</v>
      </c>
      <c r="G15" s="32" t="s">
        <v>596</v>
      </c>
      <c r="H15" s="32" t="s">
        <v>597</v>
      </c>
      <c r="I15" s="32" t="s">
        <v>4</v>
      </c>
      <c r="S15" s="32" t="s">
        <v>596</v>
      </c>
      <c r="U15" s="32" t="s">
        <v>598</v>
      </c>
      <c r="AC15" s="32" t="s">
        <v>599</v>
      </c>
      <c r="AP15" s="32" t="s">
        <v>600</v>
      </c>
    </row>
    <row r="16" spans="1:51" x14ac:dyDescent="0.2">
      <c r="A16" s="32">
        <v>44</v>
      </c>
      <c r="B16" s="32" t="s">
        <v>350</v>
      </c>
      <c r="C16" s="32" t="s">
        <v>4</v>
      </c>
      <c r="D16" s="32">
        <v>5</v>
      </c>
      <c r="E16" s="32" t="s">
        <v>338</v>
      </c>
      <c r="F16" s="32" t="s">
        <v>601</v>
      </c>
      <c r="G16" s="32" t="s">
        <v>602</v>
      </c>
      <c r="H16" s="32" t="s">
        <v>603</v>
      </c>
      <c r="I16" s="32" t="s">
        <v>4</v>
      </c>
      <c r="S16" s="32" t="s">
        <v>602</v>
      </c>
      <c r="U16" s="32" t="s">
        <v>604</v>
      </c>
      <c r="AP16" s="32" t="s">
        <v>605</v>
      </c>
    </row>
    <row r="17" spans="1:28" x14ac:dyDescent="0.2">
      <c r="A17" s="32">
        <v>47</v>
      </c>
      <c r="B17" s="32" t="s">
        <v>351</v>
      </c>
      <c r="C17" s="32" t="s">
        <v>4</v>
      </c>
      <c r="D17" s="32">
        <v>5</v>
      </c>
      <c r="E17" s="32" t="s">
        <v>338</v>
      </c>
      <c r="F17" s="32" t="s">
        <v>606</v>
      </c>
      <c r="G17" s="32" t="s">
        <v>607</v>
      </c>
      <c r="H17" s="32" t="s">
        <v>608</v>
      </c>
      <c r="I17" s="32" t="s">
        <v>4</v>
      </c>
      <c r="S17" s="32" t="s">
        <v>607</v>
      </c>
      <c r="U17" s="32" t="s">
        <v>609</v>
      </c>
    </row>
    <row r="18" spans="1:28" x14ac:dyDescent="0.2">
      <c r="A18" s="32">
        <v>50</v>
      </c>
      <c r="B18" s="32" t="s">
        <v>352</v>
      </c>
      <c r="C18" s="32" t="s">
        <v>4</v>
      </c>
      <c r="D18" s="32">
        <v>5</v>
      </c>
      <c r="E18" s="32" t="s">
        <v>338</v>
      </c>
      <c r="F18" s="32" t="s">
        <v>610</v>
      </c>
      <c r="G18" s="32" t="s">
        <v>611</v>
      </c>
      <c r="H18" s="32" t="s">
        <v>612</v>
      </c>
      <c r="I18" s="32" t="s">
        <v>4</v>
      </c>
      <c r="S18" s="32" t="s">
        <v>611</v>
      </c>
      <c r="U18" s="32" t="s">
        <v>613</v>
      </c>
    </row>
    <row r="19" spans="1:28" x14ac:dyDescent="0.2">
      <c r="A19" s="32">
        <v>52</v>
      </c>
      <c r="B19" s="32" t="s">
        <v>353</v>
      </c>
      <c r="C19" s="32" t="s">
        <v>4</v>
      </c>
      <c r="D19" s="32">
        <v>8</v>
      </c>
      <c r="E19" s="32" t="s">
        <v>339</v>
      </c>
      <c r="F19" s="32" t="s">
        <v>614</v>
      </c>
      <c r="G19" s="32" t="s">
        <v>372</v>
      </c>
      <c r="H19" s="32" t="s">
        <v>615</v>
      </c>
      <c r="I19" s="32" t="s">
        <v>4</v>
      </c>
      <c r="U19" s="32" t="s">
        <v>616</v>
      </c>
    </row>
    <row r="20" spans="1:28" x14ac:dyDescent="0.2">
      <c r="A20" s="32">
        <v>54</v>
      </c>
      <c r="B20" s="32" t="s">
        <v>354</v>
      </c>
      <c r="C20" s="32" t="s">
        <v>4</v>
      </c>
      <c r="D20" s="32">
        <v>8</v>
      </c>
      <c r="E20" s="32" t="s">
        <v>339</v>
      </c>
      <c r="F20" s="32" t="s">
        <v>617</v>
      </c>
      <c r="G20" s="32" t="s">
        <v>383</v>
      </c>
      <c r="H20" s="32" t="s">
        <v>618</v>
      </c>
      <c r="I20" s="32" t="s">
        <v>4</v>
      </c>
      <c r="R20" s="31"/>
      <c r="U20" s="32" t="s">
        <v>619</v>
      </c>
    </row>
    <row r="21" spans="1:28" x14ac:dyDescent="0.2">
      <c r="A21" s="32">
        <v>63</v>
      </c>
      <c r="B21" s="32" t="s">
        <v>355</v>
      </c>
      <c r="C21" s="32" t="s">
        <v>4</v>
      </c>
      <c r="D21" s="32">
        <v>8</v>
      </c>
      <c r="E21" s="32" t="s">
        <v>339</v>
      </c>
      <c r="F21" s="32" t="s">
        <v>620</v>
      </c>
      <c r="G21" s="32" t="s">
        <v>416</v>
      </c>
      <c r="H21" s="32" t="s">
        <v>621</v>
      </c>
      <c r="I21" s="32" t="s">
        <v>4</v>
      </c>
    </row>
    <row r="22" spans="1:28" ht="15" x14ac:dyDescent="0.25">
      <c r="A22" s="32">
        <v>66</v>
      </c>
      <c r="B22" s="32" t="s">
        <v>356</v>
      </c>
      <c r="C22" s="32" t="s">
        <v>4</v>
      </c>
      <c r="D22" s="32">
        <v>8</v>
      </c>
      <c r="E22" s="32" t="s">
        <v>339</v>
      </c>
      <c r="F22" s="32" t="s">
        <v>622</v>
      </c>
      <c r="G22" s="32" t="s">
        <v>447</v>
      </c>
      <c r="H22" s="32" t="s">
        <v>623</v>
      </c>
      <c r="I22" s="32" t="s">
        <v>4</v>
      </c>
      <c r="T22" s="35" t="s">
        <v>4</v>
      </c>
      <c r="U22" s="36" t="s">
        <v>4</v>
      </c>
      <c r="V22" s="36" t="s">
        <v>4</v>
      </c>
      <c r="W22" s="720" t="s">
        <v>6</v>
      </c>
      <c r="X22" s="720"/>
      <c r="Y22" s="720"/>
      <c r="Z22" s="720"/>
      <c r="AA22" s="721"/>
      <c r="AB22"/>
    </row>
    <row r="23" spans="1:28" ht="11.25" customHeight="1" x14ac:dyDescent="0.2">
      <c r="A23" s="32">
        <v>68</v>
      </c>
      <c r="B23" s="32" t="s">
        <v>357</v>
      </c>
      <c r="C23" s="32" t="s">
        <v>4</v>
      </c>
      <c r="D23" s="32">
        <v>8</v>
      </c>
      <c r="E23" s="32" t="s">
        <v>339</v>
      </c>
      <c r="F23" s="32" t="s">
        <v>624</v>
      </c>
      <c r="G23" s="32" t="s">
        <v>478</v>
      </c>
      <c r="H23" s="32" t="s">
        <v>625</v>
      </c>
      <c r="I23" s="32" t="s">
        <v>4</v>
      </c>
      <c r="T23" s="37" t="s">
        <v>4</v>
      </c>
      <c r="U23" s="38" t="s">
        <v>4</v>
      </c>
      <c r="V23" s="38" t="s">
        <v>4</v>
      </c>
      <c r="W23" s="33" t="s">
        <v>8</v>
      </c>
      <c r="X23" s="33" t="s">
        <v>380</v>
      </c>
      <c r="Y23" s="33" t="s">
        <v>415</v>
      </c>
      <c r="Z23" s="33" t="s">
        <v>445</v>
      </c>
      <c r="AA23" s="34" t="s">
        <v>477</v>
      </c>
      <c r="AB23" s="32" t="s">
        <v>4</v>
      </c>
    </row>
    <row r="24" spans="1:28" x14ac:dyDescent="0.2">
      <c r="A24" s="32">
        <v>70</v>
      </c>
      <c r="B24" s="32" t="s">
        <v>358</v>
      </c>
      <c r="C24" s="32" t="s">
        <v>4</v>
      </c>
      <c r="D24" s="32">
        <v>8</v>
      </c>
      <c r="E24" s="32" t="s">
        <v>339</v>
      </c>
      <c r="F24" s="32" t="s">
        <v>626</v>
      </c>
      <c r="G24" s="32" t="s">
        <v>503</v>
      </c>
      <c r="H24" s="32" t="s">
        <v>627</v>
      </c>
      <c r="I24" s="32" t="s">
        <v>4</v>
      </c>
      <c r="T24" s="37" t="s">
        <v>4</v>
      </c>
      <c r="U24" s="38" t="s">
        <v>4</v>
      </c>
      <c r="V24" s="38" t="s">
        <v>4</v>
      </c>
      <c r="W24" s="33">
        <v>1</v>
      </c>
      <c r="X24" s="33">
        <v>2</v>
      </c>
      <c r="Y24" s="33">
        <v>3</v>
      </c>
      <c r="Z24" s="33">
        <v>4</v>
      </c>
      <c r="AA24" s="34">
        <v>5</v>
      </c>
      <c r="AB24" s="32" t="s">
        <v>4</v>
      </c>
    </row>
    <row r="25" spans="1:28" x14ac:dyDescent="0.2">
      <c r="A25" s="32">
        <v>73</v>
      </c>
      <c r="B25" s="32" t="s">
        <v>359</v>
      </c>
      <c r="C25" s="32" t="s">
        <v>4</v>
      </c>
      <c r="D25" s="32">
        <v>8</v>
      </c>
      <c r="E25" s="32" t="s">
        <v>339</v>
      </c>
      <c r="F25" s="32" t="s">
        <v>628</v>
      </c>
      <c r="G25" s="32" t="s">
        <v>523</v>
      </c>
      <c r="H25" s="32" t="s">
        <v>629</v>
      </c>
      <c r="I25" s="32" t="s">
        <v>4</v>
      </c>
      <c r="T25" s="727" t="s">
        <v>5</v>
      </c>
      <c r="U25" s="33" t="s">
        <v>374</v>
      </c>
      <c r="V25" s="33">
        <v>1</v>
      </c>
      <c r="W25" s="39" t="s">
        <v>630</v>
      </c>
      <c r="X25" s="39" t="s">
        <v>631</v>
      </c>
      <c r="Y25" s="40" t="s">
        <v>632</v>
      </c>
      <c r="Z25" s="41" t="s">
        <v>633</v>
      </c>
      <c r="AA25" s="42" t="s">
        <v>634</v>
      </c>
      <c r="AB25" s="32" t="s">
        <v>4</v>
      </c>
    </row>
    <row r="26" spans="1:28" x14ac:dyDescent="0.2">
      <c r="A26" s="32">
        <v>76</v>
      </c>
      <c r="B26" s="32" t="s">
        <v>360</v>
      </c>
      <c r="C26" s="32" t="s">
        <v>4</v>
      </c>
      <c r="D26" s="32">
        <v>8</v>
      </c>
      <c r="E26" s="32" t="s">
        <v>339</v>
      </c>
      <c r="F26" s="32" t="s">
        <v>635</v>
      </c>
      <c r="G26" s="32" t="s">
        <v>540</v>
      </c>
      <c r="H26" s="32" t="s">
        <v>636</v>
      </c>
      <c r="I26" s="32" t="s">
        <v>4</v>
      </c>
      <c r="T26" s="727"/>
      <c r="U26" s="33" t="s">
        <v>379</v>
      </c>
      <c r="V26" s="33">
        <v>2</v>
      </c>
      <c r="W26" s="39" t="s">
        <v>637</v>
      </c>
      <c r="X26" s="39" t="s">
        <v>638</v>
      </c>
      <c r="Y26" s="40" t="s">
        <v>639</v>
      </c>
      <c r="Z26" s="41" t="s">
        <v>640</v>
      </c>
      <c r="AA26" s="43" t="s">
        <v>641</v>
      </c>
      <c r="AB26" s="32" t="s">
        <v>4</v>
      </c>
    </row>
    <row r="27" spans="1:28" x14ac:dyDescent="0.2">
      <c r="A27" s="32">
        <v>81</v>
      </c>
      <c r="B27" s="32" t="s">
        <v>361</v>
      </c>
      <c r="C27" s="32" t="s">
        <v>4</v>
      </c>
      <c r="D27" s="32">
        <v>11</v>
      </c>
      <c r="E27" s="32" t="s">
        <v>2</v>
      </c>
      <c r="F27" s="32" t="s">
        <v>642</v>
      </c>
      <c r="G27" s="32" t="s">
        <v>372</v>
      </c>
      <c r="H27" s="32" t="s">
        <v>643</v>
      </c>
      <c r="I27" s="32" t="s">
        <v>4</v>
      </c>
      <c r="T27" s="727"/>
      <c r="U27" s="33" t="s">
        <v>414</v>
      </c>
      <c r="V27" s="33">
        <v>3</v>
      </c>
      <c r="W27" s="39" t="s">
        <v>644</v>
      </c>
      <c r="X27" s="40" t="s">
        <v>639</v>
      </c>
      <c r="Y27" s="41" t="s">
        <v>645</v>
      </c>
      <c r="Z27" s="44" t="s">
        <v>646</v>
      </c>
      <c r="AA27" s="43" t="s">
        <v>647</v>
      </c>
      <c r="AB27" s="32" t="s">
        <v>4</v>
      </c>
    </row>
    <row r="28" spans="1:28" x14ac:dyDescent="0.2">
      <c r="A28" s="32">
        <v>85</v>
      </c>
      <c r="B28" s="32" t="s">
        <v>362</v>
      </c>
      <c r="C28" s="32" t="s">
        <v>4</v>
      </c>
      <c r="D28" s="32">
        <v>11</v>
      </c>
      <c r="E28" s="32" t="s">
        <v>2</v>
      </c>
      <c r="F28" s="32" t="s">
        <v>648</v>
      </c>
      <c r="G28" s="32" t="s">
        <v>384</v>
      </c>
      <c r="H28" s="32" t="s">
        <v>649</v>
      </c>
      <c r="I28" s="32" t="s">
        <v>4</v>
      </c>
      <c r="T28" s="727"/>
      <c r="U28" s="33" t="s">
        <v>7</v>
      </c>
      <c r="V28" s="33">
        <v>4</v>
      </c>
      <c r="W28" s="40" t="s">
        <v>9</v>
      </c>
      <c r="X28" s="41" t="s">
        <v>640</v>
      </c>
      <c r="Y28" s="41" t="s">
        <v>650</v>
      </c>
      <c r="Z28" s="44" t="s">
        <v>651</v>
      </c>
      <c r="AA28" s="43" t="s">
        <v>652</v>
      </c>
      <c r="AB28" s="32" t="s">
        <v>4</v>
      </c>
    </row>
    <row r="29" spans="1:28" ht="11.25" customHeight="1" x14ac:dyDescent="0.2">
      <c r="A29" s="32">
        <v>86</v>
      </c>
      <c r="B29" s="32" t="s">
        <v>363</v>
      </c>
      <c r="C29" s="32" t="s">
        <v>4</v>
      </c>
      <c r="D29" s="32">
        <v>11</v>
      </c>
      <c r="E29" s="32" t="s">
        <v>2</v>
      </c>
      <c r="F29" s="32" t="s">
        <v>653</v>
      </c>
      <c r="G29" s="32" t="s">
        <v>417</v>
      </c>
      <c r="H29" s="32" t="s">
        <v>654</v>
      </c>
      <c r="I29" s="32" t="s">
        <v>4</v>
      </c>
      <c r="T29" s="728"/>
      <c r="U29" s="45" t="s">
        <v>476</v>
      </c>
      <c r="V29" s="45">
        <v>5</v>
      </c>
      <c r="W29" s="46" t="s">
        <v>634</v>
      </c>
      <c r="X29" s="46" t="s">
        <v>655</v>
      </c>
      <c r="Y29" s="47" t="s">
        <v>656</v>
      </c>
      <c r="Z29" s="47" t="s">
        <v>652</v>
      </c>
      <c r="AA29" s="48" t="s">
        <v>657</v>
      </c>
      <c r="AB29" s="32" t="s">
        <v>4</v>
      </c>
    </row>
    <row r="30" spans="1:28" x14ac:dyDescent="0.2">
      <c r="A30" s="32">
        <v>88</v>
      </c>
      <c r="B30" s="32" t="s">
        <v>364</v>
      </c>
      <c r="C30" s="32" t="s">
        <v>4</v>
      </c>
      <c r="D30" s="32">
        <v>11</v>
      </c>
      <c r="E30" s="32" t="s">
        <v>2</v>
      </c>
      <c r="F30" s="32" t="s">
        <v>658</v>
      </c>
      <c r="G30" s="32" t="s">
        <v>448</v>
      </c>
      <c r="H30" s="32" t="s">
        <v>659</v>
      </c>
      <c r="I30" s="32" t="s">
        <v>4</v>
      </c>
    </row>
    <row r="31" spans="1:28" x14ac:dyDescent="0.2">
      <c r="A31" s="32">
        <v>91</v>
      </c>
      <c r="B31" s="32" t="s">
        <v>365</v>
      </c>
      <c r="C31" s="32" t="s">
        <v>4</v>
      </c>
      <c r="D31" s="32">
        <v>11</v>
      </c>
      <c r="E31" s="32" t="s">
        <v>2</v>
      </c>
      <c r="F31" s="32" t="s">
        <v>660</v>
      </c>
      <c r="G31" s="32" t="s">
        <v>479</v>
      </c>
      <c r="H31" s="32" t="s">
        <v>661</v>
      </c>
      <c r="I31" s="32" t="s">
        <v>4</v>
      </c>
    </row>
    <row r="32" spans="1:28" x14ac:dyDescent="0.2">
      <c r="A32" s="32">
        <v>94</v>
      </c>
      <c r="B32" s="32" t="s">
        <v>366</v>
      </c>
      <c r="C32" s="32" t="s">
        <v>4</v>
      </c>
      <c r="D32" s="32">
        <v>11</v>
      </c>
      <c r="E32" s="32" t="s">
        <v>2</v>
      </c>
      <c r="F32" s="32" t="s">
        <v>662</v>
      </c>
      <c r="G32" s="32" t="s">
        <v>504</v>
      </c>
      <c r="H32" s="32" t="s">
        <v>663</v>
      </c>
      <c r="I32" s="32" t="s">
        <v>4</v>
      </c>
    </row>
    <row r="33" spans="1:15" x14ac:dyDescent="0.2">
      <c r="A33" s="32">
        <v>95</v>
      </c>
      <c r="B33" s="32" t="s">
        <v>367</v>
      </c>
      <c r="C33" s="32" t="s">
        <v>4</v>
      </c>
      <c r="D33" s="32">
        <v>11</v>
      </c>
      <c r="E33" s="32" t="s">
        <v>2</v>
      </c>
      <c r="F33" s="32" t="s">
        <v>664</v>
      </c>
      <c r="G33" s="32" t="s">
        <v>524</v>
      </c>
      <c r="H33" s="32" t="s">
        <v>665</v>
      </c>
      <c r="I33" s="32" t="s">
        <v>4</v>
      </c>
    </row>
    <row r="34" spans="1:15" x14ac:dyDescent="0.2">
      <c r="A34" s="32">
        <v>97</v>
      </c>
      <c r="B34" s="32" t="s">
        <v>368</v>
      </c>
      <c r="C34" s="32" t="s">
        <v>4</v>
      </c>
      <c r="D34" s="32">
        <v>11</v>
      </c>
      <c r="E34" s="32" t="s">
        <v>2</v>
      </c>
      <c r="F34" s="32" t="s">
        <v>666</v>
      </c>
      <c r="G34" s="32" t="s">
        <v>541</v>
      </c>
      <c r="H34" s="32" t="s">
        <v>667</v>
      </c>
      <c r="I34" s="32" t="s">
        <v>4</v>
      </c>
    </row>
    <row r="35" spans="1:15" ht="12.75" x14ac:dyDescent="0.2">
      <c r="A35" s="32">
        <v>99</v>
      </c>
      <c r="B35" s="32" t="s">
        <v>369</v>
      </c>
      <c r="C35" s="32" t="s">
        <v>4</v>
      </c>
      <c r="D35" s="32">
        <v>11</v>
      </c>
      <c r="E35" s="32" t="s">
        <v>2</v>
      </c>
      <c r="F35" s="32" t="s">
        <v>668</v>
      </c>
      <c r="G35" s="32" t="s">
        <v>555</v>
      </c>
      <c r="H35" s="32" t="s">
        <v>669</v>
      </c>
      <c r="I35" s="32" t="s">
        <v>4</v>
      </c>
      <c r="O35" s="70"/>
    </row>
    <row r="36" spans="1:15" ht="12.75" x14ac:dyDescent="0.2">
      <c r="D36" s="32">
        <v>11</v>
      </c>
      <c r="E36" s="32" t="s">
        <v>2</v>
      </c>
      <c r="F36" s="32" t="s">
        <v>670</v>
      </c>
      <c r="G36" s="32" t="s">
        <v>567</v>
      </c>
      <c r="H36" s="32" t="s">
        <v>671</v>
      </c>
      <c r="I36" s="32" t="s">
        <v>4</v>
      </c>
      <c r="O36" s="71"/>
    </row>
    <row r="37" spans="1:15" ht="12.75" x14ac:dyDescent="0.2">
      <c r="A37" s="32" t="s">
        <v>370</v>
      </c>
      <c r="B37" s="32" t="s">
        <v>370</v>
      </c>
      <c r="C37" s="32" t="s">
        <v>4</v>
      </c>
      <c r="D37" s="32">
        <v>11</v>
      </c>
      <c r="E37" s="32" t="s">
        <v>2</v>
      </c>
      <c r="F37" s="32" t="s">
        <v>672</v>
      </c>
      <c r="G37" s="32" t="s">
        <v>576</v>
      </c>
      <c r="H37" s="32" t="s">
        <v>673</v>
      </c>
      <c r="I37" s="32" t="s">
        <v>4</v>
      </c>
      <c r="O37" s="70"/>
    </row>
    <row r="38" spans="1:15" ht="12.75" x14ac:dyDescent="0.2">
      <c r="A38" s="32" t="s">
        <v>338</v>
      </c>
      <c r="B38" s="32" t="s">
        <v>338</v>
      </c>
      <c r="C38" s="32" t="s">
        <v>4</v>
      </c>
      <c r="D38" s="32">
        <v>11</v>
      </c>
      <c r="E38" s="32" t="s">
        <v>2</v>
      </c>
      <c r="F38" s="32" t="s">
        <v>674</v>
      </c>
      <c r="G38" s="32" t="s">
        <v>584</v>
      </c>
      <c r="H38" s="32" t="s">
        <v>675</v>
      </c>
      <c r="I38" s="32" t="s">
        <v>4</v>
      </c>
      <c r="O38" s="71"/>
    </row>
    <row r="39" spans="1:15" ht="12.75" x14ac:dyDescent="0.2">
      <c r="A39" s="32" t="s">
        <v>339</v>
      </c>
      <c r="B39" s="32" t="s">
        <v>339</v>
      </c>
      <c r="C39" s="32" t="s">
        <v>4</v>
      </c>
      <c r="D39" s="32">
        <v>11</v>
      </c>
      <c r="E39" s="32" t="s">
        <v>2</v>
      </c>
      <c r="F39" s="32" t="s">
        <v>676</v>
      </c>
      <c r="G39" s="32" t="s">
        <v>591</v>
      </c>
      <c r="H39" s="32" t="s">
        <v>677</v>
      </c>
      <c r="I39" s="32" t="s">
        <v>4</v>
      </c>
      <c r="K39" s="49"/>
      <c r="O39" s="70"/>
    </row>
    <row r="40" spans="1:15" ht="12.75" x14ac:dyDescent="0.2">
      <c r="A40" s="32" t="s">
        <v>2</v>
      </c>
      <c r="B40" s="32" t="s">
        <v>2</v>
      </c>
      <c r="C40" s="32" t="s">
        <v>4</v>
      </c>
      <c r="D40" s="32">
        <v>11</v>
      </c>
      <c r="E40" s="32" t="s">
        <v>2</v>
      </c>
      <c r="F40" s="32" t="s">
        <v>678</v>
      </c>
      <c r="G40" s="32" t="s">
        <v>598</v>
      </c>
      <c r="H40" s="32" t="s">
        <v>679</v>
      </c>
      <c r="I40" s="32" t="s">
        <v>4</v>
      </c>
      <c r="K40" s="49"/>
      <c r="O40" s="71"/>
    </row>
    <row r="41" spans="1:15" ht="12.75" x14ac:dyDescent="0.2">
      <c r="A41" s="32" t="s">
        <v>340</v>
      </c>
      <c r="B41" s="32" t="s">
        <v>340</v>
      </c>
      <c r="C41" s="32" t="s">
        <v>4</v>
      </c>
      <c r="D41" s="32">
        <v>11</v>
      </c>
      <c r="E41" s="32" t="s">
        <v>2</v>
      </c>
      <c r="F41" s="32" t="s">
        <v>680</v>
      </c>
      <c r="G41" s="32" t="s">
        <v>604</v>
      </c>
      <c r="H41" s="32" t="s">
        <v>681</v>
      </c>
      <c r="I41" s="32" t="s">
        <v>4</v>
      </c>
      <c r="O41" s="70"/>
    </row>
    <row r="42" spans="1:15" ht="12.75" x14ac:dyDescent="0.2">
      <c r="A42" s="32" t="s">
        <v>341</v>
      </c>
      <c r="B42" s="32" t="s">
        <v>341</v>
      </c>
      <c r="C42" s="32" t="s">
        <v>4</v>
      </c>
      <c r="D42" s="32">
        <v>11</v>
      </c>
      <c r="E42" s="32" t="s">
        <v>2</v>
      </c>
      <c r="F42" s="32" t="s">
        <v>682</v>
      </c>
      <c r="G42" s="32" t="s">
        <v>609</v>
      </c>
      <c r="H42" s="32" t="s">
        <v>683</v>
      </c>
      <c r="I42" s="32" t="s">
        <v>4</v>
      </c>
      <c r="K42" s="49"/>
      <c r="O42" s="71"/>
    </row>
    <row r="43" spans="1:15" ht="12.75" x14ac:dyDescent="0.2">
      <c r="A43" s="32" t="s">
        <v>342</v>
      </c>
      <c r="B43" s="32" t="s">
        <v>342</v>
      </c>
      <c r="C43" s="32" t="s">
        <v>4</v>
      </c>
      <c r="D43" s="32">
        <v>11</v>
      </c>
      <c r="E43" s="32" t="s">
        <v>2</v>
      </c>
      <c r="F43" s="32" t="s">
        <v>684</v>
      </c>
      <c r="G43" s="32" t="s">
        <v>613</v>
      </c>
      <c r="H43" s="32" t="s">
        <v>685</v>
      </c>
      <c r="I43" s="32" t="s">
        <v>4</v>
      </c>
      <c r="K43" s="49"/>
      <c r="O43" s="70"/>
    </row>
    <row r="44" spans="1:15" ht="12.75" x14ac:dyDescent="0.2">
      <c r="A44" s="32" t="s">
        <v>343</v>
      </c>
      <c r="B44" s="32" t="s">
        <v>343</v>
      </c>
      <c r="C44" s="32" t="s">
        <v>4</v>
      </c>
      <c r="D44" s="32">
        <v>13</v>
      </c>
      <c r="E44" s="32" t="s">
        <v>340</v>
      </c>
      <c r="F44" s="32" t="s">
        <v>686</v>
      </c>
      <c r="G44" s="32" t="s">
        <v>372</v>
      </c>
      <c r="H44" s="32" t="s">
        <v>687</v>
      </c>
      <c r="I44" s="32" t="s">
        <v>4</v>
      </c>
      <c r="K44" s="49"/>
      <c r="O44" s="71"/>
    </row>
    <row r="45" spans="1:15" ht="12.75" x14ac:dyDescent="0.2">
      <c r="A45" s="32" t="s">
        <v>344</v>
      </c>
      <c r="B45" s="32" t="s">
        <v>344</v>
      </c>
      <c r="C45" s="32" t="s">
        <v>4</v>
      </c>
      <c r="D45" s="32">
        <v>13</v>
      </c>
      <c r="E45" s="32" t="s">
        <v>340</v>
      </c>
      <c r="F45" s="32" t="s">
        <v>688</v>
      </c>
      <c r="G45" s="32" t="s">
        <v>385</v>
      </c>
      <c r="H45" s="32" t="s">
        <v>689</v>
      </c>
      <c r="I45" s="32" t="s">
        <v>4</v>
      </c>
      <c r="K45" s="49"/>
      <c r="O45" s="70"/>
    </row>
    <row r="46" spans="1:15" ht="12.75" x14ac:dyDescent="0.2">
      <c r="A46" s="32" t="s">
        <v>345</v>
      </c>
      <c r="B46" s="32" t="s">
        <v>345</v>
      </c>
      <c r="C46" s="32" t="s">
        <v>4</v>
      </c>
      <c r="D46" s="32">
        <v>13</v>
      </c>
      <c r="E46" s="32" t="s">
        <v>340</v>
      </c>
      <c r="F46" s="32" t="s">
        <v>690</v>
      </c>
      <c r="G46" s="32" t="s">
        <v>418</v>
      </c>
      <c r="H46" s="32" t="s">
        <v>691</v>
      </c>
      <c r="I46" s="32" t="s">
        <v>4</v>
      </c>
      <c r="K46" s="49"/>
      <c r="O46" s="71"/>
    </row>
    <row r="47" spans="1:15" ht="12.75" x14ac:dyDescent="0.2">
      <c r="A47" s="32" t="s">
        <v>346</v>
      </c>
      <c r="B47" s="32" t="s">
        <v>346</v>
      </c>
      <c r="C47" s="32" t="s">
        <v>4</v>
      </c>
      <c r="D47" s="32">
        <v>13</v>
      </c>
      <c r="E47" s="32" t="s">
        <v>340</v>
      </c>
      <c r="F47" s="32" t="s">
        <v>692</v>
      </c>
      <c r="G47" s="32" t="s">
        <v>449</v>
      </c>
      <c r="H47" s="32" t="s">
        <v>693</v>
      </c>
      <c r="I47" s="32" t="s">
        <v>4</v>
      </c>
      <c r="K47" s="49"/>
      <c r="O47" s="70"/>
    </row>
    <row r="48" spans="1:15" ht="12.75" x14ac:dyDescent="0.2">
      <c r="A48" s="32" t="s">
        <v>347</v>
      </c>
      <c r="B48" s="32" t="s">
        <v>347</v>
      </c>
      <c r="C48" s="32" t="s">
        <v>4</v>
      </c>
      <c r="D48" s="32">
        <v>13</v>
      </c>
      <c r="E48" s="32" t="s">
        <v>340</v>
      </c>
      <c r="F48" s="32" t="s">
        <v>694</v>
      </c>
      <c r="G48" s="32" t="s">
        <v>480</v>
      </c>
      <c r="H48" s="32" t="s">
        <v>695</v>
      </c>
      <c r="I48" s="32" t="s">
        <v>4</v>
      </c>
      <c r="K48" s="49"/>
      <c r="O48" s="71"/>
    </row>
    <row r="49" spans="1:15" ht="12.75" x14ac:dyDescent="0.2">
      <c r="A49" s="32" t="s">
        <v>348</v>
      </c>
      <c r="B49" s="32" t="s">
        <v>348</v>
      </c>
      <c r="C49" s="32" t="s">
        <v>4</v>
      </c>
      <c r="D49" s="32">
        <v>13</v>
      </c>
      <c r="E49" s="32" t="s">
        <v>340</v>
      </c>
      <c r="F49" s="32" t="s">
        <v>696</v>
      </c>
      <c r="G49" s="32" t="s">
        <v>505</v>
      </c>
      <c r="H49" s="32" t="s">
        <v>697</v>
      </c>
      <c r="I49" s="32" t="s">
        <v>4</v>
      </c>
      <c r="K49" s="49"/>
      <c r="O49" s="70"/>
    </row>
    <row r="50" spans="1:15" ht="12.75" x14ac:dyDescent="0.2">
      <c r="A50" s="32" t="s">
        <v>349</v>
      </c>
      <c r="B50" s="32" t="s">
        <v>349</v>
      </c>
      <c r="C50" s="32" t="s">
        <v>4</v>
      </c>
      <c r="D50" s="32">
        <v>13</v>
      </c>
      <c r="E50" s="32" t="s">
        <v>340</v>
      </c>
      <c r="F50" s="32" t="s">
        <v>698</v>
      </c>
      <c r="G50" s="32" t="s">
        <v>525</v>
      </c>
      <c r="H50" s="32" t="s">
        <v>699</v>
      </c>
      <c r="I50" s="32" t="s">
        <v>4</v>
      </c>
      <c r="K50" s="49"/>
      <c r="O50" s="71"/>
    </row>
    <row r="51" spans="1:15" ht="12.75" x14ac:dyDescent="0.2">
      <c r="A51" s="32" t="s">
        <v>350</v>
      </c>
      <c r="B51" s="32" t="s">
        <v>700</v>
      </c>
      <c r="C51" s="32" t="s">
        <v>4</v>
      </c>
      <c r="D51" s="32">
        <v>13</v>
      </c>
      <c r="E51" s="32" t="s">
        <v>340</v>
      </c>
      <c r="F51" s="32" t="s">
        <v>701</v>
      </c>
      <c r="G51" s="32" t="s">
        <v>542</v>
      </c>
      <c r="H51" s="32" t="s">
        <v>702</v>
      </c>
      <c r="I51" s="32" t="s">
        <v>4</v>
      </c>
      <c r="K51" s="49"/>
      <c r="O51" s="70"/>
    </row>
    <row r="52" spans="1:15" ht="12.75" x14ac:dyDescent="0.2">
      <c r="A52" s="32" t="s">
        <v>351</v>
      </c>
      <c r="B52" s="32" t="s">
        <v>351</v>
      </c>
      <c r="C52" s="32" t="s">
        <v>4</v>
      </c>
      <c r="D52" s="32">
        <v>13</v>
      </c>
      <c r="E52" s="32" t="s">
        <v>340</v>
      </c>
      <c r="F52" s="32" t="s">
        <v>703</v>
      </c>
      <c r="G52" s="32" t="s">
        <v>556</v>
      </c>
      <c r="H52" s="32" t="s">
        <v>704</v>
      </c>
      <c r="I52" s="32" t="s">
        <v>4</v>
      </c>
      <c r="K52" s="49"/>
      <c r="O52" s="71"/>
    </row>
    <row r="53" spans="1:15" ht="12.75" x14ac:dyDescent="0.2">
      <c r="A53" s="32" t="s">
        <v>352</v>
      </c>
      <c r="B53" s="32" t="s">
        <v>352</v>
      </c>
      <c r="C53" s="32" t="s">
        <v>4</v>
      </c>
      <c r="D53" s="32">
        <v>15</v>
      </c>
      <c r="E53" s="32" t="s">
        <v>341</v>
      </c>
      <c r="F53" s="32" t="s">
        <v>705</v>
      </c>
      <c r="G53" s="32" t="s">
        <v>372</v>
      </c>
      <c r="H53" s="32" t="s">
        <v>706</v>
      </c>
      <c r="I53" s="32" t="s">
        <v>4</v>
      </c>
      <c r="K53" s="49"/>
      <c r="O53" s="70"/>
    </row>
    <row r="54" spans="1:15" ht="12.75" x14ac:dyDescent="0.2">
      <c r="A54" s="32" t="s">
        <v>353</v>
      </c>
      <c r="B54" s="32" t="s">
        <v>353</v>
      </c>
      <c r="C54" s="32" t="s">
        <v>4</v>
      </c>
      <c r="D54" s="32">
        <v>15</v>
      </c>
      <c r="E54" s="32" t="s">
        <v>341</v>
      </c>
      <c r="F54" s="32" t="s">
        <v>707</v>
      </c>
      <c r="G54" s="32" t="s">
        <v>386</v>
      </c>
      <c r="H54" s="32" t="s">
        <v>708</v>
      </c>
      <c r="I54" s="32" t="s">
        <v>4</v>
      </c>
      <c r="K54" s="49"/>
      <c r="O54" s="71"/>
    </row>
    <row r="55" spans="1:15" ht="12.75" x14ac:dyDescent="0.2">
      <c r="A55" s="32" t="s">
        <v>354</v>
      </c>
      <c r="B55" s="32" t="s">
        <v>709</v>
      </c>
      <c r="C55" s="32" t="s">
        <v>4</v>
      </c>
      <c r="D55" s="32">
        <v>15</v>
      </c>
      <c r="E55" s="32" t="s">
        <v>341</v>
      </c>
      <c r="F55" s="32" t="s">
        <v>710</v>
      </c>
      <c r="G55" s="32" t="s">
        <v>419</v>
      </c>
      <c r="H55" s="32" t="s">
        <v>711</v>
      </c>
      <c r="I55" s="32" t="s">
        <v>4</v>
      </c>
      <c r="O55" s="70"/>
    </row>
    <row r="56" spans="1:15" ht="12.75" x14ac:dyDescent="0.2">
      <c r="A56" s="32" t="s">
        <v>355</v>
      </c>
      <c r="B56" s="32" t="s">
        <v>355</v>
      </c>
      <c r="C56" s="32" t="s">
        <v>4</v>
      </c>
      <c r="D56" s="32">
        <v>15</v>
      </c>
      <c r="E56" s="32" t="s">
        <v>341</v>
      </c>
      <c r="F56" s="32" t="s">
        <v>712</v>
      </c>
      <c r="G56" s="32" t="s">
        <v>450</v>
      </c>
      <c r="H56" s="32" t="s">
        <v>713</v>
      </c>
      <c r="I56" s="32" t="s">
        <v>4</v>
      </c>
      <c r="K56" s="49"/>
      <c r="O56" s="71"/>
    </row>
    <row r="57" spans="1:15" ht="12.75" x14ac:dyDescent="0.2">
      <c r="A57" s="32" t="s">
        <v>356</v>
      </c>
      <c r="B57" s="32" t="s">
        <v>356</v>
      </c>
      <c r="C57" s="32" t="s">
        <v>4</v>
      </c>
      <c r="D57" s="32">
        <v>15</v>
      </c>
      <c r="E57" s="32" t="s">
        <v>341</v>
      </c>
      <c r="F57" s="32" t="s">
        <v>714</v>
      </c>
      <c r="G57" s="32" t="s">
        <v>481</v>
      </c>
      <c r="H57" s="32" t="s">
        <v>715</v>
      </c>
      <c r="I57" s="32" t="s">
        <v>4</v>
      </c>
      <c r="K57" s="49"/>
      <c r="O57" s="70"/>
    </row>
    <row r="58" spans="1:15" ht="12.75" x14ac:dyDescent="0.2">
      <c r="A58" s="32" t="s">
        <v>357</v>
      </c>
      <c r="B58" s="32" t="s">
        <v>357</v>
      </c>
      <c r="C58" s="32" t="s">
        <v>4</v>
      </c>
      <c r="D58" s="32">
        <v>15</v>
      </c>
      <c r="E58" s="32" t="s">
        <v>341</v>
      </c>
      <c r="F58" s="32" t="s">
        <v>716</v>
      </c>
      <c r="G58" s="32" t="s">
        <v>506</v>
      </c>
      <c r="H58" s="32" t="s">
        <v>717</v>
      </c>
      <c r="I58" s="32" t="s">
        <v>4</v>
      </c>
      <c r="K58" s="49"/>
      <c r="O58" s="71"/>
    </row>
    <row r="59" spans="1:15" ht="12.75" x14ac:dyDescent="0.2">
      <c r="A59" s="32" t="s">
        <v>358</v>
      </c>
      <c r="B59" s="32" t="s">
        <v>358</v>
      </c>
      <c r="C59" s="32" t="s">
        <v>4</v>
      </c>
      <c r="D59" s="32">
        <v>15</v>
      </c>
      <c r="E59" s="32" t="s">
        <v>341</v>
      </c>
      <c r="F59" s="32" t="s">
        <v>718</v>
      </c>
      <c r="G59" s="32" t="s">
        <v>526</v>
      </c>
      <c r="H59" s="32" t="s">
        <v>719</v>
      </c>
      <c r="I59" s="32" t="s">
        <v>4</v>
      </c>
      <c r="K59" s="49"/>
      <c r="O59" s="70"/>
    </row>
    <row r="60" spans="1:15" ht="12.75" x14ac:dyDescent="0.2">
      <c r="A60" s="32" t="s">
        <v>359</v>
      </c>
      <c r="B60" s="32" t="s">
        <v>359</v>
      </c>
      <c r="C60" s="32" t="s">
        <v>4</v>
      </c>
      <c r="D60" s="32">
        <v>15</v>
      </c>
      <c r="E60" s="32" t="s">
        <v>341</v>
      </c>
      <c r="F60" s="32" t="s">
        <v>720</v>
      </c>
      <c r="G60" s="32" t="s">
        <v>543</v>
      </c>
      <c r="H60" s="32" t="s">
        <v>721</v>
      </c>
      <c r="I60" s="32" t="s">
        <v>4</v>
      </c>
      <c r="O60" s="71"/>
    </row>
    <row r="61" spans="1:15" ht="12.75" x14ac:dyDescent="0.2">
      <c r="A61" s="32" t="s">
        <v>360</v>
      </c>
      <c r="B61" s="32" t="s">
        <v>360</v>
      </c>
      <c r="C61" s="32" t="s">
        <v>4</v>
      </c>
      <c r="D61" s="32">
        <v>15</v>
      </c>
      <c r="E61" s="32" t="s">
        <v>341</v>
      </c>
      <c r="F61" s="32" t="s">
        <v>722</v>
      </c>
      <c r="G61" s="32" t="s">
        <v>557</v>
      </c>
      <c r="H61" s="32" t="s">
        <v>723</v>
      </c>
      <c r="I61" s="32" t="s">
        <v>4</v>
      </c>
      <c r="K61" s="49"/>
      <c r="O61" s="70"/>
    </row>
    <row r="62" spans="1:15" ht="12.75" x14ac:dyDescent="0.2">
      <c r="A62" s="32" t="s">
        <v>361</v>
      </c>
      <c r="B62" s="32" t="s">
        <v>361</v>
      </c>
      <c r="C62" s="32" t="s">
        <v>4</v>
      </c>
      <c r="D62" s="32">
        <v>15</v>
      </c>
      <c r="E62" s="32" t="s">
        <v>341</v>
      </c>
      <c r="F62" s="32" t="s">
        <v>724</v>
      </c>
      <c r="G62" s="32" t="s">
        <v>568</v>
      </c>
      <c r="H62" s="32" t="s">
        <v>725</v>
      </c>
      <c r="I62" s="32" t="s">
        <v>4</v>
      </c>
      <c r="K62" s="49"/>
      <c r="O62" s="71"/>
    </row>
    <row r="63" spans="1:15" ht="12.75" x14ac:dyDescent="0.2">
      <c r="A63" s="32" t="s">
        <v>362</v>
      </c>
      <c r="B63" s="32" t="s">
        <v>362</v>
      </c>
      <c r="C63" s="32" t="s">
        <v>4</v>
      </c>
      <c r="D63" s="32">
        <v>15</v>
      </c>
      <c r="E63" s="32" t="s">
        <v>341</v>
      </c>
      <c r="F63" s="32" t="s">
        <v>726</v>
      </c>
      <c r="G63" s="32" t="s">
        <v>577</v>
      </c>
      <c r="H63" s="32" t="s">
        <v>727</v>
      </c>
      <c r="I63" s="32" t="s">
        <v>4</v>
      </c>
      <c r="K63" s="49"/>
      <c r="O63" s="70"/>
    </row>
    <row r="64" spans="1:15" ht="12.75" x14ac:dyDescent="0.2">
      <c r="A64" s="32" t="s">
        <v>363</v>
      </c>
      <c r="B64" s="32" t="s">
        <v>363</v>
      </c>
      <c r="C64" s="32" t="s">
        <v>4</v>
      </c>
      <c r="D64" s="32">
        <v>15</v>
      </c>
      <c r="E64" s="32" t="s">
        <v>341</v>
      </c>
      <c r="F64" s="32" t="s">
        <v>728</v>
      </c>
      <c r="G64" s="32" t="s">
        <v>585</v>
      </c>
      <c r="H64" s="32" t="s">
        <v>729</v>
      </c>
      <c r="I64" s="32" t="s">
        <v>4</v>
      </c>
      <c r="K64" s="49"/>
      <c r="O64" s="71"/>
    </row>
    <row r="65" spans="1:15" ht="12.75" x14ac:dyDescent="0.2">
      <c r="A65" s="32" t="s">
        <v>364</v>
      </c>
      <c r="B65" s="32" t="s">
        <v>730</v>
      </c>
      <c r="C65" s="32" t="s">
        <v>4</v>
      </c>
      <c r="D65" s="32">
        <v>15</v>
      </c>
      <c r="E65" s="32" t="s">
        <v>341</v>
      </c>
      <c r="F65" s="32" t="s">
        <v>731</v>
      </c>
      <c r="G65" s="32" t="s">
        <v>592</v>
      </c>
      <c r="H65" s="32" t="s">
        <v>732</v>
      </c>
      <c r="I65" s="32" t="s">
        <v>4</v>
      </c>
      <c r="K65" s="49"/>
      <c r="O65" s="70"/>
    </row>
    <row r="66" spans="1:15" ht="12.75" x14ac:dyDescent="0.2">
      <c r="A66" s="32" t="s">
        <v>365</v>
      </c>
      <c r="B66" s="32" t="s">
        <v>365</v>
      </c>
      <c r="C66" s="32" t="s">
        <v>4</v>
      </c>
      <c r="D66" s="32">
        <v>17</v>
      </c>
      <c r="E66" s="32" t="s">
        <v>342</v>
      </c>
      <c r="F66" s="32" t="s">
        <v>733</v>
      </c>
      <c r="G66" s="32" t="s">
        <v>372</v>
      </c>
      <c r="H66" s="32" t="s">
        <v>734</v>
      </c>
      <c r="I66" s="32" t="s">
        <v>4</v>
      </c>
      <c r="K66" s="49"/>
      <c r="O66" s="71"/>
    </row>
    <row r="67" spans="1:15" x14ac:dyDescent="0.2">
      <c r="A67" s="32" t="s">
        <v>366</v>
      </c>
      <c r="B67" s="32" t="s">
        <v>366</v>
      </c>
      <c r="C67" s="32" t="s">
        <v>4</v>
      </c>
      <c r="D67" s="32">
        <v>17</v>
      </c>
      <c r="E67" s="32" t="s">
        <v>342</v>
      </c>
      <c r="F67" s="32" t="s">
        <v>735</v>
      </c>
      <c r="G67" s="32" t="s">
        <v>387</v>
      </c>
      <c r="H67" s="32" t="s">
        <v>736</v>
      </c>
      <c r="I67" s="32" t="s">
        <v>4</v>
      </c>
      <c r="K67" s="49"/>
    </row>
    <row r="68" spans="1:15" x14ac:dyDescent="0.2">
      <c r="A68" s="32" t="s">
        <v>367</v>
      </c>
      <c r="B68" s="32" t="s">
        <v>367</v>
      </c>
      <c r="C68" s="32" t="s">
        <v>4</v>
      </c>
      <c r="D68" s="32">
        <v>17</v>
      </c>
      <c r="E68" s="32" t="s">
        <v>342</v>
      </c>
      <c r="F68" s="32" t="s">
        <v>737</v>
      </c>
      <c r="G68" s="32" t="s">
        <v>420</v>
      </c>
      <c r="H68" s="32" t="s">
        <v>738</v>
      </c>
      <c r="I68" s="32" t="s">
        <v>4</v>
      </c>
    </row>
    <row r="69" spans="1:15" x14ac:dyDescent="0.2">
      <c r="A69" s="32" t="s">
        <v>368</v>
      </c>
      <c r="B69" s="32" t="s">
        <v>368</v>
      </c>
      <c r="C69" s="32" t="s">
        <v>4</v>
      </c>
      <c r="D69" s="32">
        <v>17</v>
      </c>
      <c r="E69" s="32" t="s">
        <v>342</v>
      </c>
      <c r="F69" s="32" t="s">
        <v>739</v>
      </c>
      <c r="G69" s="32" t="s">
        <v>451</v>
      </c>
      <c r="H69" s="32" t="s">
        <v>740</v>
      </c>
      <c r="I69" s="32" t="s">
        <v>4</v>
      </c>
    </row>
    <row r="70" spans="1:15" x14ac:dyDescent="0.2">
      <c r="A70" s="32" t="s">
        <v>369</v>
      </c>
      <c r="B70" s="32" t="s">
        <v>369</v>
      </c>
      <c r="C70" s="32" t="s">
        <v>4</v>
      </c>
      <c r="D70" s="32">
        <v>17</v>
      </c>
      <c r="E70" s="32" t="s">
        <v>342</v>
      </c>
      <c r="F70" s="32" t="s">
        <v>741</v>
      </c>
      <c r="G70" s="32" t="s">
        <v>482</v>
      </c>
      <c r="H70" s="32" t="s">
        <v>742</v>
      </c>
      <c r="I70" s="32" t="s">
        <v>4</v>
      </c>
    </row>
    <row r="71" spans="1:15" x14ac:dyDescent="0.2">
      <c r="D71" s="32">
        <v>17</v>
      </c>
      <c r="E71" s="32" t="s">
        <v>342</v>
      </c>
      <c r="F71" s="32" t="s">
        <v>743</v>
      </c>
      <c r="G71" s="32" t="s">
        <v>436</v>
      </c>
      <c r="H71" s="32" t="s">
        <v>744</v>
      </c>
      <c r="I71" s="32" t="s">
        <v>4</v>
      </c>
    </row>
    <row r="72" spans="1:15" x14ac:dyDescent="0.2">
      <c r="D72" s="32">
        <v>17</v>
      </c>
      <c r="E72" s="32" t="s">
        <v>342</v>
      </c>
      <c r="F72" s="32" t="s">
        <v>745</v>
      </c>
      <c r="G72" s="32" t="s">
        <v>527</v>
      </c>
      <c r="H72" s="32" t="s">
        <v>746</v>
      </c>
      <c r="I72" s="32" t="s">
        <v>4</v>
      </c>
    </row>
    <row r="73" spans="1:15" x14ac:dyDescent="0.2">
      <c r="D73" s="32">
        <v>18</v>
      </c>
      <c r="E73" s="32" t="s">
        <v>343</v>
      </c>
      <c r="F73" s="32" t="s">
        <v>747</v>
      </c>
      <c r="G73" s="32" t="s">
        <v>372</v>
      </c>
      <c r="H73" s="32" t="s">
        <v>748</v>
      </c>
      <c r="I73" s="32" t="s">
        <v>4</v>
      </c>
    </row>
    <row r="74" spans="1:15" x14ac:dyDescent="0.2">
      <c r="D74" s="32">
        <v>18</v>
      </c>
      <c r="E74" s="32" t="s">
        <v>343</v>
      </c>
      <c r="F74" s="32" t="s">
        <v>749</v>
      </c>
      <c r="G74" s="32" t="s">
        <v>388</v>
      </c>
      <c r="H74" s="32" t="s">
        <v>750</v>
      </c>
      <c r="I74" s="32" t="s">
        <v>4</v>
      </c>
    </row>
    <row r="75" spans="1:15" x14ac:dyDescent="0.2">
      <c r="D75" s="32">
        <v>18</v>
      </c>
      <c r="E75" s="32" t="s">
        <v>343</v>
      </c>
      <c r="F75" s="32" t="s">
        <v>751</v>
      </c>
      <c r="G75" s="32" t="s">
        <v>421</v>
      </c>
      <c r="H75" s="32" t="s">
        <v>752</v>
      </c>
      <c r="I75" s="32" t="s">
        <v>4</v>
      </c>
    </row>
    <row r="76" spans="1:15" x14ac:dyDescent="0.2">
      <c r="D76" s="32">
        <v>18</v>
      </c>
      <c r="E76" s="32" t="s">
        <v>343</v>
      </c>
      <c r="F76" s="32" t="s">
        <v>753</v>
      </c>
      <c r="G76" s="32" t="s">
        <v>452</v>
      </c>
      <c r="H76" s="32" t="s">
        <v>754</v>
      </c>
      <c r="I76" s="32" t="s">
        <v>4</v>
      </c>
    </row>
    <row r="77" spans="1:15" x14ac:dyDescent="0.2">
      <c r="D77" s="32">
        <v>18</v>
      </c>
      <c r="E77" s="32" t="s">
        <v>343</v>
      </c>
      <c r="F77" s="32" t="s">
        <v>755</v>
      </c>
      <c r="G77" s="32" t="s">
        <v>483</v>
      </c>
      <c r="H77" s="32" t="s">
        <v>756</v>
      </c>
      <c r="I77" s="32" t="s">
        <v>4</v>
      </c>
    </row>
    <row r="78" spans="1:15" x14ac:dyDescent="0.2">
      <c r="D78" s="32">
        <v>19</v>
      </c>
      <c r="E78" s="32" t="s">
        <v>344</v>
      </c>
      <c r="F78" s="32" t="s">
        <v>757</v>
      </c>
      <c r="G78" s="32" t="s">
        <v>372</v>
      </c>
      <c r="H78" s="32" t="s">
        <v>758</v>
      </c>
      <c r="I78" s="32" t="s">
        <v>4</v>
      </c>
    </row>
    <row r="79" spans="1:15" x14ac:dyDescent="0.2">
      <c r="D79" s="32">
        <v>19</v>
      </c>
      <c r="E79" s="32" t="s">
        <v>344</v>
      </c>
      <c r="F79" s="32" t="s">
        <v>759</v>
      </c>
      <c r="G79" s="32" t="s">
        <v>389</v>
      </c>
      <c r="H79" s="32" t="s">
        <v>760</v>
      </c>
      <c r="I79" s="32" t="s">
        <v>4</v>
      </c>
    </row>
    <row r="80" spans="1:15" x14ac:dyDescent="0.2">
      <c r="D80" s="32">
        <v>19</v>
      </c>
      <c r="E80" s="32" t="s">
        <v>344</v>
      </c>
      <c r="F80" s="32" t="s">
        <v>761</v>
      </c>
      <c r="G80" s="32" t="s">
        <v>422</v>
      </c>
      <c r="H80" s="32" t="s">
        <v>762</v>
      </c>
      <c r="I80" s="32" t="s">
        <v>4</v>
      </c>
    </row>
    <row r="81" spans="4:9" x14ac:dyDescent="0.2">
      <c r="D81" s="32">
        <v>19</v>
      </c>
      <c r="E81" s="32" t="s">
        <v>344</v>
      </c>
      <c r="F81" s="32" t="s">
        <v>763</v>
      </c>
      <c r="G81" s="32" t="s">
        <v>453</v>
      </c>
      <c r="H81" s="32" t="s">
        <v>764</v>
      </c>
      <c r="I81" s="32" t="s">
        <v>4</v>
      </c>
    </row>
    <row r="82" spans="4:9" x14ac:dyDescent="0.2">
      <c r="D82" s="32">
        <v>19</v>
      </c>
      <c r="E82" s="32" t="s">
        <v>344</v>
      </c>
      <c r="F82" s="32" t="s">
        <v>765</v>
      </c>
      <c r="G82" s="32" t="s">
        <v>484</v>
      </c>
      <c r="H82" s="32" t="s">
        <v>766</v>
      </c>
      <c r="I82" s="32" t="s">
        <v>4</v>
      </c>
    </row>
    <row r="83" spans="4:9" x14ac:dyDescent="0.2">
      <c r="D83" s="32">
        <v>19</v>
      </c>
      <c r="E83" s="32" t="s">
        <v>344</v>
      </c>
      <c r="F83" s="32" t="s">
        <v>767</v>
      </c>
      <c r="G83" s="32" t="s">
        <v>436</v>
      </c>
      <c r="H83" s="32" t="s">
        <v>768</v>
      </c>
      <c r="I83" s="32" t="s">
        <v>4</v>
      </c>
    </row>
    <row r="84" spans="4:9" x14ac:dyDescent="0.2">
      <c r="D84" s="32">
        <v>19</v>
      </c>
      <c r="E84" s="32" t="s">
        <v>344</v>
      </c>
      <c r="F84" s="32" t="s">
        <v>769</v>
      </c>
      <c r="G84" s="32" t="s">
        <v>528</v>
      </c>
      <c r="H84" s="32" t="s">
        <v>770</v>
      </c>
      <c r="I84" s="32" t="s">
        <v>4</v>
      </c>
    </row>
    <row r="85" spans="4:9" x14ac:dyDescent="0.2">
      <c r="D85" s="32">
        <v>19</v>
      </c>
      <c r="E85" s="32" t="s">
        <v>344</v>
      </c>
      <c r="F85" s="32" t="s">
        <v>771</v>
      </c>
      <c r="G85" s="32" t="s">
        <v>544</v>
      </c>
      <c r="H85" s="32" t="s">
        <v>772</v>
      </c>
      <c r="I85" s="32" t="s">
        <v>4</v>
      </c>
    </row>
    <row r="86" spans="4:9" x14ac:dyDescent="0.2">
      <c r="D86" s="32">
        <v>20</v>
      </c>
      <c r="E86" s="32" t="s">
        <v>345</v>
      </c>
      <c r="F86" s="32" t="s">
        <v>773</v>
      </c>
      <c r="G86" s="32" t="s">
        <v>372</v>
      </c>
      <c r="H86" s="32" t="s">
        <v>774</v>
      </c>
      <c r="I86" s="32" t="s">
        <v>4</v>
      </c>
    </row>
    <row r="87" spans="4:9" x14ac:dyDescent="0.2">
      <c r="D87" s="32">
        <v>20</v>
      </c>
      <c r="E87" s="32" t="s">
        <v>345</v>
      </c>
      <c r="F87" s="32" t="s">
        <v>775</v>
      </c>
      <c r="G87" s="32" t="s">
        <v>390</v>
      </c>
      <c r="H87" s="32" t="s">
        <v>776</v>
      </c>
      <c r="I87" s="32" t="s">
        <v>4</v>
      </c>
    </row>
    <row r="88" spans="4:9" x14ac:dyDescent="0.2">
      <c r="D88" s="32">
        <v>20</v>
      </c>
      <c r="E88" s="32" t="s">
        <v>345</v>
      </c>
      <c r="F88" s="32" t="s">
        <v>777</v>
      </c>
      <c r="G88" s="32" t="s">
        <v>423</v>
      </c>
      <c r="H88" s="32" t="s">
        <v>778</v>
      </c>
      <c r="I88" s="32" t="s">
        <v>4</v>
      </c>
    </row>
    <row r="89" spans="4:9" x14ac:dyDescent="0.2">
      <c r="D89" s="32">
        <v>20</v>
      </c>
      <c r="E89" s="32" t="s">
        <v>345</v>
      </c>
      <c r="F89" s="32" t="s">
        <v>779</v>
      </c>
      <c r="G89" s="32" t="s">
        <v>454</v>
      </c>
      <c r="H89" s="32" t="s">
        <v>780</v>
      </c>
      <c r="I89" s="32" t="s">
        <v>4</v>
      </c>
    </row>
    <row r="90" spans="4:9" x14ac:dyDescent="0.2">
      <c r="D90" s="32">
        <v>20</v>
      </c>
      <c r="E90" s="32" t="s">
        <v>345</v>
      </c>
      <c r="F90" s="32" t="s">
        <v>781</v>
      </c>
      <c r="G90" s="32" t="s">
        <v>485</v>
      </c>
      <c r="H90" s="32" t="s">
        <v>782</v>
      </c>
      <c r="I90" s="32" t="s">
        <v>4</v>
      </c>
    </row>
    <row r="91" spans="4:9" x14ac:dyDescent="0.2">
      <c r="D91" s="32">
        <v>20</v>
      </c>
      <c r="E91" s="32" t="s">
        <v>345</v>
      </c>
      <c r="F91" s="32" t="s">
        <v>783</v>
      </c>
      <c r="G91" s="32" t="s">
        <v>507</v>
      </c>
      <c r="H91" s="32" t="s">
        <v>784</v>
      </c>
      <c r="I91" s="32" t="s">
        <v>4</v>
      </c>
    </row>
    <row r="92" spans="4:9" x14ac:dyDescent="0.2">
      <c r="D92" s="32">
        <v>23</v>
      </c>
      <c r="E92" s="32" t="s">
        <v>346</v>
      </c>
      <c r="F92" s="32" t="s">
        <v>785</v>
      </c>
      <c r="G92" s="32" t="s">
        <v>372</v>
      </c>
      <c r="H92" s="32" t="s">
        <v>786</v>
      </c>
      <c r="I92" s="32" t="s">
        <v>4</v>
      </c>
    </row>
    <row r="93" spans="4:9" x14ac:dyDescent="0.2">
      <c r="D93" s="32">
        <v>23</v>
      </c>
      <c r="E93" s="32" t="s">
        <v>346</v>
      </c>
      <c r="F93" s="32" t="s">
        <v>787</v>
      </c>
      <c r="G93" s="32" t="s">
        <v>391</v>
      </c>
      <c r="H93" s="32" t="s">
        <v>788</v>
      </c>
      <c r="I93" s="32" t="s">
        <v>4</v>
      </c>
    </row>
    <row r="94" spans="4:9" x14ac:dyDescent="0.2">
      <c r="D94" s="32">
        <v>23</v>
      </c>
      <c r="E94" s="32" t="s">
        <v>346</v>
      </c>
      <c r="F94" s="32" t="s">
        <v>789</v>
      </c>
      <c r="G94" s="32" t="s">
        <v>424</v>
      </c>
      <c r="H94" s="32" t="s">
        <v>790</v>
      </c>
      <c r="I94" s="32" t="s">
        <v>4</v>
      </c>
    </row>
    <row r="95" spans="4:9" x14ac:dyDescent="0.2">
      <c r="D95" s="32">
        <v>23</v>
      </c>
      <c r="E95" s="32" t="s">
        <v>346</v>
      </c>
      <c r="F95" s="32" t="s">
        <v>791</v>
      </c>
      <c r="G95" s="32" t="s">
        <v>455</v>
      </c>
      <c r="H95" s="32" t="s">
        <v>792</v>
      </c>
      <c r="I95" s="32" t="s">
        <v>4</v>
      </c>
    </row>
    <row r="96" spans="4:9" x14ac:dyDescent="0.2">
      <c r="D96" s="32">
        <v>23</v>
      </c>
      <c r="E96" s="32" t="s">
        <v>346</v>
      </c>
      <c r="F96" s="32" t="s">
        <v>793</v>
      </c>
      <c r="G96" s="32" t="s">
        <v>486</v>
      </c>
      <c r="H96" s="32" t="s">
        <v>794</v>
      </c>
      <c r="I96" s="32" t="s">
        <v>4</v>
      </c>
    </row>
    <row r="97" spans="4:9" x14ac:dyDescent="0.2">
      <c r="D97" s="32">
        <v>23</v>
      </c>
      <c r="E97" s="32" t="s">
        <v>346</v>
      </c>
      <c r="F97" s="32" t="s">
        <v>795</v>
      </c>
      <c r="G97" s="32" t="s">
        <v>508</v>
      </c>
      <c r="H97" s="32" t="s">
        <v>796</v>
      </c>
      <c r="I97" s="32" t="s">
        <v>4</v>
      </c>
    </row>
    <row r="98" spans="4:9" x14ac:dyDescent="0.2">
      <c r="D98" s="32">
        <v>23</v>
      </c>
      <c r="E98" s="32" t="s">
        <v>346</v>
      </c>
      <c r="F98" s="32" t="s">
        <v>797</v>
      </c>
      <c r="G98" s="32" t="s">
        <v>529</v>
      </c>
      <c r="H98" s="32" t="s">
        <v>798</v>
      </c>
      <c r="I98" s="32" t="s">
        <v>4</v>
      </c>
    </row>
    <row r="99" spans="4:9" x14ac:dyDescent="0.2">
      <c r="D99" s="32">
        <v>23</v>
      </c>
      <c r="E99" s="32" t="s">
        <v>346</v>
      </c>
      <c r="F99" s="32" t="s">
        <v>799</v>
      </c>
      <c r="G99" s="32" t="s">
        <v>545</v>
      </c>
      <c r="H99" s="32" t="s">
        <v>800</v>
      </c>
      <c r="I99" s="32" t="s">
        <v>4</v>
      </c>
    </row>
    <row r="100" spans="4:9" x14ac:dyDescent="0.2">
      <c r="D100" s="32">
        <v>23</v>
      </c>
      <c r="E100" s="32" t="s">
        <v>346</v>
      </c>
      <c r="F100" s="32" t="s">
        <v>801</v>
      </c>
      <c r="G100" s="32" t="s">
        <v>558</v>
      </c>
      <c r="H100" s="32" t="s">
        <v>802</v>
      </c>
      <c r="I100" s="32" t="s">
        <v>4</v>
      </c>
    </row>
    <row r="101" spans="4:9" x14ac:dyDescent="0.2">
      <c r="D101" s="32">
        <v>25</v>
      </c>
      <c r="E101" s="32" t="s">
        <v>347</v>
      </c>
      <c r="F101" s="32" t="s">
        <v>803</v>
      </c>
      <c r="G101" s="32" t="s">
        <v>372</v>
      </c>
      <c r="H101" s="32" t="s">
        <v>804</v>
      </c>
      <c r="I101" s="32" t="s">
        <v>4</v>
      </c>
    </row>
    <row r="102" spans="4:9" x14ac:dyDescent="0.2">
      <c r="D102" s="32">
        <v>25</v>
      </c>
      <c r="E102" s="32" t="s">
        <v>347</v>
      </c>
      <c r="F102" s="32" t="s">
        <v>805</v>
      </c>
      <c r="G102" s="32" t="s">
        <v>392</v>
      </c>
      <c r="H102" s="32" t="s">
        <v>806</v>
      </c>
      <c r="I102" s="32" t="s">
        <v>4</v>
      </c>
    </row>
    <row r="103" spans="4:9" x14ac:dyDescent="0.2">
      <c r="D103" s="32">
        <v>25</v>
      </c>
      <c r="E103" s="32" t="s">
        <v>347</v>
      </c>
      <c r="F103" s="32" t="s">
        <v>807</v>
      </c>
      <c r="G103" s="32" t="s">
        <v>425</v>
      </c>
      <c r="H103" s="32" t="s">
        <v>808</v>
      </c>
      <c r="I103" s="32" t="s">
        <v>4</v>
      </c>
    </row>
    <row r="104" spans="4:9" x14ac:dyDescent="0.2">
      <c r="D104" s="32">
        <v>25</v>
      </c>
      <c r="E104" s="32" t="s">
        <v>347</v>
      </c>
      <c r="F104" s="32" t="s">
        <v>809</v>
      </c>
      <c r="G104" s="32" t="s">
        <v>456</v>
      </c>
      <c r="H104" s="32" t="s">
        <v>810</v>
      </c>
      <c r="I104" s="32" t="s">
        <v>4</v>
      </c>
    </row>
    <row r="105" spans="4:9" x14ac:dyDescent="0.2">
      <c r="D105" s="32">
        <v>25</v>
      </c>
      <c r="E105" s="32" t="s">
        <v>347</v>
      </c>
      <c r="F105" s="32" t="s">
        <v>811</v>
      </c>
      <c r="G105" s="32" t="s">
        <v>487</v>
      </c>
      <c r="H105" s="32" t="s">
        <v>812</v>
      </c>
      <c r="I105" s="32" t="s">
        <v>4</v>
      </c>
    </row>
    <row r="106" spans="4:9" x14ac:dyDescent="0.2">
      <c r="D106" s="32">
        <v>25</v>
      </c>
      <c r="E106" s="32" t="s">
        <v>347</v>
      </c>
      <c r="F106" s="32" t="s">
        <v>813</v>
      </c>
      <c r="G106" s="32" t="s">
        <v>509</v>
      </c>
      <c r="H106" s="32" t="s">
        <v>814</v>
      </c>
      <c r="I106" s="32" t="s">
        <v>4</v>
      </c>
    </row>
    <row r="107" spans="4:9" x14ac:dyDescent="0.2">
      <c r="D107" s="32">
        <v>25</v>
      </c>
      <c r="E107" s="32" t="s">
        <v>347</v>
      </c>
      <c r="F107" s="32" t="s">
        <v>815</v>
      </c>
      <c r="G107" s="32" t="s">
        <v>530</v>
      </c>
      <c r="H107" s="32" t="s">
        <v>816</v>
      </c>
      <c r="I107" s="32" t="s">
        <v>4</v>
      </c>
    </row>
    <row r="108" spans="4:9" x14ac:dyDescent="0.2">
      <c r="D108" s="32">
        <v>25</v>
      </c>
      <c r="E108" s="32" t="s">
        <v>347</v>
      </c>
      <c r="F108" s="32" t="s">
        <v>817</v>
      </c>
      <c r="G108" s="32" t="s">
        <v>546</v>
      </c>
      <c r="H108" s="32" t="s">
        <v>818</v>
      </c>
      <c r="I108" s="32" t="s">
        <v>4</v>
      </c>
    </row>
    <row r="109" spans="4:9" x14ac:dyDescent="0.2">
      <c r="D109" s="32">
        <v>25</v>
      </c>
      <c r="E109" s="32" t="s">
        <v>347</v>
      </c>
      <c r="F109" s="32" t="s">
        <v>819</v>
      </c>
      <c r="G109" s="32" t="s">
        <v>559</v>
      </c>
      <c r="H109" s="32" t="s">
        <v>820</v>
      </c>
      <c r="I109" s="32" t="s">
        <v>4</v>
      </c>
    </row>
    <row r="110" spans="4:9" x14ac:dyDescent="0.2">
      <c r="D110" s="32">
        <v>25</v>
      </c>
      <c r="E110" s="32" t="s">
        <v>347</v>
      </c>
      <c r="F110" s="32" t="s">
        <v>821</v>
      </c>
      <c r="G110" s="32" t="s">
        <v>569</v>
      </c>
      <c r="H110" s="32" t="s">
        <v>822</v>
      </c>
      <c r="I110" s="32" t="s">
        <v>4</v>
      </c>
    </row>
    <row r="111" spans="4:9" x14ac:dyDescent="0.2">
      <c r="D111" s="32">
        <v>25</v>
      </c>
      <c r="E111" s="32" t="s">
        <v>347</v>
      </c>
      <c r="F111" s="32" t="s">
        <v>823</v>
      </c>
      <c r="G111" s="32" t="s">
        <v>578</v>
      </c>
      <c r="H111" s="32" t="s">
        <v>824</v>
      </c>
      <c r="I111" s="32" t="s">
        <v>4</v>
      </c>
    </row>
    <row r="112" spans="4:9" x14ac:dyDescent="0.2">
      <c r="D112" s="32">
        <v>25</v>
      </c>
      <c r="E112" s="32" t="s">
        <v>347</v>
      </c>
      <c r="F112" s="32" t="s">
        <v>825</v>
      </c>
      <c r="G112" s="32" t="s">
        <v>586</v>
      </c>
      <c r="H112" s="32" t="s">
        <v>826</v>
      </c>
      <c r="I112" s="32" t="s">
        <v>4</v>
      </c>
    </row>
    <row r="113" spans="4:9" x14ac:dyDescent="0.2">
      <c r="D113" s="32">
        <v>25</v>
      </c>
      <c r="E113" s="32" t="s">
        <v>347</v>
      </c>
      <c r="F113" s="32" t="s">
        <v>827</v>
      </c>
      <c r="G113" s="32" t="s">
        <v>593</v>
      </c>
      <c r="H113" s="32" t="s">
        <v>828</v>
      </c>
      <c r="I113" s="32" t="s">
        <v>4</v>
      </c>
    </row>
    <row r="114" spans="4:9" x14ac:dyDescent="0.2">
      <c r="D114" s="32">
        <v>25</v>
      </c>
      <c r="E114" s="32" t="s">
        <v>347</v>
      </c>
      <c r="F114" s="32" t="s">
        <v>829</v>
      </c>
      <c r="G114" s="32" t="s">
        <v>599</v>
      </c>
      <c r="H114" s="32" t="s">
        <v>830</v>
      </c>
      <c r="I114" s="32" t="s">
        <v>4</v>
      </c>
    </row>
    <row r="115" spans="4:9" x14ac:dyDescent="0.2">
      <c r="D115" s="32">
        <v>27</v>
      </c>
      <c r="E115" s="32" t="s">
        <v>348</v>
      </c>
      <c r="F115" s="32" t="s">
        <v>831</v>
      </c>
      <c r="G115" s="32" t="s">
        <v>372</v>
      </c>
      <c r="H115" s="32" t="s">
        <v>832</v>
      </c>
      <c r="I115" s="32" t="s">
        <v>4</v>
      </c>
    </row>
    <row r="116" spans="4:9" x14ac:dyDescent="0.2">
      <c r="D116" s="32">
        <v>27</v>
      </c>
      <c r="E116" s="32" t="s">
        <v>348</v>
      </c>
      <c r="F116" s="32" t="s">
        <v>833</v>
      </c>
      <c r="G116" s="32" t="s">
        <v>393</v>
      </c>
      <c r="H116" s="32" t="s">
        <v>834</v>
      </c>
      <c r="I116" s="32" t="s">
        <v>4</v>
      </c>
    </row>
    <row r="117" spans="4:9" x14ac:dyDescent="0.2">
      <c r="D117" s="32">
        <v>27</v>
      </c>
      <c r="E117" s="32" t="s">
        <v>348</v>
      </c>
      <c r="F117" s="32" t="s">
        <v>835</v>
      </c>
      <c r="G117" s="32" t="s">
        <v>426</v>
      </c>
      <c r="H117" s="32" t="s">
        <v>836</v>
      </c>
      <c r="I117" s="32" t="s">
        <v>4</v>
      </c>
    </row>
    <row r="118" spans="4:9" x14ac:dyDescent="0.2">
      <c r="D118" s="32">
        <v>27</v>
      </c>
      <c r="E118" s="32" t="s">
        <v>348</v>
      </c>
      <c r="F118" s="32" t="s">
        <v>837</v>
      </c>
      <c r="G118" s="32" t="s">
        <v>457</v>
      </c>
      <c r="H118" s="32" t="s">
        <v>838</v>
      </c>
      <c r="I118" s="32" t="s">
        <v>4</v>
      </c>
    </row>
    <row r="119" spans="4:9" x14ac:dyDescent="0.2">
      <c r="D119" s="32">
        <v>27</v>
      </c>
      <c r="E119" s="32" t="s">
        <v>348</v>
      </c>
      <c r="F119" s="32" t="s">
        <v>839</v>
      </c>
      <c r="G119" s="32" t="s">
        <v>488</v>
      </c>
      <c r="H119" s="32" t="s">
        <v>840</v>
      </c>
      <c r="I119" s="32" t="s">
        <v>4</v>
      </c>
    </row>
    <row r="120" spans="4:9" x14ac:dyDescent="0.2">
      <c r="D120" s="32">
        <v>27</v>
      </c>
      <c r="E120" s="32" t="s">
        <v>348</v>
      </c>
      <c r="F120" s="32" t="s">
        <v>841</v>
      </c>
      <c r="G120" s="32" t="s">
        <v>510</v>
      </c>
      <c r="H120" s="32" t="s">
        <v>842</v>
      </c>
      <c r="I120" s="32" t="s">
        <v>4</v>
      </c>
    </row>
    <row r="121" spans="4:9" x14ac:dyDescent="0.2">
      <c r="D121" s="32">
        <v>41</v>
      </c>
      <c r="E121" s="32" t="s">
        <v>349</v>
      </c>
      <c r="F121" s="32" t="s">
        <v>843</v>
      </c>
      <c r="G121" s="32" t="s">
        <v>372</v>
      </c>
      <c r="H121" s="32" t="s">
        <v>844</v>
      </c>
      <c r="I121" s="32" t="s">
        <v>4</v>
      </c>
    </row>
    <row r="122" spans="4:9" x14ac:dyDescent="0.2">
      <c r="D122" s="32">
        <v>41</v>
      </c>
      <c r="E122" s="32" t="s">
        <v>349</v>
      </c>
      <c r="F122" s="32" t="s">
        <v>845</v>
      </c>
      <c r="G122" s="32" t="s">
        <v>394</v>
      </c>
      <c r="H122" s="32" t="s">
        <v>846</v>
      </c>
      <c r="I122" s="32" t="s">
        <v>4</v>
      </c>
    </row>
    <row r="123" spans="4:9" x14ac:dyDescent="0.2">
      <c r="D123" s="32">
        <v>41</v>
      </c>
      <c r="E123" s="32" t="s">
        <v>349</v>
      </c>
      <c r="F123" s="32" t="s">
        <v>847</v>
      </c>
      <c r="G123" s="32" t="s">
        <v>427</v>
      </c>
      <c r="H123" s="32" t="s">
        <v>848</v>
      </c>
      <c r="I123" s="32" t="s">
        <v>4</v>
      </c>
    </row>
    <row r="124" spans="4:9" x14ac:dyDescent="0.2">
      <c r="D124" s="32">
        <v>41</v>
      </c>
      <c r="E124" s="32" t="s">
        <v>349</v>
      </c>
      <c r="F124" s="32" t="s">
        <v>849</v>
      </c>
      <c r="G124" s="32" t="s">
        <v>458</v>
      </c>
      <c r="H124" s="32" t="s">
        <v>850</v>
      </c>
      <c r="I124" s="32" t="s">
        <v>4</v>
      </c>
    </row>
    <row r="125" spans="4:9" x14ac:dyDescent="0.2">
      <c r="D125" s="32">
        <v>41</v>
      </c>
      <c r="E125" s="32" t="s">
        <v>349</v>
      </c>
      <c r="F125" s="32" t="s">
        <v>851</v>
      </c>
      <c r="G125" s="32" t="s">
        <v>489</v>
      </c>
      <c r="H125" s="32" t="s">
        <v>852</v>
      </c>
      <c r="I125" s="32" t="s">
        <v>4</v>
      </c>
    </row>
    <row r="126" spans="4:9" x14ac:dyDescent="0.2">
      <c r="D126" s="32">
        <v>41</v>
      </c>
      <c r="E126" s="32" t="s">
        <v>349</v>
      </c>
      <c r="F126" s="32" t="s">
        <v>853</v>
      </c>
      <c r="G126" s="32" t="s">
        <v>511</v>
      </c>
      <c r="H126" s="32" t="s">
        <v>854</v>
      </c>
      <c r="I126" s="32" t="s">
        <v>4</v>
      </c>
    </row>
    <row r="127" spans="4:9" x14ac:dyDescent="0.2">
      <c r="D127" s="32">
        <v>44</v>
      </c>
      <c r="E127" s="32" t="s">
        <v>350</v>
      </c>
      <c r="F127" s="32" t="s">
        <v>855</v>
      </c>
      <c r="G127" s="32" t="s">
        <v>372</v>
      </c>
      <c r="H127" s="32" t="s">
        <v>856</v>
      </c>
      <c r="I127" s="32" t="s">
        <v>4</v>
      </c>
    </row>
    <row r="128" spans="4:9" x14ac:dyDescent="0.2">
      <c r="D128" s="32">
        <v>44</v>
      </c>
      <c r="E128" s="32" t="s">
        <v>350</v>
      </c>
      <c r="F128" s="32" t="s">
        <v>857</v>
      </c>
      <c r="G128" s="32" t="s">
        <v>395</v>
      </c>
      <c r="H128" s="32" t="s">
        <v>858</v>
      </c>
      <c r="I128" s="32" t="s">
        <v>4</v>
      </c>
    </row>
    <row r="129" spans="4:9" x14ac:dyDescent="0.2">
      <c r="D129" s="32">
        <v>44</v>
      </c>
      <c r="E129" s="32" t="s">
        <v>350</v>
      </c>
      <c r="F129" s="32" t="s">
        <v>859</v>
      </c>
      <c r="G129" s="32" t="s">
        <v>428</v>
      </c>
      <c r="H129" s="32" t="s">
        <v>860</v>
      </c>
      <c r="I129" s="32" t="s">
        <v>4</v>
      </c>
    </row>
    <row r="130" spans="4:9" x14ac:dyDescent="0.2">
      <c r="D130" s="32">
        <v>44</v>
      </c>
      <c r="E130" s="32" t="s">
        <v>350</v>
      </c>
      <c r="F130" s="32" t="s">
        <v>861</v>
      </c>
      <c r="G130" s="32" t="s">
        <v>459</v>
      </c>
      <c r="H130" s="32" t="s">
        <v>862</v>
      </c>
      <c r="I130" s="32" t="s">
        <v>4</v>
      </c>
    </row>
    <row r="131" spans="4:9" x14ac:dyDescent="0.2">
      <c r="D131" s="32">
        <v>44</v>
      </c>
      <c r="E131" s="32" t="s">
        <v>350</v>
      </c>
      <c r="F131" s="32" t="s">
        <v>863</v>
      </c>
      <c r="G131" s="32" t="s">
        <v>490</v>
      </c>
      <c r="H131" s="32" t="s">
        <v>864</v>
      </c>
      <c r="I131" s="32" t="s">
        <v>4</v>
      </c>
    </row>
    <row r="132" spans="4:9" x14ac:dyDescent="0.2">
      <c r="D132" s="32">
        <v>44</v>
      </c>
      <c r="E132" s="32" t="s">
        <v>350</v>
      </c>
      <c r="F132" s="32" t="s">
        <v>865</v>
      </c>
      <c r="G132" s="32" t="s">
        <v>512</v>
      </c>
      <c r="H132" s="32" t="s">
        <v>866</v>
      </c>
      <c r="I132" s="32" t="s">
        <v>4</v>
      </c>
    </row>
    <row r="133" spans="4:9" x14ac:dyDescent="0.2">
      <c r="D133" s="32">
        <v>47</v>
      </c>
      <c r="E133" s="32" t="s">
        <v>351</v>
      </c>
      <c r="F133" s="32" t="s">
        <v>867</v>
      </c>
      <c r="G133" s="32" t="s">
        <v>372</v>
      </c>
      <c r="H133" s="32" t="s">
        <v>868</v>
      </c>
      <c r="I133" s="32" t="s">
        <v>4</v>
      </c>
    </row>
    <row r="134" spans="4:9" x14ac:dyDescent="0.2">
      <c r="D134" s="32">
        <v>47</v>
      </c>
      <c r="E134" s="32" t="s">
        <v>351</v>
      </c>
      <c r="F134" s="32" t="s">
        <v>869</v>
      </c>
      <c r="G134" s="32" t="s">
        <v>396</v>
      </c>
      <c r="H134" s="32" t="s">
        <v>870</v>
      </c>
      <c r="I134" s="32" t="s">
        <v>4</v>
      </c>
    </row>
    <row r="135" spans="4:9" x14ac:dyDescent="0.2">
      <c r="D135" s="32">
        <v>47</v>
      </c>
      <c r="E135" s="32" t="s">
        <v>351</v>
      </c>
      <c r="F135" s="32" t="s">
        <v>871</v>
      </c>
      <c r="G135" s="32" t="s">
        <v>429</v>
      </c>
      <c r="H135" s="32" t="s">
        <v>872</v>
      </c>
      <c r="I135" s="32" t="s">
        <v>4</v>
      </c>
    </row>
    <row r="136" spans="4:9" x14ac:dyDescent="0.2">
      <c r="D136" s="32">
        <v>47</v>
      </c>
      <c r="E136" s="32" t="s">
        <v>351</v>
      </c>
      <c r="F136" s="32" t="s">
        <v>873</v>
      </c>
      <c r="G136" s="32" t="s">
        <v>460</v>
      </c>
      <c r="H136" s="32" t="s">
        <v>874</v>
      </c>
      <c r="I136" s="32" t="s">
        <v>4</v>
      </c>
    </row>
    <row r="137" spans="4:9" x14ac:dyDescent="0.2">
      <c r="D137" s="32">
        <v>47</v>
      </c>
      <c r="E137" s="32" t="s">
        <v>351</v>
      </c>
      <c r="F137" s="32" t="s">
        <v>875</v>
      </c>
      <c r="G137" s="32" t="s">
        <v>491</v>
      </c>
      <c r="H137" s="32" t="s">
        <v>876</v>
      </c>
      <c r="I137" s="32" t="s">
        <v>4</v>
      </c>
    </row>
    <row r="138" spans="4:9" x14ac:dyDescent="0.2">
      <c r="D138" s="32">
        <v>47</v>
      </c>
      <c r="E138" s="32" t="s">
        <v>351</v>
      </c>
      <c r="F138" s="32" t="s">
        <v>877</v>
      </c>
      <c r="G138" s="32" t="s">
        <v>513</v>
      </c>
      <c r="H138" s="32" t="s">
        <v>878</v>
      </c>
      <c r="I138" s="32" t="s">
        <v>4</v>
      </c>
    </row>
    <row r="139" spans="4:9" x14ac:dyDescent="0.2">
      <c r="D139" s="32">
        <v>47</v>
      </c>
      <c r="E139" s="32" t="s">
        <v>351</v>
      </c>
      <c r="F139" s="32" t="s">
        <v>879</v>
      </c>
      <c r="G139" s="32" t="s">
        <v>531</v>
      </c>
      <c r="H139" s="32" t="s">
        <v>880</v>
      </c>
      <c r="I139" s="32" t="s">
        <v>4</v>
      </c>
    </row>
    <row r="140" spans="4:9" x14ac:dyDescent="0.2">
      <c r="D140" s="32">
        <v>47</v>
      </c>
      <c r="E140" s="32" t="s">
        <v>351</v>
      </c>
      <c r="F140" s="32" t="s">
        <v>881</v>
      </c>
      <c r="G140" s="32" t="s">
        <v>547</v>
      </c>
      <c r="H140" s="32" t="s">
        <v>882</v>
      </c>
      <c r="I140" s="32" t="s">
        <v>4</v>
      </c>
    </row>
    <row r="141" spans="4:9" x14ac:dyDescent="0.2">
      <c r="D141" s="32">
        <v>47</v>
      </c>
      <c r="E141" s="32" t="s">
        <v>351</v>
      </c>
      <c r="F141" s="32" t="s">
        <v>883</v>
      </c>
      <c r="G141" s="32" t="s">
        <v>560</v>
      </c>
      <c r="H141" s="32" t="s">
        <v>884</v>
      </c>
      <c r="I141" s="32" t="s">
        <v>4</v>
      </c>
    </row>
    <row r="142" spans="4:9" x14ac:dyDescent="0.2">
      <c r="D142" s="32">
        <v>50</v>
      </c>
      <c r="E142" s="32" t="s">
        <v>352</v>
      </c>
      <c r="F142" s="32" t="s">
        <v>885</v>
      </c>
      <c r="G142" s="32" t="s">
        <v>372</v>
      </c>
      <c r="H142" s="32" t="s">
        <v>886</v>
      </c>
      <c r="I142" s="32" t="s">
        <v>4</v>
      </c>
    </row>
    <row r="143" spans="4:9" x14ac:dyDescent="0.2">
      <c r="D143" s="32">
        <v>50</v>
      </c>
      <c r="E143" s="32" t="s">
        <v>352</v>
      </c>
      <c r="F143" s="32" t="s">
        <v>887</v>
      </c>
      <c r="G143" s="32" t="s">
        <v>397</v>
      </c>
      <c r="H143" s="32" t="s">
        <v>888</v>
      </c>
      <c r="I143" s="32" t="s">
        <v>4</v>
      </c>
    </row>
    <row r="144" spans="4:9" x14ac:dyDescent="0.2">
      <c r="D144" s="32">
        <v>50</v>
      </c>
      <c r="E144" s="32" t="s">
        <v>352</v>
      </c>
      <c r="F144" s="32" t="s">
        <v>889</v>
      </c>
      <c r="G144" s="32" t="s">
        <v>430</v>
      </c>
      <c r="H144" s="32" t="s">
        <v>890</v>
      </c>
      <c r="I144" s="32" t="s">
        <v>4</v>
      </c>
    </row>
    <row r="145" spans="4:9" x14ac:dyDescent="0.2">
      <c r="D145" s="32">
        <v>50</v>
      </c>
      <c r="E145" s="32" t="s">
        <v>352</v>
      </c>
      <c r="F145" s="32" t="s">
        <v>891</v>
      </c>
      <c r="G145" s="32" t="s">
        <v>461</v>
      </c>
      <c r="H145" s="32" t="s">
        <v>892</v>
      </c>
      <c r="I145" s="32" t="s">
        <v>4</v>
      </c>
    </row>
    <row r="146" spans="4:9" x14ac:dyDescent="0.2">
      <c r="D146" s="32">
        <v>50</v>
      </c>
      <c r="E146" s="32" t="s">
        <v>352</v>
      </c>
      <c r="F146" s="32" t="s">
        <v>893</v>
      </c>
      <c r="G146" s="32" t="s">
        <v>492</v>
      </c>
      <c r="H146" s="32" t="s">
        <v>894</v>
      </c>
      <c r="I146" s="32" t="s">
        <v>4</v>
      </c>
    </row>
    <row r="147" spans="4:9" x14ac:dyDescent="0.2">
      <c r="D147" s="32">
        <v>50</v>
      </c>
      <c r="E147" s="32" t="s">
        <v>352</v>
      </c>
      <c r="F147" s="32" t="s">
        <v>895</v>
      </c>
      <c r="G147" s="32" t="s">
        <v>514</v>
      </c>
      <c r="H147" s="32" t="s">
        <v>896</v>
      </c>
      <c r="I147" s="32" t="s">
        <v>4</v>
      </c>
    </row>
    <row r="148" spans="4:9" x14ac:dyDescent="0.2">
      <c r="D148" s="32">
        <v>52</v>
      </c>
      <c r="E148" s="32" t="s">
        <v>353</v>
      </c>
      <c r="F148" s="32" t="s">
        <v>897</v>
      </c>
      <c r="G148" s="32" t="s">
        <v>372</v>
      </c>
      <c r="H148" s="32" t="s">
        <v>898</v>
      </c>
      <c r="I148" s="32" t="s">
        <v>4</v>
      </c>
    </row>
    <row r="149" spans="4:9" x14ac:dyDescent="0.2">
      <c r="D149" s="32">
        <v>52</v>
      </c>
      <c r="E149" s="32" t="s">
        <v>353</v>
      </c>
      <c r="F149" s="32" t="s">
        <v>899</v>
      </c>
      <c r="G149" s="32" t="s">
        <v>398</v>
      </c>
      <c r="H149" s="32" t="s">
        <v>900</v>
      </c>
      <c r="I149" s="32" t="s">
        <v>4</v>
      </c>
    </row>
    <row r="150" spans="4:9" x14ac:dyDescent="0.2">
      <c r="D150" s="32">
        <v>52</v>
      </c>
      <c r="E150" s="32" t="s">
        <v>353</v>
      </c>
      <c r="F150" s="32" t="s">
        <v>901</v>
      </c>
      <c r="G150" s="32" t="s">
        <v>431</v>
      </c>
      <c r="H150" s="32" t="s">
        <v>902</v>
      </c>
      <c r="I150" s="32" t="s">
        <v>4</v>
      </c>
    </row>
    <row r="151" spans="4:9" x14ac:dyDescent="0.2">
      <c r="D151" s="32">
        <v>52</v>
      </c>
      <c r="E151" s="32" t="s">
        <v>353</v>
      </c>
      <c r="F151" s="32" t="s">
        <v>903</v>
      </c>
      <c r="G151" s="32" t="s">
        <v>462</v>
      </c>
      <c r="H151" s="32" t="s">
        <v>904</v>
      </c>
      <c r="I151" s="32" t="s">
        <v>4</v>
      </c>
    </row>
    <row r="152" spans="4:9" x14ac:dyDescent="0.2">
      <c r="D152" s="32">
        <v>52</v>
      </c>
      <c r="E152" s="32" t="s">
        <v>353</v>
      </c>
      <c r="F152" s="32" t="s">
        <v>905</v>
      </c>
      <c r="G152" s="32" t="s">
        <v>493</v>
      </c>
      <c r="H152" s="32" t="s">
        <v>906</v>
      </c>
      <c r="I152" s="32" t="s">
        <v>4</v>
      </c>
    </row>
    <row r="153" spans="4:9" x14ac:dyDescent="0.2">
      <c r="D153" s="32">
        <v>52</v>
      </c>
      <c r="E153" s="32" t="s">
        <v>353</v>
      </c>
      <c r="F153" s="32" t="s">
        <v>907</v>
      </c>
      <c r="G153" s="32" t="s">
        <v>515</v>
      </c>
      <c r="H153" s="32" t="s">
        <v>908</v>
      </c>
      <c r="I153" s="32" t="s">
        <v>4</v>
      </c>
    </row>
    <row r="154" spans="4:9" x14ac:dyDescent="0.2">
      <c r="D154" s="32">
        <v>52</v>
      </c>
      <c r="E154" s="32" t="s">
        <v>353</v>
      </c>
      <c r="F154" s="32" t="s">
        <v>909</v>
      </c>
      <c r="G154" s="32" t="s">
        <v>532</v>
      </c>
      <c r="H154" s="32" t="s">
        <v>910</v>
      </c>
      <c r="I154" s="32" t="s">
        <v>4</v>
      </c>
    </row>
    <row r="155" spans="4:9" x14ac:dyDescent="0.2">
      <c r="D155" s="32">
        <v>52</v>
      </c>
      <c r="E155" s="32" t="s">
        <v>353</v>
      </c>
      <c r="F155" s="32" t="s">
        <v>911</v>
      </c>
      <c r="G155" s="32" t="s">
        <v>548</v>
      </c>
      <c r="H155" s="32" t="s">
        <v>912</v>
      </c>
      <c r="I155" s="32" t="s">
        <v>4</v>
      </c>
    </row>
    <row r="156" spans="4:9" x14ac:dyDescent="0.2">
      <c r="D156" s="32">
        <v>52</v>
      </c>
      <c r="E156" s="32" t="s">
        <v>353</v>
      </c>
      <c r="F156" s="32" t="s">
        <v>913</v>
      </c>
      <c r="G156" s="32" t="s">
        <v>561</v>
      </c>
      <c r="H156" s="32" t="s">
        <v>914</v>
      </c>
      <c r="I156" s="32" t="s">
        <v>4</v>
      </c>
    </row>
    <row r="157" spans="4:9" x14ac:dyDescent="0.2">
      <c r="D157" s="32">
        <v>54</v>
      </c>
      <c r="E157" s="32" t="s">
        <v>354</v>
      </c>
      <c r="F157" s="32" t="s">
        <v>915</v>
      </c>
      <c r="G157" s="32" t="s">
        <v>372</v>
      </c>
      <c r="H157" s="32" t="s">
        <v>916</v>
      </c>
      <c r="I157" s="32" t="s">
        <v>4</v>
      </c>
    </row>
    <row r="158" spans="4:9" x14ac:dyDescent="0.2">
      <c r="D158" s="32">
        <v>54</v>
      </c>
      <c r="E158" s="32" t="s">
        <v>354</v>
      </c>
      <c r="F158" s="32" t="s">
        <v>917</v>
      </c>
      <c r="G158" s="32" t="s">
        <v>399</v>
      </c>
      <c r="H158" s="32" t="s">
        <v>918</v>
      </c>
      <c r="I158" s="32" t="s">
        <v>4</v>
      </c>
    </row>
    <row r="159" spans="4:9" x14ac:dyDescent="0.2">
      <c r="D159" s="32">
        <v>54</v>
      </c>
      <c r="E159" s="32" t="s">
        <v>354</v>
      </c>
      <c r="F159" s="32" t="s">
        <v>919</v>
      </c>
      <c r="G159" s="32" t="s">
        <v>432</v>
      </c>
      <c r="H159" s="32" t="s">
        <v>920</v>
      </c>
      <c r="I159" s="32" t="s">
        <v>4</v>
      </c>
    </row>
    <row r="160" spans="4:9" x14ac:dyDescent="0.2">
      <c r="D160" s="32">
        <v>54</v>
      </c>
      <c r="E160" s="32" t="s">
        <v>354</v>
      </c>
      <c r="F160" s="32" t="s">
        <v>921</v>
      </c>
      <c r="G160" s="32" t="s">
        <v>463</v>
      </c>
      <c r="H160" s="32" t="s">
        <v>922</v>
      </c>
      <c r="I160" s="32" t="s">
        <v>4</v>
      </c>
    </row>
    <row r="161" spans="4:9" x14ac:dyDescent="0.2">
      <c r="D161" s="32">
        <v>54</v>
      </c>
      <c r="E161" s="32" t="s">
        <v>354</v>
      </c>
      <c r="F161" s="32" t="s">
        <v>923</v>
      </c>
      <c r="G161" s="32" t="s">
        <v>494</v>
      </c>
      <c r="H161" s="32" t="s">
        <v>924</v>
      </c>
      <c r="I161" s="32" t="s">
        <v>4</v>
      </c>
    </row>
    <row r="162" spans="4:9" x14ac:dyDescent="0.2">
      <c r="D162" s="32">
        <v>54</v>
      </c>
      <c r="E162" s="32" t="s">
        <v>354</v>
      </c>
      <c r="F162" s="32" t="s">
        <v>925</v>
      </c>
      <c r="G162" s="32" t="s">
        <v>516</v>
      </c>
      <c r="H162" s="32" t="s">
        <v>926</v>
      </c>
      <c r="I162" s="32" t="s">
        <v>4</v>
      </c>
    </row>
    <row r="163" spans="4:9" x14ac:dyDescent="0.2">
      <c r="D163" s="32">
        <v>54</v>
      </c>
      <c r="E163" s="32" t="s">
        <v>354</v>
      </c>
      <c r="F163" s="32" t="s">
        <v>927</v>
      </c>
      <c r="G163" s="32" t="s">
        <v>533</v>
      </c>
      <c r="H163" s="32" t="s">
        <v>928</v>
      </c>
      <c r="I163" s="32" t="s">
        <v>4</v>
      </c>
    </row>
    <row r="164" spans="4:9" x14ac:dyDescent="0.2">
      <c r="D164" s="32">
        <v>63</v>
      </c>
      <c r="E164" s="32" t="s">
        <v>355</v>
      </c>
      <c r="F164" s="32" t="s">
        <v>929</v>
      </c>
      <c r="G164" s="32" t="s">
        <v>372</v>
      </c>
      <c r="H164" s="32" t="s">
        <v>930</v>
      </c>
      <c r="I164" s="32" t="s">
        <v>4</v>
      </c>
    </row>
    <row r="165" spans="4:9" x14ac:dyDescent="0.2">
      <c r="D165" s="32">
        <v>63</v>
      </c>
      <c r="E165" s="32" t="s">
        <v>355</v>
      </c>
      <c r="F165" s="32" t="s">
        <v>931</v>
      </c>
      <c r="G165" s="32" t="s">
        <v>400</v>
      </c>
      <c r="H165" s="32" t="s">
        <v>932</v>
      </c>
      <c r="I165" s="32" t="s">
        <v>4</v>
      </c>
    </row>
    <row r="166" spans="4:9" x14ac:dyDescent="0.2">
      <c r="D166" s="32">
        <v>63</v>
      </c>
      <c r="E166" s="32" t="s">
        <v>355</v>
      </c>
      <c r="F166" s="32" t="s">
        <v>933</v>
      </c>
      <c r="G166" s="32" t="s">
        <v>433</v>
      </c>
      <c r="H166" s="32" t="s">
        <v>934</v>
      </c>
      <c r="I166" s="32" t="s">
        <v>4</v>
      </c>
    </row>
    <row r="167" spans="4:9" x14ac:dyDescent="0.2">
      <c r="D167" s="32">
        <v>63</v>
      </c>
      <c r="E167" s="32" t="s">
        <v>355</v>
      </c>
      <c r="F167" s="32" t="s">
        <v>935</v>
      </c>
      <c r="G167" s="32" t="s">
        <v>464</v>
      </c>
      <c r="H167" s="32" t="s">
        <v>936</v>
      </c>
      <c r="I167" s="32" t="s">
        <v>4</v>
      </c>
    </row>
    <row r="168" spans="4:9" x14ac:dyDescent="0.2">
      <c r="D168" s="32">
        <v>66</v>
      </c>
      <c r="E168" s="32" t="s">
        <v>356</v>
      </c>
      <c r="F168" s="32" t="s">
        <v>937</v>
      </c>
      <c r="G168" s="32" t="s">
        <v>372</v>
      </c>
      <c r="H168" s="32" t="s">
        <v>938</v>
      </c>
      <c r="I168" s="32" t="s">
        <v>4</v>
      </c>
    </row>
    <row r="169" spans="4:9" x14ac:dyDescent="0.2">
      <c r="D169" s="32">
        <v>66</v>
      </c>
      <c r="E169" s="32" t="s">
        <v>356</v>
      </c>
      <c r="F169" s="32" t="s">
        <v>939</v>
      </c>
      <c r="G169" s="32" t="s">
        <v>401</v>
      </c>
      <c r="H169" s="32" t="s">
        <v>940</v>
      </c>
      <c r="I169" s="32" t="s">
        <v>4</v>
      </c>
    </row>
    <row r="170" spans="4:9" x14ac:dyDescent="0.2">
      <c r="D170" s="32">
        <v>66</v>
      </c>
      <c r="E170" s="32" t="s">
        <v>356</v>
      </c>
      <c r="F170" s="32" t="s">
        <v>941</v>
      </c>
      <c r="G170" s="32" t="s">
        <v>434</v>
      </c>
      <c r="H170" s="32" t="s">
        <v>942</v>
      </c>
      <c r="I170" s="32" t="s">
        <v>4</v>
      </c>
    </row>
    <row r="171" spans="4:9" x14ac:dyDescent="0.2">
      <c r="D171" s="32">
        <v>66</v>
      </c>
      <c r="E171" s="32" t="s">
        <v>356</v>
      </c>
      <c r="F171" s="32" t="s">
        <v>943</v>
      </c>
      <c r="G171" s="32" t="s">
        <v>465</v>
      </c>
      <c r="H171" s="32" t="s">
        <v>944</v>
      </c>
      <c r="I171" s="32" t="s">
        <v>4</v>
      </c>
    </row>
    <row r="172" spans="4:9" x14ac:dyDescent="0.2">
      <c r="D172" s="32">
        <v>66</v>
      </c>
      <c r="E172" s="32" t="s">
        <v>356</v>
      </c>
      <c r="F172" s="32" t="s">
        <v>945</v>
      </c>
      <c r="G172" s="32" t="s">
        <v>495</v>
      </c>
      <c r="H172" s="32" t="s">
        <v>946</v>
      </c>
      <c r="I172" s="32" t="s">
        <v>4</v>
      </c>
    </row>
    <row r="173" spans="4:9" x14ac:dyDescent="0.2">
      <c r="D173" s="32">
        <v>66</v>
      </c>
      <c r="E173" s="32" t="s">
        <v>356</v>
      </c>
      <c r="F173" s="32" t="s">
        <v>947</v>
      </c>
      <c r="G173" s="32" t="s">
        <v>517</v>
      </c>
      <c r="H173" s="32" t="s">
        <v>948</v>
      </c>
      <c r="I173" s="32" t="s">
        <v>4</v>
      </c>
    </row>
    <row r="174" spans="4:9" x14ac:dyDescent="0.2">
      <c r="D174" s="32">
        <v>68</v>
      </c>
      <c r="E174" s="32" t="s">
        <v>357</v>
      </c>
      <c r="F174" s="32" t="s">
        <v>949</v>
      </c>
      <c r="G174" s="32" t="s">
        <v>372</v>
      </c>
      <c r="H174" s="32" t="s">
        <v>950</v>
      </c>
      <c r="I174" s="32" t="s">
        <v>4</v>
      </c>
    </row>
    <row r="175" spans="4:9" x14ac:dyDescent="0.2">
      <c r="D175" s="32">
        <v>68</v>
      </c>
      <c r="E175" s="32" t="s">
        <v>357</v>
      </c>
      <c r="F175" s="32" t="s">
        <v>951</v>
      </c>
      <c r="G175" s="32" t="s">
        <v>402</v>
      </c>
      <c r="H175" s="32" t="s">
        <v>952</v>
      </c>
      <c r="I175" s="32" t="s">
        <v>4</v>
      </c>
    </row>
    <row r="176" spans="4:9" x14ac:dyDescent="0.2">
      <c r="D176" s="32">
        <v>68</v>
      </c>
      <c r="E176" s="32" t="s">
        <v>357</v>
      </c>
      <c r="F176" s="32" t="s">
        <v>953</v>
      </c>
      <c r="G176" s="32" t="s">
        <v>435</v>
      </c>
      <c r="H176" s="32" t="s">
        <v>954</v>
      </c>
      <c r="I176" s="32" t="s">
        <v>4</v>
      </c>
    </row>
    <row r="177" spans="4:9" x14ac:dyDescent="0.2">
      <c r="D177" s="32">
        <v>68</v>
      </c>
      <c r="E177" s="32" t="s">
        <v>357</v>
      </c>
      <c r="F177" s="32" t="s">
        <v>955</v>
      </c>
      <c r="G177" s="32" t="s">
        <v>466</v>
      </c>
      <c r="H177" s="32" t="s">
        <v>956</v>
      </c>
      <c r="I177" s="32" t="s">
        <v>4</v>
      </c>
    </row>
    <row r="178" spans="4:9" x14ac:dyDescent="0.2">
      <c r="D178" s="32">
        <v>68</v>
      </c>
      <c r="E178" s="32" t="s">
        <v>357</v>
      </c>
      <c r="F178" s="32" t="s">
        <v>957</v>
      </c>
      <c r="G178" s="32" t="s">
        <v>496</v>
      </c>
      <c r="H178" s="32" t="s">
        <v>958</v>
      </c>
      <c r="I178" s="32" t="s">
        <v>4</v>
      </c>
    </row>
    <row r="179" spans="4:9" x14ac:dyDescent="0.2">
      <c r="D179" s="32">
        <v>68</v>
      </c>
      <c r="E179" s="32" t="s">
        <v>357</v>
      </c>
      <c r="F179" s="32" t="s">
        <v>959</v>
      </c>
      <c r="G179" s="32" t="s">
        <v>518</v>
      </c>
      <c r="H179" s="32" t="s">
        <v>960</v>
      </c>
      <c r="I179" s="32" t="s">
        <v>4</v>
      </c>
    </row>
    <row r="180" spans="4:9" x14ac:dyDescent="0.2">
      <c r="D180" s="32">
        <v>68</v>
      </c>
      <c r="E180" s="32" t="s">
        <v>357</v>
      </c>
      <c r="F180" s="32" t="s">
        <v>961</v>
      </c>
      <c r="G180" s="32" t="s">
        <v>534</v>
      </c>
      <c r="H180" s="32" t="s">
        <v>962</v>
      </c>
      <c r="I180" s="32" t="s">
        <v>4</v>
      </c>
    </row>
    <row r="181" spans="4:9" x14ac:dyDescent="0.2">
      <c r="D181" s="32">
        <v>68</v>
      </c>
      <c r="E181" s="32" t="s">
        <v>357</v>
      </c>
      <c r="F181" s="32" t="s">
        <v>963</v>
      </c>
      <c r="G181" s="32" t="s">
        <v>549</v>
      </c>
      <c r="H181" s="32" t="s">
        <v>964</v>
      </c>
      <c r="I181" s="32" t="s">
        <v>4</v>
      </c>
    </row>
    <row r="182" spans="4:9" x14ac:dyDescent="0.2">
      <c r="D182" s="32">
        <v>68</v>
      </c>
      <c r="E182" s="32" t="s">
        <v>357</v>
      </c>
      <c r="F182" s="32" t="s">
        <v>965</v>
      </c>
      <c r="G182" s="32" t="s">
        <v>562</v>
      </c>
      <c r="H182" s="32" t="s">
        <v>966</v>
      </c>
      <c r="I182" s="32" t="s">
        <v>4</v>
      </c>
    </row>
    <row r="183" spans="4:9" x14ac:dyDescent="0.2">
      <c r="D183" s="32">
        <v>68</v>
      </c>
      <c r="E183" s="32" t="s">
        <v>357</v>
      </c>
      <c r="F183" s="32" t="s">
        <v>967</v>
      </c>
      <c r="G183" s="32" t="s">
        <v>570</v>
      </c>
      <c r="H183" s="32" t="s">
        <v>968</v>
      </c>
      <c r="I183" s="32" t="s">
        <v>4</v>
      </c>
    </row>
    <row r="184" spans="4:9" x14ac:dyDescent="0.2">
      <c r="D184" s="32">
        <v>68</v>
      </c>
      <c r="E184" s="32" t="s">
        <v>357</v>
      </c>
      <c r="F184" s="32" t="s">
        <v>969</v>
      </c>
      <c r="G184" s="32" t="s">
        <v>579</v>
      </c>
      <c r="H184" s="32" t="s">
        <v>970</v>
      </c>
      <c r="I184" s="32" t="s">
        <v>4</v>
      </c>
    </row>
    <row r="185" spans="4:9" x14ac:dyDescent="0.2">
      <c r="D185" s="32">
        <v>70</v>
      </c>
      <c r="E185" s="32" t="s">
        <v>358</v>
      </c>
      <c r="F185" s="32" t="s">
        <v>971</v>
      </c>
      <c r="G185" s="32" t="s">
        <v>372</v>
      </c>
      <c r="H185" s="32" t="s">
        <v>972</v>
      </c>
      <c r="I185" s="32" t="s">
        <v>4</v>
      </c>
    </row>
    <row r="186" spans="4:9" x14ac:dyDescent="0.2">
      <c r="D186" s="32">
        <v>70</v>
      </c>
      <c r="E186" s="32" t="s">
        <v>358</v>
      </c>
      <c r="F186" s="32" t="s">
        <v>973</v>
      </c>
      <c r="G186" s="32" t="s">
        <v>403</v>
      </c>
      <c r="H186" s="32" t="s">
        <v>974</v>
      </c>
      <c r="I186" s="32" t="s">
        <v>4</v>
      </c>
    </row>
    <row r="187" spans="4:9" x14ac:dyDescent="0.2">
      <c r="D187" s="32">
        <v>70</v>
      </c>
      <c r="E187" s="32" t="s">
        <v>358</v>
      </c>
      <c r="F187" s="32" t="s">
        <v>975</v>
      </c>
      <c r="G187" s="32" t="s">
        <v>436</v>
      </c>
      <c r="H187" s="32" t="s">
        <v>976</v>
      </c>
      <c r="I187" s="32" t="s">
        <v>4</v>
      </c>
    </row>
    <row r="188" spans="4:9" x14ac:dyDescent="0.2">
      <c r="D188" s="32">
        <v>70</v>
      </c>
      <c r="E188" s="32" t="s">
        <v>358</v>
      </c>
      <c r="F188" s="32" t="s">
        <v>977</v>
      </c>
      <c r="G188" s="32" t="s">
        <v>467</v>
      </c>
      <c r="H188" s="32" t="s">
        <v>978</v>
      </c>
      <c r="I188" s="32" t="s">
        <v>4</v>
      </c>
    </row>
    <row r="189" spans="4:9" x14ac:dyDescent="0.2">
      <c r="D189" s="32">
        <v>70</v>
      </c>
      <c r="E189" s="32" t="s">
        <v>358</v>
      </c>
      <c r="F189" s="32" t="s">
        <v>979</v>
      </c>
      <c r="G189" s="32" t="s">
        <v>497</v>
      </c>
      <c r="H189" s="32" t="s">
        <v>980</v>
      </c>
      <c r="I189" s="32" t="s">
        <v>4</v>
      </c>
    </row>
    <row r="190" spans="4:9" x14ac:dyDescent="0.2">
      <c r="D190" s="32">
        <v>73</v>
      </c>
      <c r="E190" s="32" t="s">
        <v>359</v>
      </c>
      <c r="F190" s="32" t="s">
        <v>981</v>
      </c>
      <c r="G190" s="32" t="s">
        <v>372</v>
      </c>
      <c r="H190" s="32" t="s">
        <v>982</v>
      </c>
      <c r="I190" s="32" t="s">
        <v>4</v>
      </c>
    </row>
    <row r="191" spans="4:9" x14ac:dyDescent="0.2">
      <c r="D191" s="32">
        <v>73</v>
      </c>
      <c r="E191" s="32" t="s">
        <v>359</v>
      </c>
      <c r="F191" s="32" t="s">
        <v>983</v>
      </c>
      <c r="G191" s="32" t="s">
        <v>404</v>
      </c>
      <c r="H191" s="32" t="s">
        <v>984</v>
      </c>
      <c r="I191" s="32" t="s">
        <v>4</v>
      </c>
    </row>
    <row r="192" spans="4:9" x14ac:dyDescent="0.2">
      <c r="D192" s="32">
        <v>73</v>
      </c>
      <c r="E192" s="32" t="s">
        <v>359</v>
      </c>
      <c r="F192" s="32" t="s">
        <v>985</v>
      </c>
      <c r="G192" s="32" t="s">
        <v>437</v>
      </c>
      <c r="H192" s="32" t="s">
        <v>986</v>
      </c>
      <c r="I192" s="32" t="s">
        <v>4</v>
      </c>
    </row>
    <row r="193" spans="4:9" x14ac:dyDescent="0.2">
      <c r="D193" s="32">
        <v>73</v>
      </c>
      <c r="E193" s="32" t="s">
        <v>359</v>
      </c>
      <c r="F193" s="32" t="s">
        <v>987</v>
      </c>
      <c r="G193" s="32" t="s">
        <v>468</v>
      </c>
      <c r="H193" s="32" t="s">
        <v>988</v>
      </c>
      <c r="I193" s="32" t="s">
        <v>4</v>
      </c>
    </row>
    <row r="194" spans="4:9" x14ac:dyDescent="0.2">
      <c r="D194" s="32">
        <v>73</v>
      </c>
      <c r="E194" s="32" t="s">
        <v>359</v>
      </c>
      <c r="F194" s="32" t="s">
        <v>989</v>
      </c>
      <c r="G194" s="32" t="s">
        <v>498</v>
      </c>
      <c r="H194" s="32" t="s">
        <v>990</v>
      </c>
      <c r="I194" s="32" t="s">
        <v>4</v>
      </c>
    </row>
    <row r="195" spans="4:9" x14ac:dyDescent="0.2">
      <c r="D195" s="32">
        <v>73</v>
      </c>
      <c r="E195" s="32" t="s">
        <v>359</v>
      </c>
      <c r="F195" s="32" t="s">
        <v>991</v>
      </c>
      <c r="G195" s="32" t="s">
        <v>519</v>
      </c>
      <c r="H195" s="32" t="s">
        <v>992</v>
      </c>
      <c r="I195" s="32" t="s">
        <v>4</v>
      </c>
    </row>
    <row r="196" spans="4:9" x14ac:dyDescent="0.2">
      <c r="D196" s="32">
        <v>73</v>
      </c>
      <c r="E196" s="32" t="s">
        <v>359</v>
      </c>
      <c r="F196" s="32" t="s">
        <v>993</v>
      </c>
      <c r="G196" s="32" t="s">
        <v>535</v>
      </c>
      <c r="H196" s="32" t="s">
        <v>994</v>
      </c>
      <c r="I196" s="32" t="s">
        <v>4</v>
      </c>
    </row>
    <row r="197" spans="4:9" x14ac:dyDescent="0.2">
      <c r="D197" s="32">
        <v>73</v>
      </c>
      <c r="E197" s="32" t="s">
        <v>359</v>
      </c>
      <c r="F197" s="32" t="s">
        <v>995</v>
      </c>
      <c r="G197" s="32" t="s">
        <v>550</v>
      </c>
      <c r="H197" s="32" t="s">
        <v>996</v>
      </c>
      <c r="I197" s="32" t="s">
        <v>4</v>
      </c>
    </row>
    <row r="198" spans="4:9" x14ac:dyDescent="0.2">
      <c r="D198" s="32">
        <v>73</v>
      </c>
      <c r="E198" s="32" t="s">
        <v>359</v>
      </c>
      <c r="F198" s="32" t="s">
        <v>997</v>
      </c>
      <c r="G198" s="32" t="s">
        <v>563</v>
      </c>
      <c r="H198" s="32" t="s">
        <v>998</v>
      </c>
      <c r="I198" s="32" t="s">
        <v>4</v>
      </c>
    </row>
    <row r="199" spans="4:9" x14ac:dyDescent="0.2">
      <c r="D199" s="32">
        <v>73</v>
      </c>
      <c r="E199" s="32" t="s">
        <v>359</v>
      </c>
      <c r="F199" s="32" t="s">
        <v>999</v>
      </c>
      <c r="G199" s="32" t="s">
        <v>571</v>
      </c>
      <c r="H199" s="32" t="s">
        <v>1000</v>
      </c>
      <c r="I199" s="32" t="s">
        <v>4</v>
      </c>
    </row>
    <row r="200" spans="4:9" x14ac:dyDescent="0.2">
      <c r="D200" s="32">
        <v>73</v>
      </c>
      <c r="E200" s="32" t="s">
        <v>359</v>
      </c>
      <c r="F200" s="32" t="s">
        <v>1001</v>
      </c>
      <c r="G200" s="32" t="s">
        <v>580</v>
      </c>
      <c r="H200" s="32" t="s">
        <v>1002</v>
      </c>
      <c r="I200" s="32" t="s">
        <v>4</v>
      </c>
    </row>
    <row r="201" spans="4:9" x14ac:dyDescent="0.2">
      <c r="D201" s="32">
        <v>76</v>
      </c>
      <c r="E201" s="32" t="s">
        <v>360</v>
      </c>
      <c r="F201" s="32" t="s">
        <v>1003</v>
      </c>
      <c r="G201" s="32" t="s">
        <v>372</v>
      </c>
      <c r="H201" s="32" t="s">
        <v>1004</v>
      </c>
      <c r="I201" s="32" t="s">
        <v>4</v>
      </c>
    </row>
    <row r="202" spans="4:9" x14ac:dyDescent="0.2">
      <c r="D202" s="32">
        <v>76</v>
      </c>
      <c r="E202" s="32" t="s">
        <v>360</v>
      </c>
      <c r="F202" s="32" t="s">
        <v>1005</v>
      </c>
      <c r="G202" s="32" t="s">
        <v>405</v>
      </c>
      <c r="H202" s="32" t="s">
        <v>1006</v>
      </c>
      <c r="I202" s="32" t="s">
        <v>4</v>
      </c>
    </row>
    <row r="203" spans="4:9" x14ac:dyDescent="0.2">
      <c r="D203" s="32">
        <v>76</v>
      </c>
      <c r="E203" s="32" t="s">
        <v>360</v>
      </c>
      <c r="F203" s="32" t="s">
        <v>1007</v>
      </c>
      <c r="G203" s="32" t="s">
        <v>438</v>
      </c>
      <c r="H203" s="32" t="s">
        <v>1008</v>
      </c>
      <c r="I203" s="32" t="s">
        <v>4</v>
      </c>
    </row>
    <row r="204" spans="4:9" x14ac:dyDescent="0.2">
      <c r="D204" s="32">
        <v>76</v>
      </c>
      <c r="E204" s="32" t="s">
        <v>360</v>
      </c>
      <c r="F204" s="32" t="s">
        <v>1009</v>
      </c>
      <c r="G204" s="32" t="s">
        <v>469</v>
      </c>
      <c r="H204" s="32" t="s">
        <v>1010</v>
      </c>
      <c r="I204" s="32" t="s">
        <v>4</v>
      </c>
    </row>
    <row r="205" spans="4:9" x14ac:dyDescent="0.2">
      <c r="D205" s="32">
        <v>76</v>
      </c>
      <c r="E205" s="32" t="s">
        <v>360</v>
      </c>
      <c r="F205" s="32" t="s">
        <v>1011</v>
      </c>
      <c r="G205" s="32" t="s">
        <v>422</v>
      </c>
      <c r="H205" s="32" t="s">
        <v>1012</v>
      </c>
      <c r="I205" s="32" t="s">
        <v>4</v>
      </c>
    </row>
    <row r="206" spans="4:9" x14ac:dyDescent="0.2">
      <c r="D206" s="32">
        <v>76</v>
      </c>
      <c r="E206" s="32" t="s">
        <v>360</v>
      </c>
      <c r="F206" s="32" t="s">
        <v>1013</v>
      </c>
      <c r="G206" s="32" t="s">
        <v>484</v>
      </c>
      <c r="H206" s="32" t="s">
        <v>1014</v>
      </c>
      <c r="I206" s="32" t="s">
        <v>4</v>
      </c>
    </row>
    <row r="207" spans="4:9" x14ac:dyDescent="0.2">
      <c r="D207" s="32">
        <v>76</v>
      </c>
      <c r="E207" s="32" t="s">
        <v>360</v>
      </c>
      <c r="F207" s="32" t="s">
        <v>1015</v>
      </c>
      <c r="G207" s="32" t="s">
        <v>536</v>
      </c>
      <c r="H207" s="32" t="s">
        <v>1016</v>
      </c>
      <c r="I207" s="32" t="s">
        <v>4</v>
      </c>
    </row>
    <row r="208" spans="4:9" x14ac:dyDescent="0.2">
      <c r="D208" s="32">
        <v>76</v>
      </c>
      <c r="E208" s="32" t="s">
        <v>360</v>
      </c>
      <c r="F208" s="32" t="s">
        <v>1017</v>
      </c>
      <c r="G208" s="32" t="s">
        <v>551</v>
      </c>
      <c r="H208" s="32" t="s">
        <v>1018</v>
      </c>
      <c r="I208" s="32" t="s">
        <v>4</v>
      </c>
    </row>
    <row r="209" spans="4:9" x14ac:dyDescent="0.2">
      <c r="D209" s="32">
        <v>76</v>
      </c>
      <c r="E209" s="32" t="s">
        <v>360</v>
      </c>
      <c r="F209" s="32" t="s">
        <v>1019</v>
      </c>
      <c r="G209" s="32" t="s">
        <v>564</v>
      </c>
      <c r="H209" s="32" t="s">
        <v>1020</v>
      </c>
      <c r="I209" s="32" t="s">
        <v>4</v>
      </c>
    </row>
    <row r="210" spans="4:9" x14ac:dyDescent="0.2">
      <c r="D210" s="32">
        <v>76</v>
      </c>
      <c r="E210" s="32" t="s">
        <v>360</v>
      </c>
      <c r="F210" s="32" t="s">
        <v>1021</v>
      </c>
      <c r="G210" s="32" t="s">
        <v>572</v>
      </c>
      <c r="H210" s="32" t="s">
        <v>1022</v>
      </c>
      <c r="I210" s="32" t="s">
        <v>4</v>
      </c>
    </row>
    <row r="211" spans="4:9" x14ac:dyDescent="0.2">
      <c r="D211" s="32">
        <v>76</v>
      </c>
      <c r="E211" s="32" t="s">
        <v>360</v>
      </c>
      <c r="F211" s="32" t="s">
        <v>1023</v>
      </c>
      <c r="G211" s="32" t="s">
        <v>581</v>
      </c>
      <c r="H211" s="32" t="s">
        <v>1024</v>
      </c>
      <c r="I211" s="32" t="s">
        <v>4</v>
      </c>
    </row>
    <row r="212" spans="4:9" x14ac:dyDescent="0.2">
      <c r="D212" s="32">
        <v>76</v>
      </c>
      <c r="E212" s="32" t="s">
        <v>360</v>
      </c>
      <c r="F212" s="32" t="s">
        <v>1025</v>
      </c>
      <c r="G212" s="32" t="s">
        <v>587</v>
      </c>
      <c r="H212" s="32" t="s">
        <v>1026</v>
      </c>
      <c r="I212" s="32" t="s">
        <v>4</v>
      </c>
    </row>
    <row r="213" spans="4:9" x14ac:dyDescent="0.2">
      <c r="D213" s="32">
        <v>76</v>
      </c>
      <c r="E213" s="32" t="s">
        <v>360</v>
      </c>
      <c r="F213" s="32" t="s">
        <v>1027</v>
      </c>
      <c r="G213" s="32" t="s">
        <v>594</v>
      </c>
      <c r="H213" s="32" t="s">
        <v>1028</v>
      </c>
      <c r="I213" s="32" t="s">
        <v>4</v>
      </c>
    </row>
    <row r="214" spans="4:9" x14ac:dyDescent="0.2">
      <c r="D214" s="32">
        <v>76</v>
      </c>
      <c r="E214" s="32" t="s">
        <v>360</v>
      </c>
      <c r="F214" s="32" t="s">
        <v>1029</v>
      </c>
      <c r="G214" s="32" t="s">
        <v>600</v>
      </c>
      <c r="H214" s="32" t="s">
        <v>1030</v>
      </c>
      <c r="I214" s="32" t="s">
        <v>4</v>
      </c>
    </row>
    <row r="215" spans="4:9" x14ac:dyDescent="0.2">
      <c r="D215" s="32">
        <v>76</v>
      </c>
      <c r="E215" s="32" t="s">
        <v>360</v>
      </c>
      <c r="F215" s="32" t="s">
        <v>1031</v>
      </c>
      <c r="G215" s="32" t="s">
        <v>605</v>
      </c>
      <c r="H215" s="32" t="s">
        <v>1032</v>
      </c>
      <c r="I215" s="32" t="s">
        <v>4</v>
      </c>
    </row>
    <row r="216" spans="4:9" x14ac:dyDescent="0.2">
      <c r="D216" s="32">
        <v>81</v>
      </c>
      <c r="E216" s="32" t="s">
        <v>361</v>
      </c>
      <c r="F216" s="32" t="s">
        <v>1033</v>
      </c>
      <c r="G216" s="32" t="s">
        <v>372</v>
      </c>
      <c r="H216" s="32" t="s">
        <v>1034</v>
      </c>
      <c r="I216" s="32" t="s">
        <v>4</v>
      </c>
    </row>
    <row r="217" spans="4:9" x14ac:dyDescent="0.2">
      <c r="D217" s="32">
        <v>81</v>
      </c>
      <c r="E217" s="32" t="s">
        <v>361</v>
      </c>
      <c r="F217" s="32" t="s">
        <v>1035</v>
      </c>
      <c r="G217" s="32" t="s">
        <v>406</v>
      </c>
      <c r="H217" s="32" t="s">
        <v>1036</v>
      </c>
      <c r="I217" s="32" t="s">
        <v>4</v>
      </c>
    </row>
    <row r="218" spans="4:9" x14ac:dyDescent="0.2">
      <c r="D218" s="32">
        <v>81</v>
      </c>
      <c r="E218" s="32" t="s">
        <v>361</v>
      </c>
      <c r="F218" s="32" t="s">
        <v>1037</v>
      </c>
      <c r="G218" s="32" t="s">
        <v>439</v>
      </c>
      <c r="H218" s="32" t="s">
        <v>1038</v>
      </c>
      <c r="I218" s="32" t="s">
        <v>4</v>
      </c>
    </row>
    <row r="219" spans="4:9" x14ac:dyDescent="0.2">
      <c r="D219" s="32">
        <v>81</v>
      </c>
      <c r="E219" s="32" t="s">
        <v>361</v>
      </c>
      <c r="F219" s="32" t="s">
        <v>1039</v>
      </c>
      <c r="G219" s="32" t="s">
        <v>470</v>
      </c>
      <c r="H219" s="32" t="s">
        <v>1040</v>
      </c>
      <c r="I219" s="32" t="s">
        <v>4</v>
      </c>
    </row>
    <row r="220" spans="4:9" x14ac:dyDescent="0.2">
      <c r="D220" s="32">
        <v>85</v>
      </c>
      <c r="E220" s="32" t="s">
        <v>362</v>
      </c>
      <c r="F220" s="32" t="s">
        <v>1041</v>
      </c>
      <c r="G220" s="32" t="s">
        <v>372</v>
      </c>
      <c r="H220" s="32" t="s">
        <v>1042</v>
      </c>
      <c r="I220" s="32" t="s">
        <v>4</v>
      </c>
    </row>
    <row r="221" spans="4:9" x14ac:dyDescent="0.2">
      <c r="D221" s="32">
        <v>85</v>
      </c>
      <c r="E221" s="32" t="s">
        <v>362</v>
      </c>
      <c r="F221" s="32" t="s">
        <v>1043</v>
      </c>
      <c r="G221" s="32" t="s">
        <v>407</v>
      </c>
      <c r="H221" s="32" t="s">
        <v>1044</v>
      </c>
      <c r="I221" s="32" t="s">
        <v>4</v>
      </c>
    </row>
    <row r="222" spans="4:9" x14ac:dyDescent="0.2">
      <c r="D222" s="32">
        <v>85</v>
      </c>
      <c r="E222" s="32" t="s">
        <v>362</v>
      </c>
      <c r="F222" s="32" t="s">
        <v>1045</v>
      </c>
      <c r="G222" s="32" t="s">
        <v>440</v>
      </c>
      <c r="H222" s="32" t="s">
        <v>1046</v>
      </c>
      <c r="I222" s="32" t="s">
        <v>4</v>
      </c>
    </row>
    <row r="223" spans="4:9" x14ac:dyDescent="0.2">
      <c r="D223" s="32">
        <v>85</v>
      </c>
      <c r="E223" s="32" t="s">
        <v>362</v>
      </c>
      <c r="F223" s="32" t="s">
        <v>1047</v>
      </c>
      <c r="G223" s="32" t="s">
        <v>471</v>
      </c>
      <c r="H223" s="32" t="s">
        <v>1048</v>
      </c>
      <c r="I223" s="32" t="s">
        <v>4</v>
      </c>
    </row>
    <row r="224" spans="4:9" x14ac:dyDescent="0.2">
      <c r="D224" s="32">
        <v>86</v>
      </c>
      <c r="E224" s="32" t="s">
        <v>363</v>
      </c>
      <c r="F224" s="32" t="s">
        <v>1049</v>
      </c>
      <c r="G224" s="32" t="s">
        <v>372</v>
      </c>
      <c r="H224" s="32" t="s">
        <v>1050</v>
      </c>
      <c r="I224" s="32" t="s">
        <v>4</v>
      </c>
    </row>
    <row r="225" spans="4:9" x14ac:dyDescent="0.2">
      <c r="D225" s="32">
        <v>86</v>
      </c>
      <c r="E225" s="32" t="s">
        <v>363</v>
      </c>
      <c r="F225" s="32" t="s">
        <v>1051</v>
      </c>
      <c r="G225" s="32" t="s">
        <v>408</v>
      </c>
      <c r="H225" s="32" t="s">
        <v>1052</v>
      </c>
      <c r="I225" s="32" t="s">
        <v>4</v>
      </c>
    </row>
    <row r="226" spans="4:9" x14ac:dyDescent="0.2">
      <c r="D226" s="32">
        <v>86</v>
      </c>
      <c r="E226" s="32" t="s">
        <v>363</v>
      </c>
      <c r="F226" s="32" t="s">
        <v>1053</v>
      </c>
      <c r="G226" s="32" t="s">
        <v>441</v>
      </c>
      <c r="H226" s="32" t="s">
        <v>1054</v>
      </c>
      <c r="I226" s="32" t="s">
        <v>4</v>
      </c>
    </row>
    <row r="227" spans="4:9" x14ac:dyDescent="0.2">
      <c r="D227" s="32">
        <v>86</v>
      </c>
      <c r="E227" s="32" t="s">
        <v>363</v>
      </c>
      <c r="F227" s="32" t="s">
        <v>1055</v>
      </c>
      <c r="G227" s="32" t="s">
        <v>472</v>
      </c>
      <c r="H227" s="32" t="s">
        <v>1056</v>
      </c>
      <c r="I227" s="32" t="s">
        <v>4</v>
      </c>
    </row>
    <row r="228" spans="4:9" x14ac:dyDescent="0.2">
      <c r="D228" s="32">
        <v>86</v>
      </c>
      <c r="E228" s="32" t="s">
        <v>363</v>
      </c>
      <c r="F228" s="32" t="s">
        <v>1057</v>
      </c>
      <c r="G228" s="32" t="s">
        <v>499</v>
      </c>
      <c r="H228" s="32" t="s">
        <v>1058</v>
      </c>
      <c r="I228" s="32" t="s">
        <v>4</v>
      </c>
    </row>
    <row r="229" spans="4:9" x14ac:dyDescent="0.2">
      <c r="D229" s="32">
        <v>88</v>
      </c>
      <c r="E229" s="32" t="s">
        <v>364</v>
      </c>
      <c r="F229" s="32" t="s">
        <v>1059</v>
      </c>
      <c r="G229" s="32" t="s">
        <v>372</v>
      </c>
      <c r="H229" s="32" t="s">
        <v>1060</v>
      </c>
      <c r="I229" s="32" t="s">
        <v>4</v>
      </c>
    </row>
    <row r="230" spans="4:9" x14ac:dyDescent="0.2">
      <c r="D230" s="32">
        <v>88</v>
      </c>
      <c r="E230" s="32" t="s">
        <v>364</v>
      </c>
      <c r="F230" s="32" t="s">
        <v>1061</v>
      </c>
      <c r="G230" s="32" t="s">
        <v>409</v>
      </c>
      <c r="H230" s="32" t="s">
        <v>1062</v>
      </c>
      <c r="I230" s="32" t="s">
        <v>4</v>
      </c>
    </row>
    <row r="231" spans="4:9" x14ac:dyDescent="0.2">
      <c r="D231" s="32">
        <v>91</v>
      </c>
      <c r="E231" s="32" t="s">
        <v>365</v>
      </c>
      <c r="F231" s="32" t="s">
        <v>1063</v>
      </c>
      <c r="G231" s="32" t="s">
        <v>372</v>
      </c>
      <c r="H231" s="32" t="s">
        <v>1064</v>
      </c>
      <c r="I231" s="32" t="s">
        <v>4</v>
      </c>
    </row>
    <row r="232" spans="4:9" x14ac:dyDescent="0.2">
      <c r="D232" s="32">
        <v>91</v>
      </c>
      <c r="E232" s="32" t="s">
        <v>365</v>
      </c>
      <c r="F232" s="32" t="s">
        <v>1065</v>
      </c>
      <c r="G232" s="32" t="s">
        <v>410</v>
      </c>
      <c r="H232" s="32" t="s">
        <v>1066</v>
      </c>
      <c r="I232" s="32" t="s">
        <v>4</v>
      </c>
    </row>
    <row r="233" spans="4:9" x14ac:dyDescent="0.2">
      <c r="D233" s="32">
        <v>94</v>
      </c>
      <c r="E233" s="32" t="s">
        <v>366</v>
      </c>
      <c r="F233" s="32" t="s">
        <v>1067</v>
      </c>
      <c r="G233" s="32" t="s">
        <v>372</v>
      </c>
      <c r="H233" s="32" t="s">
        <v>1068</v>
      </c>
      <c r="I233" s="32" t="s">
        <v>4</v>
      </c>
    </row>
    <row r="234" spans="4:9" x14ac:dyDescent="0.2">
      <c r="D234" s="32">
        <v>94</v>
      </c>
      <c r="E234" s="32" t="s">
        <v>366</v>
      </c>
      <c r="F234" s="32" t="s">
        <v>1069</v>
      </c>
      <c r="G234" s="32" t="s">
        <v>410</v>
      </c>
      <c r="H234" s="32" t="s">
        <v>1070</v>
      </c>
      <c r="I234" s="32" t="s">
        <v>4</v>
      </c>
    </row>
    <row r="235" spans="4:9" x14ac:dyDescent="0.2">
      <c r="D235" s="32">
        <v>95</v>
      </c>
      <c r="E235" s="32" t="s">
        <v>367</v>
      </c>
      <c r="F235" s="32" t="s">
        <v>1071</v>
      </c>
      <c r="G235" s="32" t="s">
        <v>372</v>
      </c>
      <c r="H235" s="32" t="s">
        <v>1072</v>
      </c>
      <c r="I235" s="32" t="s">
        <v>4</v>
      </c>
    </row>
    <row r="236" spans="4:9" x14ac:dyDescent="0.2">
      <c r="D236" s="32">
        <v>95</v>
      </c>
      <c r="E236" s="32" t="s">
        <v>367</v>
      </c>
      <c r="F236" s="32" t="s">
        <v>1073</v>
      </c>
      <c r="G236" s="32" t="s">
        <v>410</v>
      </c>
      <c r="H236" s="32" t="s">
        <v>1074</v>
      </c>
      <c r="I236" s="32" t="s">
        <v>4</v>
      </c>
    </row>
    <row r="237" spans="4:9" x14ac:dyDescent="0.2">
      <c r="D237" s="32">
        <v>97</v>
      </c>
      <c r="E237" s="32" t="s">
        <v>368</v>
      </c>
      <c r="F237" s="32" t="s">
        <v>1075</v>
      </c>
      <c r="G237" s="32" t="s">
        <v>372</v>
      </c>
      <c r="H237" s="32" t="s">
        <v>1076</v>
      </c>
      <c r="I237" s="32" t="s">
        <v>4</v>
      </c>
    </row>
    <row r="238" spans="4:9" x14ac:dyDescent="0.2">
      <c r="D238" s="32">
        <v>97</v>
      </c>
      <c r="E238" s="32" t="s">
        <v>368</v>
      </c>
      <c r="F238" s="32" t="s">
        <v>1077</v>
      </c>
      <c r="G238" s="32" t="s">
        <v>410</v>
      </c>
      <c r="H238" s="32" t="s">
        <v>1078</v>
      </c>
      <c r="I238" s="32" t="s">
        <v>4</v>
      </c>
    </row>
    <row r="239" spans="4:9" x14ac:dyDescent="0.2">
      <c r="D239" s="32">
        <v>99</v>
      </c>
      <c r="E239" s="32" t="s">
        <v>369</v>
      </c>
      <c r="F239" s="32" t="s">
        <v>1079</v>
      </c>
      <c r="G239" s="32" t="s">
        <v>372</v>
      </c>
      <c r="H239" s="32" t="s">
        <v>1080</v>
      </c>
      <c r="I239" s="32" t="s">
        <v>4</v>
      </c>
    </row>
    <row r="240" spans="4:9" x14ac:dyDescent="0.2">
      <c r="D240" s="32">
        <v>99</v>
      </c>
      <c r="E240" s="32" t="s">
        <v>369</v>
      </c>
      <c r="F240" s="32" t="s">
        <v>1081</v>
      </c>
      <c r="G240" s="32" t="s">
        <v>410</v>
      </c>
      <c r="H240" s="32" t="s">
        <v>1082</v>
      </c>
      <c r="I240" s="32" t="s">
        <v>4</v>
      </c>
    </row>
  </sheetData>
  <mergeCells count="3">
    <mergeCell ref="N1:O1"/>
    <mergeCell ref="W22:AA22"/>
    <mergeCell ref="T25:T29"/>
  </mergeCells>
  <pageMargins left="0.7" right="0.7" top="0.75" bottom="0.75" header="0.3" footer="0.3"/>
  <pageSetup orientation="portrait" r:id="rId1"/>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D6AB32D42A9F1E438D0AFCDFBE025EE4" ma:contentTypeVersion="10" ma:contentTypeDescription="Crear nuevo documento." ma:contentTypeScope="" ma:versionID="c5e827da3f85c863ad76bd629bbf8af8">
  <xsd:schema xmlns:xsd="http://www.w3.org/2001/XMLSchema" xmlns:xs="http://www.w3.org/2001/XMLSchema" xmlns:p="http://schemas.microsoft.com/office/2006/metadata/properties" xmlns:ns3="2ce4e4c4-c985-481f-93ea-e853a8f7df6c" xmlns:ns4="ee86d536-b3b3-4b48-8149-b94f357badb7" targetNamespace="http://schemas.microsoft.com/office/2006/metadata/properties" ma:root="true" ma:fieldsID="ef29c07cd3c747d1cf0c23085d597cd1" ns3:_="" ns4:_="">
    <xsd:import namespace="2ce4e4c4-c985-481f-93ea-e853a8f7df6c"/>
    <xsd:import namespace="ee86d536-b3b3-4b48-8149-b94f357badb7"/>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EventHashCode" minOccurs="0"/>
                <xsd:element ref="ns3:MediaServiceGenerationTim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ce4e4c4-c985-481f-93ea-e853a8f7df6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OCR" ma:index="12" nillable="true" ma:displayName="MediaServiceOCR" ma:internalName="MediaServiceOCR" ma:readOnly="true">
      <xsd:simpleType>
        <xsd:restriction base="dms:Note">
          <xsd:maxLength value="255"/>
        </xsd:restriction>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e86d536-b3b3-4b48-8149-b94f357badb7" elementFormDefault="qualified">
    <xsd:import namespace="http://schemas.microsoft.com/office/2006/documentManagement/types"/>
    <xsd:import namespace="http://schemas.microsoft.com/office/infopath/2007/PartnerControls"/>
    <xsd:element name="SharedWithUsers" ma:index="15"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Detalles de uso compartido" ma:internalName="SharedWithDetails" ma:readOnly="true">
      <xsd:simpleType>
        <xsd:restriction base="dms:Note">
          <xsd:maxLength value="255"/>
        </xsd:restriction>
      </xsd:simpleType>
    </xsd:element>
    <xsd:element name="SharingHintHash" ma:index="17"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FB90470-F23B-4B20-A0D1-A1AC9502FDAC}">
  <ds:schemaRefs>
    <ds:schemaRef ds:uri="http://schemas.microsoft.com/sharepoint/v3/contenttype/forms"/>
  </ds:schemaRefs>
</ds:datastoreItem>
</file>

<file path=customXml/itemProps2.xml><?xml version="1.0" encoding="utf-8"?>
<ds:datastoreItem xmlns:ds="http://schemas.openxmlformats.org/officeDocument/2006/customXml" ds:itemID="{B74F4813-1B0F-4198-A07E-5B757F7A04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ce4e4c4-c985-481f-93ea-e853a8f7df6c"/>
    <ds:schemaRef ds:uri="ee86d536-b3b3-4b48-8149-b94f357bad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F9CD4E2-5441-43E7-B72B-8A2D5DAA82B3}">
  <ds:schemaRefs>
    <ds:schemaRef ds:uri="http://purl.org/dc/dcmitype/"/>
    <ds:schemaRef ds:uri="http://purl.org/dc/elements/1.1/"/>
    <ds:schemaRef ds:uri="http://schemas.microsoft.com/office/2006/documentManagement/types"/>
    <ds:schemaRef ds:uri="http://schemas.microsoft.com/office/2006/metadata/properties"/>
    <ds:schemaRef ds:uri="ee86d536-b3b3-4b48-8149-b94f357badb7"/>
    <ds:schemaRef ds:uri="http://purl.org/dc/terms/"/>
    <ds:schemaRef ds:uri="http://schemas.openxmlformats.org/package/2006/metadata/core-properties"/>
    <ds:schemaRef ds:uri="http://schemas.microsoft.com/office/infopath/2007/PartnerControls"/>
    <ds:schemaRef ds:uri="2ce4e4c4-c985-481f-93ea-e853a8f7df6c"/>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114</vt:i4>
      </vt:variant>
    </vt:vector>
  </HeadingPairs>
  <TitlesOfParts>
    <vt:vector size="125" baseType="lpstr">
      <vt:lpstr>1. IDENTIFICACION DEL RIESGO</vt:lpstr>
      <vt:lpstr>LISTADO DE CAUSAS</vt:lpstr>
      <vt:lpstr>LISTADO DE CONSECUENCIAS</vt:lpstr>
      <vt:lpstr>2. ANALISIS DEL RIESGO</vt:lpstr>
      <vt:lpstr>3. CONTROLES EXISTENTES</vt:lpstr>
      <vt:lpstr>4. PLAN DE TRATAMIENTO</vt:lpstr>
      <vt:lpstr>5. MAPAS DE RIESGO</vt:lpstr>
      <vt:lpstr>SEGUIMIENTO RIESGOS CORRUPCION</vt:lpstr>
      <vt:lpstr>DATOS</vt:lpstr>
      <vt:lpstr>MAPA DE RIESGO DEL PROCESO</vt:lpstr>
      <vt:lpstr>OJO</vt:lpstr>
      <vt:lpstr>'LISTADO DE CAUSAS'!_ftnref1</vt:lpstr>
      <vt:lpstr>AMAZONAS</vt:lpstr>
      <vt:lpstr>ANEXO</vt:lpstr>
      <vt:lpstr>ANEXOS</vt:lpstr>
      <vt:lpstr>ANTIOQUIA</vt:lpstr>
      <vt:lpstr>ARAUCA</vt:lpstr>
      <vt:lpstr>'2. ANALISIS DEL RIESGO'!ATLANTICO</vt:lpstr>
      <vt:lpstr>ATLANTICO</vt:lpstr>
      <vt:lpstr>'2. ANALISIS DEL RIESGO'!BOGOTÁ</vt:lpstr>
      <vt:lpstr>BOGOTÁ</vt:lpstr>
      <vt:lpstr>'2. ANALISIS DEL RIESGO'!BOLÍVAR</vt:lpstr>
      <vt:lpstr>BOLÍVAR</vt:lpstr>
      <vt:lpstr>'2. ANALISIS DEL RIESGO'!BOYACÁ</vt:lpstr>
      <vt:lpstr>BOYACÁ</vt:lpstr>
      <vt:lpstr>'2. ANALISIS DEL RIESGO'!CALDAS</vt:lpstr>
      <vt:lpstr>CALDAS</vt:lpstr>
      <vt:lpstr>'2. ANALISIS DEL RIESGO'!CAQUETÁ</vt:lpstr>
      <vt:lpstr>CAQUETÁ</vt:lpstr>
      <vt:lpstr>'2. ANALISIS DEL RIESGO'!CASANARE</vt:lpstr>
      <vt:lpstr>CASANARE</vt:lpstr>
      <vt:lpstr>'2. ANALISIS DEL RIESGO'!CAUCA</vt:lpstr>
      <vt:lpstr>CAUCA</vt:lpstr>
      <vt:lpstr>'2. ANALISIS DEL RIESGO'!CESAR</vt:lpstr>
      <vt:lpstr>CESAR</vt:lpstr>
      <vt:lpstr>'2. ANALISIS DEL RIESGO'!CHOCO</vt:lpstr>
      <vt:lpstr>CHOCO</vt:lpstr>
      <vt:lpstr>'2. ANALISIS DEL RIESGO'!CONSECUENCIAS</vt:lpstr>
      <vt:lpstr>CONSECUENCIAS</vt:lpstr>
      <vt:lpstr>CONTROL</vt:lpstr>
      <vt:lpstr>CONTROL_DISENO_CALIF</vt:lpstr>
      <vt:lpstr>CONTROL_DOCUMENTADO</vt:lpstr>
      <vt:lpstr>CONTROL_EFECTIVIDAD</vt:lpstr>
      <vt:lpstr>CONTROL_EJECUCION</vt:lpstr>
      <vt:lpstr>CONTROL_EJECUCIÓN</vt:lpstr>
      <vt:lpstr>CONTROL_EVIDENCIA</vt:lpstr>
      <vt:lpstr>CONTROL_FRECUENCIA</vt:lpstr>
      <vt:lpstr>CONTROL_NATURALEZA</vt:lpstr>
      <vt:lpstr>CONTROL_RESPONSABLE</vt:lpstr>
      <vt:lpstr>CONTROL_TIPO</vt:lpstr>
      <vt:lpstr>CONTROLES_FRECUENCIA</vt:lpstr>
      <vt:lpstr>CONTROLES_IMPACTO</vt:lpstr>
      <vt:lpstr>CONTROLES_PROBABILIDAD</vt:lpstr>
      <vt:lpstr>'2. ANALISIS DEL RIESGO'!CÓRDOBA</vt:lpstr>
      <vt:lpstr>CÓRDOBA</vt:lpstr>
      <vt:lpstr>Criterios</vt:lpstr>
      <vt:lpstr>'2. ANALISIS DEL RIESGO'!CUNDINAMARCA</vt:lpstr>
      <vt:lpstr>CUNDINAMARCA</vt:lpstr>
      <vt:lpstr>EJE</vt:lpstr>
      <vt:lpstr>'2. ANALISIS DEL RIESGO'!FUENTE</vt:lpstr>
      <vt:lpstr>FUENTE</vt:lpstr>
      <vt:lpstr>'2. ANALISIS DEL RIESGO'!GUAINIA</vt:lpstr>
      <vt:lpstr>GUAINIA</vt:lpstr>
      <vt:lpstr>'2. ANALISIS DEL RIESGO'!GUAVIARE</vt:lpstr>
      <vt:lpstr>GUAVIARE</vt:lpstr>
      <vt:lpstr>HOJA_CONTROLES</vt:lpstr>
      <vt:lpstr>'2. ANALISIS DEL RIESGO'!HUILA</vt:lpstr>
      <vt:lpstr>HUILA</vt:lpstr>
      <vt:lpstr>ID_PROCESO</vt:lpstr>
      <vt:lpstr>IDENTIFICACION_RIESGO</vt:lpstr>
      <vt:lpstr>IMPACTO</vt:lpstr>
      <vt:lpstr>IMPACTO_CORRUPCION</vt:lpstr>
      <vt:lpstr>'2. ANALISIS DEL RIESGO'!LA_GUAJIRA</vt:lpstr>
      <vt:lpstr>LA_GUAJIRA</vt:lpstr>
      <vt:lpstr>'2. ANALISIS DEL RIESGO'!MAGDALENA</vt:lpstr>
      <vt:lpstr>MAGDALENA</vt:lpstr>
      <vt:lpstr>MATRIZ_CRITERIOS</vt:lpstr>
      <vt:lpstr>MATRIZ_OBJETIVOS</vt:lpstr>
      <vt:lpstr>MATRIZ_RIESGOS</vt:lpstr>
      <vt:lpstr>MATRIZ_RIESGOS_CORRUPCION</vt:lpstr>
      <vt:lpstr>'2. ANALISIS DEL RIESGO'!META</vt:lpstr>
      <vt:lpstr>META</vt:lpstr>
      <vt:lpstr>'2. ANALISIS DEL RIESGO'!N_SANTANDER</vt:lpstr>
      <vt:lpstr>N_SANTANDER</vt:lpstr>
      <vt:lpstr>'2. ANALISIS DEL RIESGO'!NACIONAL</vt:lpstr>
      <vt:lpstr>NACIONAL</vt:lpstr>
      <vt:lpstr>'2. ANALISIS DEL RIESGO'!NARIÑO</vt:lpstr>
      <vt:lpstr>NARIÑO</vt:lpstr>
      <vt:lpstr>'2. ANALISIS DEL RIESGO'!OBJETIVOS</vt:lpstr>
      <vt:lpstr>OBJETIVOS</vt:lpstr>
      <vt:lpstr>PROBABILIDAD</vt:lpstr>
      <vt:lpstr>PROBABILIDAD_CORRUPCION</vt:lpstr>
      <vt:lpstr>'2. ANALISIS DEL RIESGO'!PROCESO</vt:lpstr>
      <vt:lpstr>PROCESO</vt:lpstr>
      <vt:lpstr>'2. ANALISIS DEL RIESGO'!PUTUMAYO</vt:lpstr>
      <vt:lpstr>PUTUMAYO</vt:lpstr>
      <vt:lpstr>'2. ANALISIS DEL RIESGO'!QUINDIO</vt:lpstr>
      <vt:lpstr>QUINDIO</vt:lpstr>
      <vt:lpstr>'2. ANALISIS DEL RIESGO'!REGIONAL</vt:lpstr>
      <vt:lpstr>REGIONAL</vt:lpstr>
      <vt:lpstr>Regional1</vt:lpstr>
      <vt:lpstr>Regionales</vt:lpstr>
      <vt:lpstr>REGIONALES2</vt:lpstr>
      <vt:lpstr>'2. ANALISIS DEL RIESGO'!RISARALDA</vt:lpstr>
      <vt:lpstr>RISARALDA</vt:lpstr>
      <vt:lpstr>'2. ANALISIS DEL RIESGO'!SAN_ANDRES</vt:lpstr>
      <vt:lpstr>SAN_ANDRES</vt:lpstr>
      <vt:lpstr>'2. ANALISIS DEL RIESGO'!SANTANDER</vt:lpstr>
      <vt:lpstr>SANTANDER</vt:lpstr>
      <vt:lpstr>'2. ANALISIS DEL RIESGO'!SEDE_NACIONAL</vt:lpstr>
      <vt:lpstr>SEDE_NACIONAL</vt:lpstr>
      <vt:lpstr>'2. ANALISIS DEL RIESGO'!SUCRE</vt:lpstr>
      <vt:lpstr>SUCRE</vt:lpstr>
      <vt:lpstr>Tabla42C</vt:lpstr>
      <vt:lpstr>Tabla44C</vt:lpstr>
      <vt:lpstr>'2. ANALISIS DEL RIESGO'!TOLIMA</vt:lpstr>
      <vt:lpstr>TOLIMA</vt:lpstr>
      <vt:lpstr>'2. ANALISIS DEL RIESGO'!VALLE</vt:lpstr>
      <vt:lpstr>VALLE</vt:lpstr>
      <vt:lpstr>Valor_Eje</vt:lpstr>
      <vt:lpstr>'2. ANALISIS DEL RIESGO'!VAUPES</vt:lpstr>
      <vt:lpstr>VAUPES</vt:lpstr>
      <vt:lpstr>'2. ANALISIS DEL RIESGO'!VICHADA</vt:lpstr>
      <vt:lpstr>VICHADA</vt:lpstr>
      <vt:lpstr>ZONA_RIESGOS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Fredy Geobany Zea Rodriguez</dc:creator>
  <cp:lastModifiedBy>Lined Yurani Rey Herrera</cp:lastModifiedBy>
  <cp:lastPrinted>2020-11-24T03:21:30Z</cp:lastPrinted>
  <dcterms:created xsi:type="dcterms:W3CDTF">2015-04-19T18:03:35Z</dcterms:created>
  <dcterms:modified xsi:type="dcterms:W3CDTF">2021-01-30T23:24:54Z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0x010100D6AB32D42A9F1E438D0AFCDFBE025EE4</vt:lpwstr>
  </property>
</Properties>
</file>