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270" windowWidth="14955" windowHeight="7935"/>
  </bookViews>
  <sheets>
    <sheet name="Formato de cotización" sheetId="1" r:id="rId1"/>
    <sheet name="Información General y Finan" sheetId="6" r:id="rId2"/>
    <sheet name="Polizas"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Quiénes_están_inscritos_dentro_del_sistema__incluye_desinscr___" localSheetId="0">#REF!</definedName>
    <definedName name="¿Quiénes_están_inscritos_dentro_del_sistema__incluye_desinscr___">#REF!</definedName>
    <definedName name="ActividadRE" localSheetId="0">#REF!</definedName>
    <definedName name="ActividadRE">#REF!</definedName>
    <definedName name="ALMUERZO">'[1]Resumen Preparaciones'!$C$52:$C$113</definedName>
    <definedName name="almuerzocena">'[1]Resumen Preparaciones'!$C$52:$C$141</definedName>
    <definedName name="_xlnm.Print_Area" localSheetId="0">'Formato de cotización'!$A$1:$H$198</definedName>
    <definedName name="_xlnm.Print_Area" localSheetId="1">'Información General y Finan'!$A$1:$V$59</definedName>
    <definedName name="Calidad">[2]PERSONAL!$P$58</definedName>
    <definedName name="Campamento">[2]PERSONAL!$P$122</definedName>
    <definedName name="CostoDirectoObra" localSheetId="0">#REF!</definedName>
    <definedName name="CostoDirectoObra">#REF!</definedName>
    <definedName name="CuantostieneEdSuperior" localSheetId="0">#REF!</definedName>
    <definedName name="CuantostieneEdSuperior">#REF!</definedName>
    <definedName name="Decision">[3]lista!$A$6:$A$7</definedName>
    <definedName name="Dedicacion" localSheetId="0">'[4]Tal Humano'!#REF!</definedName>
    <definedName name="Dedicacion">'[4]Tal Humano'!#REF!</definedName>
    <definedName name="desayuno">'[1]Resumen Preparaciones'!$C$5:$C$50</definedName>
    <definedName name="DESAYUNOS">'[1]Resumen Preparaciones'!$C$5:$C$33</definedName>
    <definedName name="DeseanCapacitacionEn" localSheetId="0">#REF!</definedName>
    <definedName name="DeseanCapacitacionEn">#REF!</definedName>
    <definedName name="DESINSCRITOS" localSheetId="0">#REF!</definedName>
    <definedName name="DESINSCRITOS">#REF!</definedName>
    <definedName name="DISTRIBUCIONPORTIPOCONTRATO" localSheetId="0">#REF!</definedName>
    <definedName name="DISTRIBUCIONPORTIPOCONTRATO">#REF!</definedName>
    <definedName name="Ed_cons_empr_CodEntidad" localSheetId="0">#REF!</definedName>
    <definedName name="Ed_cons_empr_CodEntidad">#REF!</definedName>
    <definedName name="Ed_emp_codemp" localSheetId="0">#REF!</definedName>
    <definedName name="Ed_emp_codemp">#REF!</definedName>
    <definedName name="EdSuperior2" localSheetId="0">#REF!</definedName>
    <definedName name="EdSuperior2">#REF!</definedName>
    <definedName name="EdSuperior3" localSheetId="0">#REF!</definedName>
    <definedName name="EdSuperior3">#REF!</definedName>
    <definedName name="Empresa" localSheetId="0">#REF!</definedName>
    <definedName name="Empresa">#REF!</definedName>
    <definedName name="Ensayos">[2]PERSONAL!$P$100</definedName>
    <definedName name="EstadoMadCabFamilia" localSheetId="0">#REF!</definedName>
    <definedName name="EstadoMadCabFamilia">#REF!</definedName>
    <definedName name="Estrategia">[5]Tablas!$F$2:$F$34</definedName>
    <definedName name="Fuente">[5]Tablas!$D$2:$D$10</definedName>
    <definedName name="Funcionario" localSheetId="0">[6]frmFuncionario!#REF!</definedName>
    <definedName name="Funcionario">[6]frmFuncionario!#REF!</definedName>
    <definedName name="GruporUPS" localSheetId="0">#REF!</definedName>
    <definedName name="GruporUPS">#REF!</definedName>
    <definedName name="HFGHGFH3" localSheetId="0">[7]Planta_Super!#REF!</definedName>
    <definedName name="HFGHGFH3">[7]Planta_Super!#REF!</definedName>
    <definedName name="Horas" localSheetId="0">'[8]Tal Humano'!#REF!</definedName>
    <definedName name="Horas">'[8]Tal Humano'!#REF!</definedName>
    <definedName name="hrgc" localSheetId="0">#REF!</definedName>
    <definedName name="hrgc">#REF!</definedName>
    <definedName name="Incre" localSheetId="0">#REF!</definedName>
    <definedName name="Incre">#REF!</definedName>
    <definedName name="INCREMENTO" localSheetId="0">#REF!</definedName>
    <definedName name="INCREMENTO">#REF!</definedName>
    <definedName name="INCREMENTOS">#REF!</definedName>
    <definedName name="Indemnizacion" localSheetId="0">#REF!</definedName>
    <definedName name="Indemnizacion">#REF!</definedName>
    <definedName name="InfLaboral" localSheetId="0">#REF!</definedName>
    <definedName name="InfLaboral">#REF!</definedName>
    <definedName name="InfLabrl" localSheetId="0">#REF!</definedName>
    <definedName name="InfLabrl">#REF!</definedName>
    <definedName name="Ins" localSheetId="0">#REF!</definedName>
    <definedName name="Ins">#REF!</definedName>
    <definedName name="InsEnt" localSheetId="0">#REF!</definedName>
    <definedName name="InsEnt">#REF!</definedName>
    <definedName name="InsFisMag" localSheetId="0">#REF!</definedName>
    <definedName name="InsFisMag">#REF!</definedName>
    <definedName name="IVASobreUtilidad">[2]IMPUESTOS!$E$16</definedName>
    <definedName name="LimitacionAuditiva" localSheetId="0">#REF!</definedName>
    <definedName name="LimitacionAuditiva">#REF!</definedName>
    <definedName name="LimitacionFisicaOMental" localSheetId="0">#REF!</definedName>
    <definedName name="LimitacionFisicaOMental">#REF!</definedName>
    <definedName name="LimitacionVisual" localSheetId="0">#REF!</definedName>
    <definedName name="LimitacionVisual">#REF!</definedName>
    <definedName name="LISTA_1">#REF!</definedName>
    <definedName name="LISTA_2">#REF!</definedName>
    <definedName name="LISTA_PROM">#REF!</definedName>
    <definedName name="MadreCabezaFamilia" localSheetId="0">#REF!</definedName>
    <definedName name="MadreCabezaFamilia">#REF!</definedName>
    <definedName name="Mas_Bajo_Adminstración" localSheetId="0">'[9]Costo Total'!#REF!</definedName>
    <definedName name="Mas_Bajo_Adminstración">'[9]Costo Total'!#REF!</definedName>
    <definedName name="Mas_Bajo_Imprevistos" localSheetId="0">'[9]Costo Total'!#REF!</definedName>
    <definedName name="Mas_Bajo_Imprevistos">'[9]Costo Total'!#REF!</definedName>
    <definedName name="NivelEducacionBasica" localSheetId="0">#REF!</definedName>
    <definedName name="NivelEducacionBasica">#REF!</definedName>
    <definedName name="NIVELEDUCACIONSUP" localSheetId="0">#REF!</definedName>
    <definedName name="NIVELEDUCACIONSUP">#REF!</definedName>
    <definedName name="NivelEducacionSuperior" localSheetId="0">#REF!</definedName>
    <definedName name="NivelEducacionSuperior">#REF!</definedName>
    <definedName name="NoFacturable">[2]PERSONAL!$P$46</definedName>
    <definedName name="NoNOInscritos" localSheetId="0">#REF!</definedName>
    <definedName name="NoNOInscritos">#REF!</definedName>
    <definedName name="NUMERO" localSheetId="0">[7]Planta_Super!#REF!</definedName>
    <definedName name="NUMERO">[7]Planta_Super!#REF!</definedName>
    <definedName name="Objetivos">[5]Tablas!$E$2:$E$17</definedName>
    <definedName name="Oficina">[2]PERSONAL!$P$69</definedName>
    <definedName name="PagoRE" localSheetId="0">#REF!</definedName>
    <definedName name="PagoRE">#REF!</definedName>
    <definedName name="PARTICIPACION">[3]lista!$A$15:$A$17</definedName>
    <definedName name="perfil">#REF!</definedName>
    <definedName name="pilares">[5]Tablas!$G$2:$G$6</definedName>
    <definedName name="PMCL" localSheetId="0">#REF!</definedName>
    <definedName name="PMCL">#REF!</definedName>
    <definedName name="Procedencia">[3]lista!$A$2:$A$3</definedName>
    <definedName name="Producto" localSheetId="0">#REF!</definedName>
    <definedName name="Producto">#REF!</definedName>
    <definedName name="productosdef">'[1]Precios Alimentos'!$A$5031:$A$5730</definedName>
    <definedName name="Profesional">[2]PERSONAL!$P$12</definedName>
    <definedName name="Promd_Administración" localSheetId="0">'[9]Costo Total'!#REF!</definedName>
    <definedName name="Promd_Administración">'[9]Costo Total'!#REF!</definedName>
    <definedName name="Promd_Adnimistración" localSheetId="0">'[9]Costo Total'!#REF!</definedName>
    <definedName name="Promd_Adnimistración">'[9]Costo Total'!#REF!</definedName>
    <definedName name="Promd_Imprevistos" localSheetId="0">'[9]Costo Total'!#REF!</definedName>
    <definedName name="Promd_Imprevistos">'[9]Costo Total'!#REF!</definedName>
    <definedName name="Promd_Utilidad" localSheetId="0">'[9]Costo Total'!#REF!</definedName>
    <definedName name="Promd_Utilidad">'[9]Costo Total'!#REF!</definedName>
    <definedName name="promedios">'[10]Proyección valor Lacteo MADR'!#REF!</definedName>
    <definedName name="Proporcionalidad" localSheetId="0">'[4]Tal Humano'!#REF!</definedName>
    <definedName name="Proporcionalidad">'[4]Tal Humano'!#REF!</definedName>
    <definedName name="ProximoPension" localSheetId="0">#REF!</definedName>
    <definedName name="ProximoPension">#REF!</definedName>
    <definedName name="RECapacitacion" localSheetId="0">#REF!</definedName>
    <definedName name="RECapacitacion">#REF!</definedName>
    <definedName name="REContPrivada" localSheetId="0">#REF!</definedName>
    <definedName name="REContPrivada">#REF!</definedName>
    <definedName name="salariosref">'[9]Salarios de Referencia'!$B$7:$B$120</definedName>
    <definedName name="SalarioSuperora3SMLVMyProfesionalidad" localSheetId="0">#REF!</definedName>
    <definedName name="SalarioSuperora3SMLVMyProfesionalidad">#REF!</definedName>
    <definedName name="Seguimiento" localSheetId="0">#REF!</definedName>
    <definedName name="Seguimiento">#REF!</definedName>
    <definedName name="Sexo" localSheetId="0">#REF!</definedName>
    <definedName name="Sexo">#REF!</definedName>
    <definedName name="Sueldos" localSheetId="0">#REF!</definedName>
    <definedName name="Sueldos">#REF!</definedName>
    <definedName name="Tecnico">[2]PERSONAL!$P$34</definedName>
    <definedName name="Telefono" localSheetId="0">#REF!</definedName>
    <definedName name="Telefono">#REF!</definedName>
    <definedName name="tipo">[3]lista!$A$11:$A$13</definedName>
    <definedName name="TIPOCONT" localSheetId="0">#REF!</definedName>
    <definedName name="TIPOCONT">#REF!</definedName>
    <definedName name="tipodeanalisis">'[1]Analisis microbiologico'!$A$110:$A$182</definedName>
    <definedName name="TipoEmpresa" localSheetId="0">#REF!</definedName>
    <definedName name="TipoEmpresa">#REF!</definedName>
    <definedName name="_xlnm.Print_Titles" localSheetId="0">'Formato de cotización'!$20:$20</definedName>
    <definedName name="TotalContratoSinIVA" localSheetId="0">#REF!</definedName>
    <definedName name="TotalContratoSinIVA">#REF!</definedName>
    <definedName name="TotalImpuestosObra">[2]IMPUESTOS!$F$10</definedName>
    <definedName name="Tramite">[2]PERSONAL!$P$88</definedName>
    <definedName name="Viajes">[2]PERSONAL!$P$93</definedName>
    <definedName name="zzz">[11]Listas!$B$2:$B$34</definedName>
  </definedNames>
  <calcPr calcId="145621"/>
</workbook>
</file>

<file path=xl/calcChain.xml><?xml version="1.0" encoding="utf-8"?>
<calcChain xmlns="http://schemas.openxmlformats.org/spreadsheetml/2006/main">
  <c r="C158" i="1" l="1"/>
  <c r="G151" i="1" l="1"/>
  <c r="G152" i="1" s="1"/>
  <c r="G148" i="1"/>
  <c r="G149" i="1" s="1"/>
  <c r="G145" i="1"/>
  <c r="G144" i="1"/>
  <c r="G143" i="1"/>
  <c r="G139" i="1"/>
  <c r="G140" i="1" s="1"/>
  <c r="C152" i="1"/>
  <c r="C149" i="1"/>
  <c r="C146" i="1"/>
  <c r="C140" i="1"/>
  <c r="C137" i="1"/>
  <c r="C120" i="1"/>
  <c r="C114" i="1"/>
  <c r="C110" i="1"/>
  <c r="C106" i="1"/>
  <c r="C103" i="1"/>
  <c r="C99" i="1"/>
  <c r="C66" i="1"/>
  <c r="C63" i="1"/>
  <c r="C60" i="1"/>
  <c r="C52" i="1"/>
  <c r="C43" i="1"/>
  <c r="C34" i="1"/>
  <c r="G136" i="1" l="1"/>
  <c r="G135" i="1"/>
  <c r="G134" i="1"/>
  <c r="G133" i="1"/>
  <c r="G132" i="1"/>
  <c r="G131" i="1"/>
  <c r="G130" i="1"/>
  <c r="G129" i="1"/>
  <c r="G128" i="1"/>
  <c r="G127" i="1"/>
  <c r="G126" i="1"/>
  <c r="G125" i="1"/>
  <c r="G124" i="1"/>
  <c r="G123" i="1"/>
  <c r="G122" i="1"/>
  <c r="G119" i="1"/>
  <c r="G118" i="1"/>
  <c r="G117" i="1"/>
  <c r="G116" i="1"/>
  <c r="G113" i="1"/>
  <c r="G112" i="1"/>
  <c r="G109" i="1"/>
  <c r="G108" i="1"/>
  <c r="G105" i="1"/>
  <c r="G106" i="1" s="1"/>
  <c r="G102"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2" i="1"/>
  <c r="G63" i="1" s="1"/>
  <c r="G59" i="1"/>
  <c r="G58" i="1"/>
  <c r="G57" i="1"/>
  <c r="G55" i="1"/>
  <c r="G54" i="1"/>
  <c r="G51" i="1"/>
  <c r="G50" i="1"/>
  <c r="G48" i="1"/>
  <c r="G45" i="1"/>
  <c r="G42" i="1"/>
  <c r="G41" i="1"/>
  <c r="G40" i="1"/>
  <c r="G39" i="1"/>
  <c r="G38" i="1"/>
  <c r="G37" i="1"/>
  <c r="G36" i="1"/>
  <c r="G43" i="1" s="1"/>
  <c r="G24" i="1"/>
  <c r="G25" i="1"/>
  <c r="G28" i="1"/>
  <c r="G30" i="1"/>
  <c r="G32" i="1"/>
  <c r="G33" i="1"/>
  <c r="E101" i="1"/>
  <c r="G101" i="1" s="1"/>
  <c r="E56" i="1"/>
  <c r="G56" i="1" s="1"/>
  <c r="E49" i="1"/>
  <c r="G49" i="1" s="1"/>
  <c r="E47" i="1"/>
  <c r="G47" i="1" s="1"/>
  <c r="E46" i="1"/>
  <c r="G46" i="1" s="1"/>
  <c r="E31" i="1"/>
  <c r="G31" i="1" s="1"/>
  <c r="E29" i="1"/>
  <c r="G29" i="1" s="1"/>
  <c r="E27" i="1"/>
  <c r="E26" i="1" s="1"/>
  <c r="G26" i="1" s="1"/>
  <c r="E23" i="1"/>
  <c r="G23" i="1" s="1"/>
  <c r="E22" i="1"/>
  <c r="G22" i="1" s="1"/>
  <c r="G103" i="1" l="1"/>
  <c r="G110" i="1"/>
  <c r="G60" i="1"/>
  <c r="G52" i="1"/>
  <c r="G114" i="1"/>
  <c r="G120" i="1"/>
  <c r="G137" i="1"/>
  <c r="G99" i="1"/>
  <c r="G27" i="1"/>
  <c r="G34" i="1" s="1"/>
  <c r="E142" i="1"/>
  <c r="G142" i="1" s="1"/>
  <c r="G146" i="1" s="1"/>
  <c r="E65" i="1"/>
  <c r="G65" i="1" s="1"/>
  <c r="G66" i="1" s="1"/>
  <c r="G153" i="1" l="1"/>
  <c r="G155" i="1" l="1"/>
  <c r="G157" i="1"/>
  <c r="G159" i="1" s="1"/>
  <c r="G156" i="1"/>
  <c r="G158" i="1" l="1"/>
  <c r="G160" i="1" s="1"/>
</calcChain>
</file>

<file path=xl/sharedStrings.xml><?xml version="1.0" encoding="utf-8"?>
<sst xmlns="http://schemas.openxmlformats.org/spreadsheetml/2006/main" count="455" uniqueCount="346">
  <si>
    <t>CONCEPTO</t>
  </si>
  <si>
    <t>Porcentaje</t>
  </si>
  <si>
    <t>COBERTURA</t>
  </si>
  <si>
    <t>Garantía de Seriedad de la oferta</t>
  </si>
  <si>
    <t>Cumplimiento</t>
  </si>
  <si>
    <t>Salarios, Prestaciones</t>
  </si>
  <si>
    <t>Calidad de los Servicios</t>
  </si>
  <si>
    <t>NIT</t>
  </si>
  <si>
    <t>TELEFONO</t>
  </si>
  <si>
    <t>CELULAR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</si>
  <si>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</si>
  <si>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</si>
  <si>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</si>
  <si>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</si>
  <si>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</si>
  <si>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</si>
  <si>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</si>
  <si>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</si>
  <si>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</si>
  <si>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</si>
  <si>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</si>
  <si>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</si>
  <si>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</si>
  <si>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</si>
  <si>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</si>
  <si>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</si>
  <si>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</si>
  <si>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</si>
  <si>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</si>
  <si>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</si>
  <si>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</si>
  <si>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CONCEPTOS A TENER EN CUENTA</t>
  </si>
  <si>
    <t>POLIZAS PARA LEGALIZACIÓN DEL CONTRATO</t>
  </si>
  <si>
    <t>PLAZO 
(En Meses)</t>
  </si>
  <si>
    <t>Plazo de Ejecución</t>
  </si>
  <si>
    <t>DESCRIPCIÓN</t>
  </si>
  <si>
    <t>El presente cuadro es de carácter informativo, no se debe diligenciar. Sin embargo se entiende que la cotización debe incluir la totalidad de los conceptos relacionados a continuación.</t>
  </si>
  <si>
    <t>Plazo de ejecución + 4 meses más</t>
  </si>
  <si>
    <t>Plazo de ejecución + 36 meses más</t>
  </si>
  <si>
    <t>Responsabilidad civil extracontractual</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</si>
  <si>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</si>
  <si>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</si>
  <si>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</si>
  <si>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</si>
  <si>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</si>
  <si>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</si>
  <si>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</si>
  <si>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</si>
  <si>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</si>
  <si>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</si>
  <si>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</si>
  <si>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</si>
  <si>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</si>
  <si>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</si>
  <si>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</si>
  <si>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</si>
  <si>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</si>
  <si>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DV</t>
  </si>
  <si>
    <t xml:space="preserve">DIRECCIÓN </t>
  </si>
  <si>
    <t>TELÉFONO</t>
  </si>
  <si>
    <t>FAX</t>
  </si>
  <si>
    <t>PAGINA WEB</t>
  </si>
  <si>
    <t>TIEMPO DE CONSTITUCION</t>
  </si>
  <si>
    <t>OTROS</t>
  </si>
  <si>
    <t>(Años)</t>
  </si>
  <si>
    <t>1.2. Personas de Contacto</t>
  </si>
  <si>
    <t>GERENTE GENERAL</t>
  </si>
  <si>
    <t>E-MAIL</t>
  </si>
  <si>
    <t>EXT.</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</si>
  <si>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</si>
  <si>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</si>
  <si>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</si>
  <si>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</si>
  <si>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</si>
  <si>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</si>
  <si>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</si>
  <si>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</si>
  <si>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</si>
  <si>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OTRA INFORMACION RELEVANTE</t>
  </si>
  <si>
    <t>Cobertura: Corresponde al porcentaje del valor total del contrato a amparar.</t>
  </si>
  <si>
    <t xml:space="preserve">2. INFORMACIÓN FINANCIERA </t>
  </si>
  <si>
    <t>A Diciembre 31 de 2012</t>
  </si>
  <si>
    <t>Unidad</t>
  </si>
  <si>
    <t>EMPRESA</t>
  </si>
  <si>
    <t>CONTACTO:</t>
  </si>
  <si>
    <t>CARGO:</t>
  </si>
  <si>
    <t>E-MAIL:</t>
  </si>
  <si>
    <t>TEL:</t>
  </si>
  <si>
    <t>CEL:</t>
  </si>
  <si>
    <t>UNIDAD DE MEDIDA</t>
  </si>
  <si>
    <t xml:space="preserve">CANTIDADES </t>
  </si>
  <si>
    <t>VALOR UNITARIO</t>
  </si>
  <si>
    <t xml:space="preserve">6.1. </t>
  </si>
  <si>
    <t>Retiro de alfombra existente</t>
  </si>
  <si>
    <t>Desmonte divisiones oficina</t>
  </si>
  <si>
    <t>Desmonte de lámparas existentes</t>
  </si>
  <si>
    <t>Replanteo general</t>
  </si>
  <si>
    <t>Desmonte de cielo raso existente (Duracustic, madera, dry wall). Incluye cargue y retiro.</t>
  </si>
  <si>
    <t>Demolición enchape muros y pisos</t>
  </si>
  <si>
    <t>Desmonte de aparatos</t>
  </si>
  <si>
    <t>Desmonte puertas y ventanas</t>
  </si>
  <si>
    <t xml:space="preserve">Retiro escombros manual-volqueta </t>
  </si>
  <si>
    <t>INSTALACIONES HIDRAULICAS Y SANITARIAS</t>
  </si>
  <si>
    <t xml:space="preserve">Punto sanitario 4" </t>
  </si>
  <si>
    <t>Suministro e instalación de tubería sanitaria de 4"</t>
  </si>
  <si>
    <t>Punto sanitario de 2"</t>
  </si>
  <si>
    <t>Suministro e instalación de tubería sanitaria de 2"</t>
  </si>
  <si>
    <t>Punto hidráulico agua fría 1/2"</t>
  </si>
  <si>
    <t>Registro bola en 1/2"</t>
  </si>
  <si>
    <t>PISOS BASE Y ACABADOS</t>
  </si>
  <si>
    <t>Alistado de pisos</t>
  </si>
  <si>
    <t>Suministro e instalación de enchape de pared en pared Egeo Blanco 25*35 o equivalente (incluye 6% desperdicio material de pega, boquilla y M.O)</t>
  </si>
  <si>
    <t>Suministro e instalación de piso LG_ Brigth tráfico comercial moderado, o equivalente. (incluye desperdicio del 8%, cordón de soldadura, y pegante ecológico)</t>
  </si>
  <si>
    <t>Suministro e instalación de guarda escoba en vinilo incluye pegantes</t>
  </si>
  <si>
    <t>Pulida y brillo de pisos</t>
  </si>
  <si>
    <t>ESTUCO Y PINTURA</t>
  </si>
  <si>
    <t>Resane general de fisuras con Sikaflex 1A</t>
  </si>
  <si>
    <t>Picado muros con humedad.  Incluye aplicación de pañete impermeabilizado</t>
  </si>
  <si>
    <t>Pintura general muros en vinilo tipo 1 (3 manos)</t>
  </si>
  <si>
    <t>Pintura general techos en vinilo tipo 1 (2 manos)</t>
  </si>
  <si>
    <t>Estuco muros</t>
  </si>
  <si>
    <t>MAMPOSTERIA</t>
  </si>
  <si>
    <t>Pañete liso 1:4 (áreas donde se hizo demolición de muros)</t>
  </si>
  <si>
    <t>CIELO RASO</t>
  </si>
  <si>
    <t>Cielo raso en lámina drywall 3/8" terminado con tres manos de pintura vinilo tipo 2</t>
  </si>
  <si>
    <t xml:space="preserve">INSTALACIONES ELECTRICAS, CABLEADO ESTRUCTURADO, TABLEROS ELECTRICOS NORMALES REGULADOS E ILUMINACIÓN </t>
  </si>
  <si>
    <t xml:space="preserve">Suministro e instalación de lámparas  de 60*60 rejilla especular tubos t8, 16  celdas. </t>
  </si>
  <si>
    <t>Suministro e instalación de Bala Fluorescente Compacta Ahorradora de Energía, Blanca con Vidrio Mate. Tipo Dulux o equivalente</t>
  </si>
  <si>
    <t xml:space="preserve">Suministro e instalación de lámparas  Fluorescentes de 2 x 32 W  de sobreponer. Incluye clavija y cola de 1,5 metros en cable 3x16 AWG THHN. </t>
  </si>
  <si>
    <t>Suministro, montaje y conexión de aviso de salida emergencia bajo consumo, 3 horas de autonomía  con led, conjunto para montaje de luminaria y demás accesorios necesarios para su instalación.</t>
  </si>
  <si>
    <t>Suministro e instalación de Sirena de alarma incendio con luz estroboscopica. Incluye instalación y cableado tipo incendio.</t>
  </si>
  <si>
    <t>Suministro e instalación de Cámara  IP alta definición 1280X720, 30FPS, Led de Largo Alcance. Con software incluido.</t>
  </si>
  <si>
    <t>Suministro e instalación de Bandeja tipo malla de 30x50 con accesorios para su instalación Tramo 3 Mts</t>
  </si>
  <si>
    <t>Suministro e instalación de Multitoma horizontal  básica, x10 salidas.  tierra aislada 1 circuito independiente conexión de seguridad tipo Nema L5-20 1U</t>
  </si>
  <si>
    <t>Tablero secundarios de distribución  de 24 circuitos, con Barrajes, Totalizador  y Breakers , para la Red Normal y Regulada</t>
  </si>
  <si>
    <t>DRYWALL Y SUPERBOARD</t>
  </si>
  <si>
    <t>Muro doble cara en lámina Drywall de 1/2"  terminado con tres manos de pintura vinilo tipo 1. Incluye lineales de confinación estructurado cada 0.40 cms</t>
  </si>
  <si>
    <t>Muro mixto doble cara (Drywall + superboard) en lámina Drywall de 1/2" y superboar 8mm  terminado con tres manos de pintura vinilo tipo 1.  Incluye lineales de confinación.</t>
  </si>
  <si>
    <t>VIDRIOS Y ESPEJOS</t>
  </si>
  <si>
    <t>Espejo flotado 4mm</t>
  </si>
  <si>
    <t>IMPERMEABILIZACION</t>
  </si>
  <si>
    <t>Impermeabilización de cubierta con manto asfaltico Morter plas AL 80 sobre área afectada.</t>
  </si>
  <si>
    <t>Limpieza canales, sello de juntas y fisuras con Sikaflex 1A</t>
  </si>
  <si>
    <t>IMAGEN</t>
  </si>
  <si>
    <t>Suministro e instalación de vinilos adhesivos sobre muro con impresión digital según diseño.</t>
  </si>
  <si>
    <t>Suministro e instalación de vinilos adhesivos traslucidos sobre divisiones en vidrio con impresión digital según diseño.</t>
  </si>
  <si>
    <t>CARPINTERIA EN MADERA Y METALICA</t>
  </si>
  <si>
    <t>Suministro e instalación de puerta Madecor entamborada y marco según modelo (incluye chapa tipo ball en aluminio) Dim. 0,60*2,20mt</t>
  </si>
  <si>
    <t>Muebles en madecor ( Incluye herrajes )</t>
  </si>
  <si>
    <t>APARATOS SANITARIOS</t>
  </si>
  <si>
    <t>Combo sanitario y lavamanos con pedestal línea acuacer blanco de Corona (incluye acoples e instalación)</t>
  </si>
  <si>
    <t>Suministro e instalación de rejillas de piso cromadas 3"*2"</t>
  </si>
  <si>
    <t>Suministro e instalación de tapa-registro 17*17  plástica color blanca</t>
  </si>
  <si>
    <t>Suministro e instalación de rejilla de ventilación 20*20 plástica color blanca</t>
  </si>
  <si>
    <t>Divisiones y puertas para sanitarios en acero inoxidable</t>
  </si>
  <si>
    <t>Orinal mediano ref. 08860 y grifería orinal tipo push</t>
  </si>
  <si>
    <t>Lavaplatos de acero inoxidable y grifería</t>
  </si>
  <si>
    <t>Protector para papel higiénico de sobreponer a la pared, en a.b.s. policarbonato blanco, para rollo de 200/400m y cerradura de llave  ref. 7-aa-41</t>
  </si>
  <si>
    <t>Gabinete para toallas de papel, de sobreponer a la pared, en acero inoxidable satinado 304, capacidad para 300 toallas o dos (2) paquetes, cerradura con llave, ref. 8-aa-725</t>
  </si>
  <si>
    <t>Dispensador para jabón liquido para instalar a pared, válvula anticorrosiva, cuerpo en acero inoxidable satinado, capacidad 1.2 lit., ventanilla de recarga superior con llave, nivel de jabón y push central  ref. a-800-600</t>
  </si>
  <si>
    <t>CONCRETOS</t>
  </si>
  <si>
    <t xml:space="preserve">Dintel en concreto </t>
  </si>
  <si>
    <t>ASEO GENERAL Y VARIOS OBRA CIVIL</t>
  </si>
  <si>
    <t>15.1</t>
  </si>
  <si>
    <t>Aseo general de obra</t>
  </si>
  <si>
    <t>15.2</t>
  </si>
  <si>
    <t>15.3</t>
  </si>
  <si>
    <t>Reparación de fachada (emboquillado y resanes de fisuras)</t>
  </si>
  <si>
    <t>15.5</t>
  </si>
  <si>
    <t>Jardines ornamentales</t>
  </si>
  <si>
    <t>15.6</t>
  </si>
  <si>
    <t>15.7</t>
  </si>
  <si>
    <t>Juego infantil en madera</t>
  </si>
  <si>
    <t>Un</t>
  </si>
  <si>
    <t>ml</t>
  </si>
  <si>
    <t>metro de red</t>
  </si>
  <si>
    <t>un</t>
  </si>
  <si>
    <t xml:space="preserve">ADMINISTRACION </t>
  </si>
  <si>
    <t>%</t>
  </si>
  <si>
    <t>IMPREVISTOS</t>
  </si>
  <si>
    <t>m²</t>
  </si>
  <si>
    <r>
      <t>Por favor diligenciar solo las celdas en</t>
    </r>
    <r>
      <rPr>
        <b/>
        <sz val="12"/>
        <color indexed="8"/>
        <rFont val="Arial  "/>
      </rPr>
      <t xml:space="preserve"> AMARILLO y NO </t>
    </r>
    <r>
      <rPr>
        <sz val="12"/>
        <color indexed="8"/>
        <rFont val="Arial  "/>
      </rPr>
      <t xml:space="preserve">modificar el orden de las columnas </t>
    </r>
    <r>
      <rPr>
        <b/>
        <sz val="12"/>
        <color indexed="8"/>
        <rFont val="Arial  "/>
      </rPr>
      <t>.</t>
    </r>
  </si>
  <si>
    <r>
      <t xml:space="preserve">Consultar </t>
    </r>
    <r>
      <rPr>
        <b/>
        <sz val="12"/>
        <color indexed="10"/>
        <rFont val="Arial  "/>
      </rPr>
      <t>NOTAS</t>
    </r>
    <r>
      <rPr>
        <sz val="12"/>
        <color indexed="10"/>
        <rFont val="Arial  "/>
      </rPr>
      <t xml:space="preserve"> </t>
    </r>
    <r>
      <rPr>
        <sz val="12"/>
        <color indexed="8"/>
        <rFont val="Arial  "/>
      </rPr>
      <t>sobre el diligenciamiento del formato al final del documento.</t>
    </r>
  </si>
  <si>
    <r>
      <t xml:space="preserve">La cotización deberá remitirse en </t>
    </r>
    <r>
      <rPr>
        <b/>
        <sz val="12"/>
        <color indexed="8"/>
        <rFont val="Arial  "/>
      </rPr>
      <t>PESOS COLOMBIANOS.</t>
    </r>
  </si>
  <si>
    <r>
      <t>m</t>
    </r>
    <r>
      <rPr>
        <sz val="12"/>
        <rFont val="Arial  "/>
      </rPr>
      <t>²</t>
    </r>
  </si>
  <si>
    <r>
      <t>m</t>
    </r>
    <r>
      <rPr>
        <sz val="12"/>
        <rFont val="Arial  "/>
      </rPr>
      <t>³</t>
    </r>
  </si>
  <si>
    <t>VALOR TOTAL</t>
  </si>
  <si>
    <t>Numeral FCT</t>
  </si>
  <si>
    <t>6.2.</t>
  </si>
  <si>
    <t>6.3.</t>
  </si>
  <si>
    <t>6.4.</t>
  </si>
  <si>
    <t>6.5.</t>
  </si>
  <si>
    <t>6.6.</t>
  </si>
  <si>
    <t>6.7.</t>
  </si>
  <si>
    <t>6.8.</t>
  </si>
  <si>
    <t>6.9.</t>
  </si>
  <si>
    <t>6.10.</t>
  </si>
  <si>
    <t>6.11.</t>
  </si>
  <si>
    <t>6.12.</t>
  </si>
  <si>
    <t>6.13.</t>
  </si>
  <si>
    <t>6.15.</t>
  </si>
  <si>
    <t>6.16.</t>
  </si>
  <si>
    <t xml:space="preserve">OBRAS DE ADECUACIÓN DEL ÁREA DE LA BIBLIOTECA. </t>
  </si>
  <si>
    <t>El ICBF requiere contratar las adecuaciones locativas para la Regional Antioquia.</t>
  </si>
  <si>
    <t>1.1</t>
  </si>
  <si>
    <t>1.3</t>
  </si>
  <si>
    <t>1.6</t>
  </si>
  <si>
    <t>1.7</t>
  </si>
  <si>
    <t>1.8</t>
  </si>
  <si>
    <t>1.9</t>
  </si>
  <si>
    <t>1.10</t>
  </si>
  <si>
    <t>1.11</t>
  </si>
  <si>
    <t>1.12</t>
  </si>
  <si>
    <t>1.13</t>
  </si>
  <si>
    <t>1.14</t>
  </si>
  <si>
    <t>1.15</t>
  </si>
  <si>
    <t>2.1</t>
  </si>
  <si>
    <t>2.2</t>
  </si>
  <si>
    <t>2.3</t>
  </si>
  <si>
    <t>2.4</t>
  </si>
  <si>
    <t>2.5</t>
  </si>
  <si>
    <t>2.6</t>
  </si>
  <si>
    <t>2.7</t>
  </si>
  <si>
    <t>3.1</t>
  </si>
  <si>
    <t>3.2</t>
  </si>
  <si>
    <t>3.3</t>
  </si>
  <si>
    <t>3.4</t>
  </si>
  <si>
    <t>3.5</t>
  </si>
  <si>
    <t>3.9</t>
  </si>
  <si>
    <t>3.12</t>
  </si>
  <si>
    <t>4.1</t>
  </si>
  <si>
    <t>4.2</t>
  </si>
  <si>
    <t>4.3</t>
  </si>
  <si>
    <t>4.4</t>
  </si>
  <si>
    <t>4.5</t>
  </si>
  <si>
    <t>4.7</t>
  </si>
  <si>
    <t>5.1</t>
  </si>
  <si>
    <t>6.1</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</si>
  <si>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</si>
  <si>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</si>
  <si>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</si>
  <si>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</si>
  <si>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</si>
  <si>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</si>
  <si>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</si>
  <si>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</si>
  <si>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</si>
  <si>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</si>
  <si>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</si>
  <si>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</si>
  <si>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</si>
  <si>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</si>
  <si>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</si>
  <si>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</si>
  <si>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</si>
  <si>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</si>
  <si>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</si>
  <si>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</si>
  <si>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</si>
  <si>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</si>
  <si>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</si>
  <si>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</si>
  <si>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</si>
  <si>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</si>
  <si>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</si>
  <si>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</si>
  <si>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</si>
  <si>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</si>
  <si>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</si>
  <si>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10.1</t>
  </si>
  <si>
    <t>10.2</t>
  </si>
  <si>
    <t>11.1</t>
  </si>
  <si>
    <t>11.2</t>
  </si>
  <si>
    <t>8.1</t>
  </si>
  <si>
    <t>8.2</t>
  </si>
  <si>
    <t>12.1</t>
  </si>
  <si>
    <t>12.2</t>
  </si>
  <si>
    <t>12.3</t>
  </si>
  <si>
    <t>12.4</t>
  </si>
  <si>
    <t>13.1</t>
  </si>
  <si>
    <t>13.2</t>
  </si>
  <si>
    <t>13.3</t>
  </si>
  <si>
    <t>13.4</t>
  </si>
  <si>
    <t>13.5</t>
  </si>
  <si>
    <t>13.6</t>
  </si>
  <si>
    <t>13.7</t>
  </si>
  <si>
    <t>13.8</t>
  </si>
  <si>
    <t>13.9</t>
  </si>
  <si>
    <t>13.10</t>
  </si>
  <si>
    <t>13.11</t>
  </si>
  <si>
    <t>13.12</t>
  </si>
  <si>
    <t>13.13</t>
  </si>
  <si>
    <t>13.14</t>
  </si>
  <si>
    <t>13.15</t>
  </si>
  <si>
    <t>14.7</t>
  </si>
  <si>
    <t>9.1</t>
  </si>
  <si>
    <t>6.14.</t>
  </si>
  <si>
    <t>6.17</t>
  </si>
  <si>
    <t xml:space="preserve">UTILIDAD </t>
  </si>
  <si>
    <t xml:space="preserve"> SUMINISTRO E INSTALACIÓN DE SOPORTES PARA BICICLETAS</t>
  </si>
  <si>
    <t>JUEGO INFANTIL EN MADERA</t>
  </si>
  <si>
    <t>SUBTOTAL ADECUACIONES REGIONAL ANTIOQUIA</t>
  </si>
  <si>
    <t>ADMINISTRACIÓN IMPREVISTOS Y UTILIDAD</t>
  </si>
  <si>
    <t>VALOR  TOTAL DE LA PROPUESTA ADECUACIONES DE LA REGIONAL ANTIOQUIA</t>
  </si>
  <si>
    <t>Demolición de muros de mampostería</t>
  </si>
  <si>
    <t>Cerramiento provisional de obra en lona verde y limatón</t>
  </si>
  <si>
    <t>Demolición mesón en concreto</t>
  </si>
  <si>
    <t>Red de re ventilación en PVC 2" A.LL</t>
  </si>
  <si>
    <t>Suministro e instalación de enchape de piso  en cerámica Moroco gris Corona 45.5*45.5 o equivalente (incluye 6% desperdicio material de pega, boquilla y M.O)</t>
  </si>
  <si>
    <t>Suministro e instalación de guarda escoba en cerámica o granito</t>
  </si>
  <si>
    <t xml:space="preserve">Pintura sobre elementos en lamina metálica, con anticorrosivo base aceite </t>
  </si>
  <si>
    <t>Suministro e instalación de Punto de Energía Normal. Incluye toma eléctrica polo a tierra, tubería, marcación, conectores de auto desforre, circuito eléctrico en cable THHN-AWG en 3 trenzado No 12 y troquel.</t>
  </si>
  <si>
    <t>Suministro e instalación de Punto de Energía con tomacorriente doble  tipo GFCI.  Incluye cable No 12 THHN-AWG, tubería, toma corriente GFCI,  marcación, conectores de auto desforre</t>
  </si>
  <si>
    <t>Suministro e instalación de Punto de Energía Regulada. Incluye cable trenzado 3x12 THHN-AWG y toma de polo a tierra aislado color naranja, incluye marcación, tubería y accesorios, conectores de auto desforre y troquel</t>
  </si>
  <si>
    <t>Suministro e instalación de Punto de Energía trifásica. Incluye toma eléctrica polo a tierra, tubería, marcación, conectores de auto desforre, circuito eléctrico en cable THHN-AWG  y troquel.</t>
  </si>
  <si>
    <t>Suministro e instalación de Punto de Red. Incluye, Salida Jack categoría 6A,  Faceplate, Cable UTP categoría. 6A,  canaleta, tubería, patch cord de puenteo categoría 6A en Rack y Pach cord para Equipo, troquel, marcación, marquillaje e identificación de cable y Certificación de cable UTP Categoría 6A.</t>
  </si>
  <si>
    <t xml:space="preserve">Suministro e instalación de lámparas  Fluorescentes herméticas de 2 x 32 W  de sobreponer. Incluye clavija y cola de 1,5 metros en cable 3x16 AWG THHN. </t>
  </si>
  <si>
    <t>Suministro e instalación de Luminaria ornamental metálica doble de 6 metros en poste metálico. Incluye salida eléctrica de alimentación.</t>
  </si>
  <si>
    <t>Suministro e instalación de Luminaria ornamental sencilla de 6 metros en poste metálico. Incluye salida eléctrica de alimentación.</t>
  </si>
  <si>
    <t>Suministro e instalación de lámparas para iluminación  de emergencia. Incluye salida eléctrica.</t>
  </si>
  <si>
    <t xml:space="preserve">Suministro e instalación de Salida eléctrica para iluminación, incluye: acometida en cable 3xno.12 AWG THHN, tubería EMT, toma monofásica, clavija y cola de 1,5 metros en cable 3x16 AWG THHN. </t>
  </si>
  <si>
    <t>Suministro e instalación de Salida eléctrica para interruptor sencillo, doble o triple. Incluye: circuito en alambre no.12 AWG THHN, Tubería EMT, caja con suplemento, interruptor sencillo con tapa, conectores de derivación.</t>
  </si>
  <si>
    <t>Suministro e instalación de Sensor fotoeléctrico  para detección de incendios. Incluye instalación y cableado tipo incendio.</t>
  </si>
  <si>
    <t>Suministro e instalación de Estación manual para sistema de detection de incendio con acrílico de protección para evitar manipulación indeseada. Incluye instalación y cableado tipo incendio.</t>
  </si>
  <si>
    <t>Suministro e instalación de Panel sistema control incendio en caja metálica, transformador y batería de respaldo</t>
  </si>
  <si>
    <t>Suministro e instalación de salida VGA.   Incluye cable VGA , tubería, toma y conectores.</t>
  </si>
  <si>
    <t>Suministro e instalación de salida para audio en cale dúplex 2X14 oxigenado.   Incluye tubería, toma y conectores.</t>
  </si>
  <si>
    <t>Suministro e instalación de salida para toma TV. Incluye Tubería, Toma, conectores y cable RG 59</t>
  </si>
  <si>
    <t>Suministro e instalación de Switches de 48 ptos  10/100/1000 según especificaciones técnicas categoría 6A</t>
  </si>
  <si>
    <t>Suministro e instalación de Patch Panel de 48 puertos categoría 6A</t>
  </si>
  <si>
    <t>Gabinete Principal de Distribución para acometida en baja tensión de 160 KVA  con  Barrajes, totalizador general  regulable, Breakers de Protección  regulables para Tableros de Distribución, DPS, con  llave de transferencia manual y  acometida  de entrada y salida para UPS con sus protecciones.</t>
  </si>
  <si>
    <t>Acometidas de tablero principal a tableros secundarios en cable de cobre  #8 o  #6,  Incluyendo instalación,  tubería y accesorios.</t>
  </si>
  <si>
    <t>Suministro e instalación de planta eléctrica de 75 KVA, incluye base en concreto, transferencia automática, cabina insonora tipo intemperie, acometidas de planta red y carga, tubo de escape.</t>
  </si>
  <si>
    <t xml:space="preserve">Mantenimiento de carpintería metálica existente </t>
  </si>
  <si>
    <t>Suministro e instalación de ventana con perfilaría en aluminio blanco, vidrio incoloro de 5mm (según diseño tipo icbf)</t>
  </si>
  <si>
    <t xml:space="preserve">Mesón en mármol color negro (incluye media caña) </t>
  </si>
  <si>
    <t xml:space="preserve">Suministro e instalación de extractor de olores para baños </t>
  </si>
  <si>
    <t xml:space="preserve">Suministro e instalación dispensador de papel higiénico A. INOX  AA-842 </t>
  </si>
  <si>
    <t xml:space="preserve">Suministro e instalación secador de manos </t>
  </si>
  <si>
    <t>Lavado de fachada con hidrófugo de durabilidad 5 años</t>
  </si>
  <si>
    <t>Ciclo parqueadero</t>
  </si>
  <si>
    <t>Notas</t>
  </si>
  <si>
    <r>
      <t>DESCRIPCIÓN</t>
    </r>
    <r>
      <rPr>
        <b/>
        <sz val="12"/>
        <color rgb="FFFF0000"/>
        <rFont val="Arial  "/>
      </rPr>
      <t xml:space="preserve"> (Nota 1)</t>
    </r>
  </si>
  <si>
    <r>
      <t xml:space="preserve">(1) Descripción: </t>
    </r>
    <r>
      <rPr>
        <b/>
        <sz val="12"/>
        <rFont val="Arial  "/>
      </rPr>
      <t>Ver las características en la ficha de condiciones técnicas, el procedimiento de cada una de las actividades requeridas en el Anexo 2.</t>
    </r>
  </si>
  <si>
    <t xml:space="preserve">VALOR IVA SOBRE UTILIDAD </t>
  </si>
  <si>
    <r>
      <rPr>
        <b/>
        <sz val="12"/>
        <color rgb="FFFF0000"/>
        <rFont val="Arial  "/>
      </rPr>
      <t>(2) IVA:</t>
    </r>
    <r>
      <rPr>
        <b/>
        <sz val="12"/>
        <color theme="1"/>
        <rFont val="Arial  "/>
      </rPr>
      <t xml:space="preserve"> de acuerdo con el Articulo 3 Decreto  1372 de 1992</t>
    </r>
  </si>
</sst>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5" formatCode="&quot;$&quot;\ #,##0_);\(&quot;$&quot;\ #,##0\)"/>
    <numFmt numFmtId="44" formatCode="_(&quot;$&quot;\ * #,##0.00_);_(&quot;$&quot;\ * \(#,##0.00\);_(&quot;$&quot;\ * &quot;-&quot;??_);_(@_)"/>
    <numFmt numFmtId="43" formatCode="_(* #,##0.00_);_(* \(#,##0.00\);_(* &quot;-&quot;??_);_(@_)"/>
    <numFmt numFmtId="164" formatCode="&quot;$&quot;\ #,##0"/>
    <numFmt numFmtId="165" formatCode="_(&quot;$&quot;\ * #,##0_);_(&quot;$&quot;\ * \(#,##0\);_(&quot;$&quot;\ * &quot;-&quot;??_);_(@_)"/>
    <numFmt numFmtId="166" formatCode="_(* #,##0_);_(* \(#,##0\);_(* &quot;-&quot;??_);_(@_)"/>
    <numFmt numFmtId="167" formatCode="_-* #,##0.00\ &quot;€&quot;_-;\-* #,##0.00\ &quot;€&quot;_-;_-* &quot;-&quot;??\ &quot;€&quot;_-;_-@_-"/>
    <numFmt numFmtId="168" formatCode="_ [$€-2]\ * #,##0.00_ ;_ [$€-2]\ * \-#,##0.00_ ;_ [$€-2]\ * &quot;-&quot;??_ "/>
    <numFmt numFmtId="169" formatCode="[$-F800]dddd\,\ mmmm\ dd\,\ yyyy"/>
    <numFmt numFmtId="170" formatCode="_-* #,##0.00\ _€_-;\-* #,##0.00\ _€_-;_-* &quot;-&quot;??\ _€_-;_-@_-"/>
    <numFmt numFmtId="171" formatCode="_ * #,##0.00_ ;_ * \-#,##0.00_ ;_ * &quot;-&quot;??_ ;_ @_ "/>
    <numFmt numFmtId="172" formatCode="_ &quot;$&quot;\ * #,##0.00_ ;_ &quot;$&quot;\ * \-#,##0.00_ ;_ &quot;$&quot;\ * &quot;-&quot;??_ ;_ @_ "/>
    <numFmt numFmtId="173" formatCode="#,##0_ ;[Red]\-#,##0\ "/>
    <numFmt numFmtId="174" formatCode="0.0"/>
    <numFmt numFmtId="175" formatCode="#,##0.0"/>
  </numFmts>
  <fonts count="39">
    <font>
      <sz val="11"/>
      <color theme="1"/>
      <name val="Calibri"/>
      <family val="2"/>
      <scheme val="minor"/>
    </font>
    <font>
      <sz val="10"/>
      <name val="Zurich BT"/>
    </font>
    <font>
      <sz val="10"/>
      <name val="Arial"/>
      <family val="2"/>
    </font>
    <font>
      <sz val="11"/>
      <color indexed="8"/>
      <name val="Calibri"/>
      <family val="2"/>
    </font>
    <font>
      <sz val="10"/>
      <name val="Zurich BT"/>
      <family val="2"/>
    </font>
    <font>
      <sz val="10"/>
      <color indexed="8"/>
      <name val="Zurich BT"/>
      <family val="2"/>
    </font>
    <font>
      <sz val="10"/>
      <color indexed="9"/>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10"/>
      <name val="Helv"/>
      <charset val="204"/>
    </font>
    <font>
      <sz val="11"/>
      <color theme="1"/>
      <name val="Calibri"/>
      <family val="2"/>
      <scheme val="minor"/>
    </font>
    <font>
      <u/>
      <sz val="11"/>
      <color theme="10"/>
      <name val="Calibri"/>
      <family val="2"/>
    </font>
    <font>
      <u/>
      <sz val="10"/>
      <color theme="10"/>
      <name val="Arial"/>
      <family val="2"/>
    </font>
    <font>
      <sz val="11"/>
      <color theme="1"/>
      <name val="Arial"/>
      <family val="2"/>
    </font>
    <font>
      <sz val="10"/>
      <color theme="1"/>
      <name val="Zurich BT"/>
      <family val="2"/>
    </font>
    <font>
      <sz val="10"/>
      <color theme="1"/>
      <name val="Arial"/>
      <family val="2"/>
    </font>
    <font>
      <b/>
      <sz val="10"/>
      <color theme="1"/>
      <name val="Arial"/>
      <family val="2"/>
    </font>
    <font>
      <b/>
      <sz val="10"/>
      <color rgb="FF000000"/>
      <name val="Arial"/>
      <family val="2"/>
    </font>
    <font>
      <sz val="9"/>
      <color theme="1"/>
      <name val="Arial"/>
      <family val="2"/>
    </font>
    <font>
      <sz val="12"/>
      <color theme="1"/>
      <name val="Arial  "/>
    </font>
    <font>
      <sz val="12"/>
      <name val="Arial  "/>
    </font>
    <font>
      <b/>
      <sz val="12"/>
      <color theme="1"/>
      <name val="Arial  "/>
    </font>
    <font>
      <sz val="12"/>
      <color indexed="8"/>
      <name val="Arial  "/>
    </font>
    <font>
      <u/>
      <sz val="12"/>
      <color theme="10"/>
      <name val="Arial  "/>
    </font>
    <font>
      <b/>
      <sz val="12"/>
      <color indexed="8"/>
      <name val="Arial  "/>
    </font>
    <font>
      <b/>
      <sz val="12"/>
      <color indexed="10"/>
      <name val="Arial  "/>
    </font>
    <font>
      <sz val="12"/>
      <color indexed="10"/>
      <name val="Arial  "/>
    </font>
    <font>
      <b/>
      <sz val="12"/>
      <name val="Arial  "/>
    </font>
    <font>
      <b/>
      <sz val="12"/>
      <color indexed="12"/>
      <name val="Arial  "/>
    </font>
    <font>
      <sz val="12"/>
      <color rgb="FFFF0000"/>
      <name val="Arial  "/>
    </font>
    <font>
      <sz val="14"/>
      <color theme="1"/>
      <name val="Arial  "/>
    </font>
    <font>
      <b/>
      <sz val="14"/>
      <color theme="1"/>
      <name val="Arial  "/>
    </font>
    <font>
      <sz val="14"/>
      <name val="Arial  "/>
    </font>
    <font>
      <b/>
      <sz val="16"/>
      <name val="Arial Narrow"/>
      <family val="2"/>
    </font>
    <font>
      <b/>
      <sz val="12"/>
      <color rgb="FFFF0000"/>
      <name val="Arial  "/>
    </font>
  </fonts>
  <fills count="7">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thin">
        <color theme="0" tint="-0.499984740745262"/>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35">
    <xf numFmtId="0" fontId="0" fillId="0" borderId="0"/>
    <xf numFmtId="170" fontId="2" fillId="0" borderId="0" applyFont="0" applyFill="0" applyBorder="0" applyAlignment="0" applyProtection="0"/>
    <xf numFmtId="0" fontId="13" fillId="0" borderId="0"/>
    <xf numFmtId="167" fontId="2" fillId="0" borderId="0" applyFont="0" applyFill="0" applyBorder="0" applyAlignment="0" applyProtection="0"/>
    <xf numFmtId="168" fontId="2" fillId="0" borderId="0" applyFont="0" applyFill="0" applyBorder="0" applyAlignment="0" applyProtection="0"/>
    <xf numFmtId="0" fontId="3" fillId="0" borderId="0"/>
    <xf numFmtId="0" fontId="15"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43" fontId="14" fillId="0" borderId="0" applyFont="0" applyFill="0" applyBorder="0" applyAlignment="0" applyProtection="0"/>
    <xf numFmtId="43" fontId="3" fillId="0" borderId="0" applyFont="0" applyFill="0" applyBorder="0" applyAlignment="0" applyProtection="0"/>
    <xf numFmtId="165" fontId="17" fillId="0" borderId="0" applyFont="0" applyFill="0" applyBorder="0" applyAlignment="0" applyProtection="0"/>
    <xf numFmtId="43" fontId="14" fillId="0" borderId="0" applyFont="0" applyFill="0" applyBorder="0" applyAlignment="0" applyProtection="0"/>
    <xf numFmtId="0"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70" fontId="4" fillId="0" borderId="0" applyFont="0" applyFill="0" applyBorder="0" applyAlignment="0" applyProtection="0"/>
    <xf numFmtId="43" fontId="18"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43" fontId="14" fillId="0" borderId="0" applyFont="0" applyFill="0" applyBorder="0" applyAlignment="0" applyProtection="0"/>
    <xf numFmtId="43" fontId="19" fillId="0" borderId="0" applyFont="0" applyFill="0" applyBorder="0" applyAlignment="0" applyProtection="0"/>
    <xf numFmtId="43" fontId="14"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14"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4" fillId="0" borderId="0" applyFont="0" applyFill="0" applyBorder="0" applyAlignment="0" applyProtection="0"/>
    <xf numFmtId="172" fontId="2"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3" fontId="2" fillId="0" borderId="0" applyFont="0" applyFill="0" applyBorder="0" applyAlignment="0" applyProtection="0"/>
    <xf numFmtId="44" fontId="14" fillId="0" borderId="0" applyFont="0" applyFill="0" applyBorder="0" applyAlignment="0" applyProtection="0"/>
    <xf numFmtId="44" fontId="17"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44" fontId="1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5" fillId="0" borderId="0"/>
    <xf numFmtId="0" fontId="14"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17" fillId="0" borderId="0"/>
    <xf numFmtId="0" fontId="6" fillId="0" borderId="0">
      <alignment vertical="top"/>
    </xf>
    <xf numFmtId="171" fontId="2" fillId="0" borderId="0" applyFont="0" applyFill="0" applyBorder="0" applyAlignment="0" applyProtection="0"/>
    <xf numFmtId="171" fontId="2" fillId="0" borderId="0" applyFont="0" applyFill="0" applyBorder="0" applyAlignment="0" applyProtection="0"/>
    <xf numFmtId="0" fontId="14" fillId="0" borderId="0"/>
    <xf numFmtId="0" fontId="14"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1" fillId="0" borderId="0"/>
    <xf numFmtId="0" fontId="14" fillId="0" borderId="0"/>
    <xf numFmtId="0" fontId="14" fillId="0" borderId="0"/>
    <xf numFmtId="0" fontId="14" fillId="0" borderId="0"/>
    <xf numFmtId="0" fontId="14" fillId="0" borderId="0"/>
    <xf numFmtId="0" fontId="2" fillId="0" borderId="0"/>
    <xf numFmtId="0" fontId="2" fillId="0" borderId="0"/>
    <xf numFmtId="0" fontId="2" fillId="0" borderId="0"/>
    <xf numFmtId="0" fontId="2" fillId="0" borderId="0"/>
    <xf numFmtId="9" fontId="14"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9" fillId="0" borderId="0" applyFont="0" applyFill="0" applyBorder="0" applyAlignment="0" applyProtection="0"/>
    <xf numFmtId="9" fontId="14" fillId="0" borderId="0" applyFont="0" applyFill="0" applyBorder="0" applyAlignment="0" applyProtection="0"/>
    <xf numFmtId="9" fontId="17" fillId="0" borderId="0" applyFont="0" applyFill="0" applyBorder="0" applyAlignment="0" applyProtection="0"/>
    <xf numFmtId="9" fontId="1" fillId="0" borderId="0" applyFont="0" applyFill="0" applyBorder="0" applyAlignment="0" applyProtection="0"/>
    <xf numFmtId="9" fontId="18" fillId="0" borderId="0" applyFont="0" applyFill="0" applyBorder="0" applyAlignment="0" applyProtection="0"/>
    <xf numFmtId="9" fontId="14" fillId="0" borderId="0" applyFont="0" applyFill="0" applyBorder="0" applyAlignment="0" applyProtection="0"/>
  </cellStyleXfs>
  <cellXfs count="274">
    <xf numFmtId="0" fontId="0" fillId="0" borderId="0" xfId="0"/>
    <xf numFmtId="0" fontId="20" fillId="0" borderId="16" xfId="94" applyFont="1" applyBorder="1" applyAlignment="1" applyProtection="1">
      <alignment horizontal="right"/>
      <protection locked="0"/>
    </xf>
    <xf numFmtId="0" fontId="20" fillId="0" borderId="10" xfId="94" applyFont="1" applyBorder="1" applyAlignment="1" applyProtection="1">
      <alignment horizontal="right"/>
      <protection locked="0"/>
    </xf>
    <xf numFmtId="0" fontId="20" fillId="0" borderId="10" xfId="94" applyFont="1" applyBorder="1" applyAlignment="1" applyProtection="1">
      <alignment horizontal="right" wrapText="1"/>
      <protection locked="0"/>
    </xf>
    <xf numFmtId="0" fontId="20" fillId="0" borderId="10" xfId="94" applyFont="1" applyBorder="1" applyAlignment="1" applyProtection="1">
      <alignment vertical="center" wrapText="1"/>
      <protection locked="0"/>
    </xf>
    <xf numFmtId="0" fontId="20" fillId="0" borderId="17" xfId="94" applyFont="1" applyBorder="1" applyAlignment="1" applyProtection="1">
      <alignment vertical="center" wrapText="1"/>
      <protection locked="0"/>
    </xf>
    <xf numFmtId="0" fontId="19" fillId="2" borderId="0" xfId="94" applyFont="1" applyFill="1" applyBorder="1"/>
    <xf numFmtId="0" fontId="20" fillId="0" borderId="18" xfId="94" applyFont="1" applyBorder="1" applyAlignment="1" applyProtection="1">
      <alignment horizontal="right"/>
      <protection locked="0"/>
    </xf>
    <xf numFmtId="0" fontId="20" fillId="0" borderId="0" xfId="94" applyFont="1" applyBorder="1" applyAlignment="1" applyProtection="1">
      <alignment horizontal="right"/>
      <protection locked="0"/>
    </xf>
    <xf numFmtId="0" fontId="20" fillId="0" borderId="0" xfId="94" applyFont="1" applyBorder="1" applyAlignment="1" applyProtection="1">
      <alignment horizontal="right" wrapText="1"/>
      <protection locked="0"/>
    </xf>
    <xf numFmtId="0" fontId="20" fillId="0" borderId="0" xfId="94" applyFont="1" applyBorder="1" applyAlignment="1" applyProtection="1">
      <alignment vertical="center" wrapText="1"/>
      <protection locked="0"/>
    </xf>
    <xf numFmtId="0" fontId="20" fillId="0" borderId="19" xfId="94" applyFont="1" applyBorder="1" applyAlignment="1" applyProtection="1">
      <alignment vertical="center" wrapText="1"/>
      <protection locked="0"/>
    </xf>
    <xf numFmtId="0" fontId="19" fillId="2" borderId="19" xfId="94" applyFont="1" applyFill="1" applyBorder="1"/>
    <xf numFmtId="0" fontId="20" fillId="0" borderId="0" xfId="94" applyFont="1" applyFill="1" applyBorder="1" applyAlignment="1" applyProtection="1">
      <alignment horizontal="left" vertical="center"/>
      <protection locked="0"/>
    </xf>
    <xf numFmtId="0" fontId="20" fillId="0" borderId="0" xfId="94" applyFont="1" applyFill="1" applyBorder="1" applyAlignment="1" applyProtection="1">
      <alignment horizontal="left" vertical="center" wrapText="1"/>
      <protection locked="0"/>
    </xf>
    <xf numFmtId="0" fontId="20" fillId="0" borderId="0" xfId="94" applyFont="1" applyFill="1" applyBorder="1" applyAlignment="1" applyProtection="1">
      <alignment horizontal="left"/>
      <protection locked="0"/>
    </xf>
    <xf numFmtId="0" fontId="21" fillId="0" borderId="0" xfId="94" applyFont="1" applyFill="1" applyBorder="1" applyAlignment="1" applyProtection="1">
      <alignment horizontal="left" vertical="center" wrapText="1"/>
      <protection locked="0"/>
    </xf>
    <xf numFmtId="0" fontId="19" fillId="0" borderId="0" xfId="94" applyFont="1" applyFill="1" applyBorder="1"/>
    <xf numFmtId="0" fontId="20" fillId="0" borderId="0" xfId="94" applyFont="1"/>
    <xf numFmtId="0" fontId="19" fillId="0" borderId="0" xfId="94" applyFont="1"/>
    <xf numFmtId="0" fontId="19" fillId="0" borderId="0" xfId="94" applyFont="1" applyAlignment="1">
      <alignment wrapText="1"/>
    </xf>
    <xf numFmtId="0" fontId="21" fillId="5" borderId="9" xfId="114" applyFont="1" applyFill="1" applyBorder="1" applyAlignment="1">
      <alignment horizontal="center" vertical="center" wrapText="1"/>
    </xf>
    <xf numFmtId="10" fontId="2" fillId="0" borderId="9" xfId="132" applyNumberFormat="1" applyFont="1" applyFill="1" applyBorder="1" applyAlignment="1">
      <alignment horizontal="center" vertical="center"/>
    </xf>
    <xf numFmtId="174" fontId="2" fillId="0" borderId="9" xfId="114" applyNumberFormat="1" applyFont="1" applyFill="1" applyBorder="1" applyAlignment="1">
      <alignment horizontal="center" vertical="center" wrapText="1"/>
    </xf>
    <xf numFmtId="0" fontId="2" fillId="0" borderId="9" xfId="114" applyFont="1" applyFill="1" applyBorder="1" applyAlignment="1">
      <alignment horizontal="center" vertical="center" wrapText="1"/>
    </xf>
    <xf numFmtId="0" fontId="8" fillId="2" borderId="21" xfId="76" applyFont="1" applyFill="1" applyBorder="1" applyAlignment="1">
      <alignment vertical="center"/>
    </xf>
    <xf numFmtId="0" fontId="8" fillId="2" borderId="22" xfId="76" applyFont="1" applyFill="1" applyBorder="1" applyAlignment="1">
      <alignment vertical="center"/>
    </xf>
    <xf numFmtId="0" fontId="7" fillId="2" borderId="0" xfId="76" applyFont="1" applyFill="1" applyAlignment="1">
      <alignment horizontal="left" vertical="top"/>
    </xf>
    <xf numFmtId="0" fontId="8" fillId="2" borderId="0" xfId="76" applyFont="1" applyFill="1" applyBorder="1" applyAlignment="1">
      <alignment vertical="center"/>
    </xf>
    <xf numFmtId="0" fontId="8" fillId="2" borderId="23" xfId="76" applyFont="1" applyFill="1" applyBorder="1" applyAlignment="1">
      <alignment vertical="center"/>
    </xf>
    <xf numFmtId="0" fontId="8" fillId="2" borderId="24" xfId="76" applyFont="1" applyFill="1" applyBorder="1" applyAlignment="1">
      <alignment vertical="center"/>
    </xf>
    <xf numFmtId="0" fontId="8" fillId="2" borderId="25" xfId="76" applyFont="1" applyFill="1" applyBorder="1" applyAlignment="1">
      <alignment vertical="center"/>
    </xf>
    <xf numFmtId="0" fontId="7" fillId="2" borderId="0" xfId="76" applyFont="1" applyFill="1" applyBorder="1" applyAlignment="1">
      <alignment vertical="top"/>
    </xf>
    <xf numFmtId="0" fontId="7" fillId="2" borderId="26" xfId="76" applyFont="1" applyFill="1" applyBorder="1" applyAlignment="1">
      <alignment horizontal="center" vertical="top"/>
    </xf>
    <xf numFmtId="0" fontId="7" fillId="2" borderId="27" xfId="76" applyFont="1" applyFill="1" applyBorder="1" applyAlignment="1">
      <alignment horizontal="left" vertical="center"/>
    </xf>
    <xf numFmtId="0" fontId="0" fillId="0" borderId="23" xfId="0" applyBorder="1" applyAlignment="1">
      <alignment vertical="center"/>
    </xf>
    <xf numFmtId="0" fontId="7" fillId="2" borderId="0" xfId="76" applyFont="1" applyFill="1" applyAlignment="1">
      <alignment horizontal="center" vertical="top"/>
    </xf>
    <xf numFmtId="0" fontId="19" fillId="0" borderId="0" xfId="94" applyFont="1" applyAlignment="1"/>
    <xf numFmtId="0" fontId="0" fillId="2" borderId="28" xfId="0" applyFill="1" applyBorder="1" applyAlignment="1">
      <alignment horizontal="center" vertical="center"/>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0" fillId="0" borderId="22" xfId="0" applyBorder="1" applyAlignment="1">
      <alignment vertical="center"/>
    </xf>
    <xf numFmtId="0" fontId="0" fillId="0" borderId="25" xfId="0" applyBorder="1" applyAlignment="1">
      <alignment vertical="center"/>
    </xf>
    <xf numFmtId="0" fontId="7" fillId="2" borderId="27" xfId="76" applyFont="1" applyFill="1" applyBorder="1" applyAlignment="1">
      <alignment horizontal="left" vertical="top"/>
    </xf>
    <xf numFmtId="0" fontId="7" fillId="2" borderId="27" xfId="76" applyFont="1" applyFill="1" applyBorder="1" applyAlignment="1">
      <alignment vertical="top"/>
    </xf>
    <xf numFmtId="0" fontId="7" fillId="2" borderId="26" xfId="76" applyFont="1" applyFill="1" applyBorder="1" applyAlignment="1">
      <alignment horizontal="left" vertical="top"/>
    </xf>
    <xf numFmtId="0" fontId="8" fillId="2" borderId="30" xfId="76" applyFont="1" applyFill="1" applyBorder="1" applyAlignment="1">
      <alignment vertical="center"/>
    </xf>
    <xf numFmtId="0" fontId="19" fillId="0" borderId="26" xfId="76" applyFont="1" applyBorder="1" applyAlignment="1">
      <alignment vertical="center"/>
    </xf>
    <xf numFmtId="0" fontId="19" fillId="0" borderId="27" xfId="76" applyFont="1" applyBorder="1" applyAlignment="1">
      <alignment vertical="center"/>
    </xf>
    <xf numFmtId="0" fontId="19" fillId="0" borderId="31" xfId="76" applyFont="1" applyBorder="1" applyAlignment="1">
      <alignment vertical="center"/>
    </xf>
    <xf numFmtId="0" fontId="2" fillId="0" borderId="0" xfId="94" applyFont="1" applyAlignment="1">
      <alignment vertical="center"/>
    </xf>
    <xf numFmtId="0" fontId="27" fillId="0" borderId="0" xfId="6" applyFont="1" applyAlignment="1" applyProtection="1">
      <alignment vertical="center"/>
    </xf>
    <xf numFmtId="0" fontId="23" fillId="2" borderId="0" xfId="94" applyFont="1" applyFill="1" applyBorder="1" applyAlignment="1">
      <alignment vertical="center"/>
    </xf>
    <xf numFmtId="166" fontId="23" fillId="2" borderId="0" xfId="8" applyNumberFormat="1" applyFont="1" applyFill="1" applyBorder="1" applyAlignment="1">
      <alignment vertical="center"/>
    </xf>
    <xf numFmtId="0" fontId="23" fillId="0" borderId="0" xfId="94" applyFont="1" applyAlignment="1">
      <alignment vertical="center"/>
    </xf>
    <xf numFmtId="0" fontId="25" fillId="0" borderId="1" xfId="94" applyFont="1" applyBorder="1" applyAlignment="1" applyProtection="1">
      <alignment horizontal="right" vertical="center"/>
      <protection locked="0"/>
    </xf>
    <xf numFmtId="0" fontId="25" fillId="0" borderId="2" xfId="94" applyFont="1" applyBorder="1" applyAlignment="1" applyProtection="1">
      <alignment horizontal="right" vertical="center"/>
      <protection locked="0"/>
    </xf>
    <xf numFmtId="166" fontId="25" fillId="0" borderId="2" xfId="8" applyNumberFormat="1" applyFont="1" applyBorder="1" applyAlignment="1" applyProtection="1">
      <alignment horizontal="right" vertical="center"/>
      <protection locked="0"/>
    </xf>
    <xf numFmtId="0" fontId="23" fillId="0" borderId="3" xfId="94" applyFont="1" applyBorder="1" applyAlignment="1" applyProtection="1">
      <alignment horizontal="center" vertical="center"/>
      <protection locked="0"/>
    </xf>
    <xf numFmtId="0" fontId="25" fillId="0" borderId="4" xfId="94" applyFont="1" applyBorder="1" applyAlignment="1" applyProtection="1">
      <alignment horizontal="right" vertical="center"/>
      <protection locked="0"/>
    </xf>
    <xf numFmtId="0" fontId="25" fillId="0" borderId="0" xfId="94" applyFont="1" applyBorder="1" applyAlignment="1" applyProtection="1">
      <alignment horizontal="right" vertical="center"/>
      <protection locked="0"/>
    </xf>
    <xf numFmtId="166" fontId="25" fillId="0" borderId="0" xfId="8" applyNumberFormat="1" applyFont="1" applyBorder="1" applyAlignment="1" applyProtection="1">
      <alignment horizontal="right" vertical="center"/>
      <protection locked="0"/>
    </xf>
    <xf numFmtId="0" fontId="25" fillId="0" borderId="5" xfId="94" applyFont="1" applyBorder="1" applyAlignment="1" applyProtection="1">
      <alignment horizontal="center" vertical="center" wrapText="1"/>
      <protection locked="0"/>
    </xf>
    <xf numFmtId="0" fontId="23" fillId="2" borderId="5" xfId="94" applyFont="1" applyFill="1" applyBorder="1" applyAlignment="1">
      <alignment vertical="center"/>
    </xf>
    <xf numFmtId="0" fontId="23" fillId="0" borderId="0" xfId="0" applyFont="1" applyAlignment="1">
      <alignment vertical="center"/>
    </xf>
    <xf numFmtId="0" fontId="25" fillId="0" borderId="6" xfId="94" applyFont="1" applyBorder="1" applyAlignment="1" applyProtection="1">
      <alignment horizontal="right" vertical="center"/>
      <protection locked="0"/>
    </xf>
    <xf numFmtId="0" fontId="25" fillId="0" borderId="7" xfId="94" applyFont="1" applyBorder="1" applyAlignment="1" applyProtection="1">
      <alignment horizontal="right" vertical="center"/>
      <protection locked="0"/>
    </xf>
    <xf numFmtId="166" fontId="25" fillId="0" borderId="7" xfId="8" applyNumberFormat="1" applyFont="1" applyBorder="1" applyAlignment="1" applyProtection="1">
      <alignment horizontal="right" vertical="center"/>
      <protection locked="0"/>
    </xf>
    <xf numFmtId="0" fontId="23" fillId="2" borderId="8" xfId="94" applyFont="1" applyFill="1" applyBorder="1" applyAlignment="1">
      <alignment vertical="center"/>
    </xf>
    <xf numFmtId="0" fontId="23" fillId="2" borderId="0" xfId="94" applyFont="1" applyFill="1" applyAlignment="1">
      <alignment vertical="center"/>
    </xf>
    <xf numFmtId="166" fontId="23" fillId="0" borderId="0" xfId="8" applyNumberFormat="1" applyFont="1" applyAlignment="1">
      <alignment vertical="center"/>
    </xf>
    <xf numFmtId="0" fontId="23" fillId="0" borderId="0" xfId="0" applyFont="1" applyAlignment="1" applyProtection="1">
      <alignment horizontal="left" vertical="center"/>
      <protection locked="0"/>
    </xf>
    <xf numFmtId="0" fontId="23" fillId="2" borderId="0" xfId="0" applyFont="1" applyFill="1" applyAlignment="1">
      <alignment horizontal="left" vertical="center"/>
    </xf>
    <xf numFmtId="0" fontId="25" fillId="3" borderId="13" xfId="72" applyFont="1" applyFill="1" applyBorder="1" applyAlignment="1">
      <alignment vertical="center"/>
    </xf>
    <xf numFmtId="0" fontId="25" fillId="3" borderId="11" xfId="72" applyFont="1" applyFill="1" applyBorder="1" applyAlignment="1">
      <alignment vertical="center"/>
    </xf>
    <xf numFmtId="0" fontId="25" fillId="3" borderId="12" xfId="72" applyFont="1" applyFill="1" applyBorder="1" applyAlignment="1">
      <alignment vertical="center"/>
    </xf>
    <xf numFmtId="166" fontId="25" fillId="3" borderId="13" xfId="8" applyNumberFormat="1" applyFont="1" applyFill="1" applyBorder="1" applyAlignment="1">
      <alignment horizontal="left" vertical="center"/>
    </xf>
    <xf numFmtId="166" fontId="25" fillId="3" borderId="16" xfId="8" applyNumberFormat="1" applyFont="1" applyFill="1" applyBorder="1" applyAlignment="1">
      <alignment horizontal="left" vertical="center"/>
    </xf>
    <xf numFmtId="0" fontId="25" fillId="3" borderId="17" xfId="72" applyFont="1" applyFill="1" applyBorder="1" applyAlignment="1">
      <alignment vertical="center"/>
    </xf>
    <xf numFmtId="166" fontId="25" fillId="3" borderId="20" xfId="8" applyNumberFormat="1" applyFont="1" applyFill="1" applyBorder="1" applyAlignment="1">
      <alignment horizontal="center" vertical="center"/>
    </xf>
    <xf numFmtId="0" fontId="25" fillId="3" borderId="15" xfId="72" applyFont="1" applyFill="1" applyBorder="1" applyAlignment="1">
      <alignment vertical="center"/>
    </xf>
    <xf numFmtId="4" fontId="31" fillId="4" borderId="9" xfId="0" applyNumberFormat="1" applyFont="1" applyFill="1" applyBorder="1" applyAlignment="1">
      <alignment horizontal="center" vertical="center" wrapText="1"/>
    </xf>
    <xf numFmtId="0" fontId="24" fillId="2" borderId="0" xfId="94" applyFont="1" applyFill="1" applyBorder="1" applyAlignment="1">
      <alignment vertical="center"/>
    </xf>
    <xf numFmtId="0" fontId="23" fillId="2" borderId="0" xfId="94" applyFont="1" applyFill="1" applyBorder="1" applyAlignment="1">
      <alignment horizontal="justify" vertical="center"/>
    </xf>
    <xf numFmtId="0" fontId="25" fillId="0" borderId="2" xfId="94" applyFont="1" applyBorder="1" applyAlignment="1" applyProtection="1">
      <alignment horizontal="justify" vertical="center"/>
      <protection locked="0"/>
    </xf>
    <xf numFmtId="0" fontId="25" fillId="0" borderId="0" xfId="94" applyFont="1" applyBorder="1" applyAlignment="1" applyProtection="1">
      <alignment horizontal="justify" vertical="center"/>
      <protection locked="0"/>
    </xf>
    <xf numFmtId="0" fontId="25" fillId="0" borderId="7" xfId="94" applyFont="1" applyBorder="1" applyAlignment="1" applyProtection="1">
      <alignment horizontal="justify" vertical="center"/>
      <protection locked="0"/>
    </xf>
    <xf numFmtId="0" fontId="23" fillId="2" borderId="0" xfId="94" applyFont="1" applyFill="1" applyAlignment="1">
      <alignment horizontal="justify" vertical="center"/>
    </xf>
    <xf numFmtId="0" fontId="25" fillId="3" borderId="11" xfId="72" applyFont="1" applyFill="1" applyBorder="1" applyAlignment="1">
      <alignment horizontal="justify" vertical="center"/>
    </xf>
    <xf numFmtId="0" fontId="23" fillId="0" borderId="0" xfId="94" applyFont="1" applyAlignment="1">
      <alignment horizontal="justify" vertical="center"/>
    </xf>
    <xf numFmtId="0" fontId="23" fillId="0" borderId="9" xfId="94" applyFont="1" applyBorder="1" applyAlignment="1">
      <alignment horizontal="center" vertical="center"/>
    </xf>
    <xf numFmtId="166" fontId="23" fillId="0" borderId="9" xfId="8" applyNumberFormat="1" applyFont="1" applyBorder="1" applyAlignment="1">
      <alignment vertical="center"/>
    </xf>
    <xf numFmtId="164" fontId="23" fillId="0" borderId="9" xfId="94" applyNumberFormat="1" applyFont="1" applyBorder="1" applyAlignment="1">
      <alignment vertical="center"/>
    </xf>
    <xf numFmtId="0" fontId="24" fillId="2" borderId="9" xfId="0" applyFont="1" applyFill="1" applyBorder="1" applyAlignment="1">
      <alignment horizontal="center" vertical="center"/>
    </xf>
    <xf numFmtId="166" fontId="24" fillId="2" borderId="9" xfId="8" applyNumberFormat="1" applyFont="1" applyFill="1" applyBorder="1" applyAlignment="1">
      <alignment horizontal="right" vertical="center"/>
    </xf>
    <xf numFmtId="0" fontId="24" fillId="0" borderId="9" xfId="0" applyFont="1" applyFill="1" applyBorder="1" applyAlignment="1">
      <alignment horizontal="center" vertical="center"/>
    </xf>
    <xf numFmtId="166" fontId="24" fillId="0" borderId="9" xfId="8" applyNumberFormat="1" applyFont="1" applyFill="1" applyBorder="1" applyAlignment="1">
      <alignment horizontal="center" vertical="center"/>
    </xf>
    <xf numFmtId="175" fontId="24" fillId="2" borderId="9" xfId="0" applyNumberFormat="1" applyFont="1" applyFill="1" applyBorder="1" applyAlignment="1">
      <alignment horizontal="center" vertical="center"/>
    </xf>
    <xf numFmtId="0" fontId="24" fillId="0" borderId="9" xfId="0" applyFont="1" applyFill="1" applyBorder="1" applyAlignment="1">
      <alignment horizontal="justify" vertical="center" wrapText="1"/>
    </xf>
    <xf numFmtId="0" fontId="25" fillId="4" borderId="13" xfId="94" applyFont="1" applyFill="1" applyBorder="1" applyAlignment="1">
      <alignment horizontal="center" vertical="center"/>
    </xf>
    <xf numFmtId="0" fontId="31" fillId="4" borderId="38" xfId="0" applyFont="1" applyFill="1" applyBorder="1" applyAlignment="1">
      <alignment horizontal="center" vertical="center" wrapText="1"/>
    </xf>
    <xf numFmtId="166" fontId="31" fillId="4" borderId="38" xfId="8" applyNumberFormat="1" applyFont="1" applyFill="1" applyBorder="1" applyAlignment="1">
      <alignment horizontal="center" vertical="center" wrapText="1"/>
    </xf>
    <xf numFmtId="0" fontId="23" fillId="0" borderId="39" xfId="94" applyFont="1" applyBorder="1" applyAlignment="1">
      <alignment horizontal="center" vertical="center"/>
    </xf>
    <xf numFmtId="166" fontId="23" fillId="0" borderId="39" xfId="8" applyNumberFormat="1" applyFont="1" applyBorder="1" applyAlignment="1">
      <alignment vertical="center"/>
    </xf>
    <xf numFmtId="164" fontId="23" fillId="0" borderId="39" xfId="94" applyNumberFormat="1" applyFont="1" applyBorder="1" applyAlignment="1">
      <alignment vertical="center"/>
    </xf>
    <xf numFmtId="0" fontId="25" fillId="4" borderId="13" xfId="94" applyFont="1" applyFill="1" applyBorder="1" applyAlignment="1">
      <alignment horizontal="justify" vertical="center"/>
    </xf>
    <xf numFmtId="0" fontId="23" fillId="4" borderId="11" xfId="94" applyFont="1" applyFill="1" applyBorder="1" applyAlignment="1">
      <alignment horizontal="center" vertical="center"/>
    </xf>
    <xf numFmtId="166" fontId="23" fillId="4" borderId="11" xfId="8" applyNumberFormat="1" applyFont="1" applyFill="1" applyBorder="1" applyAlignment="1">
      <alignment vertical="center"/>
    </xf>
    <xf numFmtId="0" fontId="23" fillId="4" borderId="12" xfId="94" applyFont="1" applyFill="1" applyBorder="1" applyAlignment="1">
      <alignment vertical="center"/>
    </xf>
    <xf numFmtId="0" fontId="25" fillId="4" borderId="13" xfId="94" applyNumberFormat="1" applyFont="1" applyFill="1" applyBorder="1" applyAlignment="1">
      <alignment horizontal="justify" vertical="center"/>
    </xf>
    <xf numFmtId="0" fontId="33" fillId="2" borderId="9" xfId="0" applyFont="1" applyFill="1" applyBorder="1" applyAlignment="1">
      <alignment horizontal="center" vertical="center"/>
    </xf>
    <xf numFmtId="0" fontId="23" fillId="0" borderId="12" xfId="94" applyFont="1" applyBorder="1" applyAlignment="1">
      <alignment vertical="center"/>
    </xf>
    <xf numFmtId="0" fontId="23" fillId="0" borderId="0" xfId="94" applyFont="1" applyBorder="1" applyAlignment="1">
      <alignment vertical="center"/>
    </xf>
    <xf numFmtId="3" fontId="24" fillId="2" borderId="9" xfId="0" applyNumberFormat="1" applyFont="1" applyFill="1" applyBorder="1" applyAlignment="1">
      <alignment horizontal="center" vertical="center"/>
    </xf>
    <xf numFmtId="175" fontId="24" fillId="2" borderId="9" xfId="0" applyNumberFormat="1" applyFont="1" applyFill="1" applyBorder="1" applyAlignment="1">
      <alignment horizontal="justify" vertical="center"/>
    </xf>
    <xf numFmtId="0" fontId="23" fillId="0" borderId="39" xfId="94" applyFont="1" applyBorder="1" applyAlignment="1">
      <alignment horizontal="justify" vertical="center"/>
    </xf>
    <xf numFmtId="0" fontId="23" fillId="0" borderId="9" xfId="94" applyFont="1" applyBorder="1" applyAlignment="1">
      <alignment horizontal="justify" vertical="center"/>
    </xf>
    <xf numFmtId="0" fontId="24" fillId="2" borderId="9" xfId="0" applyFont="1" applyFill="1" applyBorder="1" applyAlignment="1">
      <alignment horizontal="justify" vertical="center" wrapText="1"/>
    </xf>
    <xf numFmtId="0" fontId="24" fillId="2" borderId="9" xfId="0" applyFont="1" applyFill="1" applyBorder="1" applyAlignment="1">
      <alignment horizontal="justify" vertical="center"/>
    </xf>
    <xf numFmtId="3" fontId="24" fillId="0" borderId="9" xfId="0" applyNumberFormat="1" applyFont="1" applyFill="1" applyBorder="1" applyAlignment="1">
      <alignment horizontal="center" vertical="center"/>
    </xf>
    <xf numFmtId="0" fontId="34" fillId="0" borderId="0" xfId="94" applyFont="1" applyAlignment="1">
      <alignment vertical="center"/>
    </xf>
    <xf numFmtId="0" fontId="34" fillId="0" borderId="13" xfId="94" applyFont="1" applyBorder="1" applyAlignment="1">
      <alignment horizontal="center" vertical="center"/>
    </xf>
    <xf numFmtId="0" fontId="35" fillId="0" borderId="13" xfId="94" applyNumberFormat="1" applyFont="1" applyBorder="1" applyAlignment="1">
      <alignment horizontal="justify" vertical="center"/>
    </xf>
    <xf numFmtId="0" fontId="34" fillId="0" borderId="11" xfId="94" applyFont="1" applyBorder="1" applyAlignment="1">
      <alignment horizontal="center" vertical="center"/>
    </xf>
    <xf numFmtId="166" fontId="34" fillId="0" borderId="11" xfId="8" applyNumberFormat="1" applyFont="1" applyBorder="1" applyAlignment="1">
      <alignment vertical="center"/>
    </xf>
    <xf numFmtId="164" fontId="35" fillId="0" borderId="9" xfId="94" applyNumberFormat="1" applyFont="1" applyBorder="1" applyAlignment="1">
      <alignment vertical="center"/>
    </xf>
    <xf numFmtId="0" fontId="36" fillId="2" borderId="0" xfId="94" applyFont="1" applyFill="1" applyBorder="1" applyAlignment="1">
      <alignment vertical="center"/>
    </xf>
    <xf numFmtId="3" fontId="23" fillId="2" borderId="0" xfId="94" applyNumberFormat="1" applyFont="1" applyFill="1" applyBorder="1" applyAlignment="1">
      <alignment vertical="center"/>
    </xf>
    <xf numFmtId="3" fontId="23" fillId="0" borderId="2" xfId="94" applyNumberFormat="1" applyFont="1" applyBorder="1" applyAlignment="1" applyProtection="1">
      <alignment horizontal="center" vertical="center"/>
      <protection locked="0"/>
    </xf>
    <xf numFmtId="3" fontId="25" fillId="0" borderId="0" xfId="94" applyNumberFormat="1" applyFont="1" applyBorder="1" applyAlignment="1" applyProtection="1">
      <alignment horizontal="center" vertical="center" wrapText="1"/>
      <protection locked="0"/>
    </xf>
    <xf numFmtId="3" fontId="23" fillId="2" borderId="7" xfId="94" applyNumberFormat="1" applyFont="1" applyFill="1" applyBorder="1" applyAlignment="1">
      <alignment vertical="center"/>
    </xf>
    <xf numFmtId="3" fontId="23" fillId="0" borderId="0" xfId="94" applyNumberFormat="1" applyFont="1" applyAlignment="1">
      <alignment vertical="center"/>
    </xf>
    <xf numFmtId="3" fontId="25" fillId="3" borderId="11" xfId="72" applyNumberFormat="1" applyFont="1" applyFill="1" applyBorder="1" applyAlignment="1">
      <alignment vertical="center"/>
    </xf>
    <xf numFmtId="3" fontId="25" fillId="3" borderId="10" xfId="72" applyNumberFormat="1" applyFont="1" applyFill="1" applyBorder="1" applyAlignment="1">
      <alignment vertical="center"/>
    </xf>
    <xf numFmtId="3" fontId="25" fillId="3" borderId="14" xfId="72" applyNumberFormat="1" applyFont="1" applyFill="1" applyBorder="1" applyAlignment="1">
      <alignment vertical="center"/>
    </xf>
    <xf numFmtId="3" fontId="31" fillId="4" borderId="38" xfId="8" applyNumberFormat="1" applyFont="1" applyFill="1" applyBorder="1" applyAlignment="1">
      <alignment horizontal="center" vertical="center" wrapText="1"/>
    </xf>
    <xf numFmtId="3" fontId="23" fillId="4" borderId="11" xfId="94" applyNumberFormat="1" applyFont="1" applyFill="1" applyBorder="1" applyAlignment="1">
      <alignment vertical="center"/>
    </xf>
    <xf numFmtId="3" fontId="23" fillId="3" borderId="9" xfId="94" applyNumberFormat="1" applyFont="1" applyFill="1" applyBorder="1" applyAlignment="1">
      <alignment vertical="center"/>
    </xf>
    <xf numFmtId="3" fontId="34" fillId="0" borderId="11" xfId="94" applyNumberFormat="1" applyFont="1" applyFill="1" applyBorder="1" applyAlignment="1">
      <alignment vertical="center"/>
    </xf>
    <xf numFmtId="164" fontId="23" fillId="3" borderId="39" xfId="94" applyNumberFormat="1" applyFont="1" applyFill="1" applyBorder="1" applyAlignment="1">
      <alignment vertical="center"/>
    </xf>
    <xf numFmtId="164" fontId="23" fillId="3" borderId="9" xfId="94" applyNumberFormat="1" applyFont="1" applyFill="1" applyBorder="1" applyAlignment="1">
      <alignment vertical="center"/>
    </xf>
    <xf numFmtId="164" fontId="34" fillId="0" borderId="11" xfId="94" applyNumberFormat="1" applyFont="1" applyFill="1" applyBorder="1" applyAlignment="1">
      <alignment vertical="center"/>
    </xf>
    <xf numFmtId="164" fontId="23" fillId="4" borderId="11" xfId="94" applyNumberFormat="1" applyFont="1" applyFill="1" applyBorder="1" applyAlignment="1">
      <alignment vertical="center"/>
    </xf>
    <xf numFmtId="4" fontId="24" fillId="0" borderId="13" xfId="0" applyNumberFormat="1" applyFont="1" applyFill="1" applyBorder="1" applyAlignment="1">
      <alignment horizontal="left" vertical="center"/>
    </xf>
    <xf numFmtId="0" fontId="25" fillId="4" borderId="16" xfId="94" applyNumberFormat="1" applyFont="1" applyFill="1" applyBorder="1" applyAlignment="1">
      <alignment horizontal="justify" vertical="center"/>
    </xf>
    <xf numFmtId="0" fontId="23" fillId="4" borderId="10" xfId="94" applyFont="1" applyFill="1" applyBorder="1" applyAlignment="1">
      <alignment horizontal="center" vertical="center"/>
    </xf>
    <xf numFmtId="0" fontId="24" fillId="0" borderId="13" xfId="0" applyFont="1" applyFill="1" applyBorder="1" applyAlignment="1">
      <alignment horizontal="justify" vertical="center" wrapText="1"/>
    </xf>
    <xf numFmtId="166" fontId="32" fillId="3" borderId="9" xfId="8" applyNumberFormat="1" applyFont="1" applyFill="1" applyBorder="1" applyAlignment="1">
      <alignment horizontal="right" vertical="center" wrapText="1"/>
    </xf>
    <xf numFmtId="5" fontId="23" fillId="0" borderId="9" xfId="94" applyNumberFormat="1" applyFont="1" applyBorder="1" applyAlignment="1">
      <alignment vertical="center"/>
    </xf>
    <xf numFmtId="9" fontId="34" fillId="0" borderId="11" xfId="134" applyNumberFormat="1" applyFont="1" applyFill="1" applyBorder="1" applyAlignment="1">
      <alignment vertical="center"/>
    </xf>
    <xf numFmtId="0" fontId="37" fillId="2" borderId="0" xfId="114" applyFont="1" applyFill="1" applyBorder="1" applyAlignment="1">
      <alignment horizontal="left" vertical="center"/>
    </xf>
    <xf numFmtId="0" fontId="25" fillId="0" borderId="0" xfId="94" applyFont="1" applyAlignment="1">
      <alignment vertical="center"/>
    </xf>
    <xf numFmtId="0" fontId="38" fillId="0" borderId="0" xfId="94" applyFont="1" applyAlignment="1">
      <alignment vertical="center"/>
    </xf>
    <xf numFmtId="0" fontId="35" fillId="2" borderId="0" xfId="94" applyFont="1" applyFill="1" applyAlignment="1">
      <alignment vertical="center"/>
    </xf>
    <xf numFmtId="9" fontId="35" fillId="0" borderId="11" xfId="134" applyNumberFormat="1" applyFont="1" applyFill="1" applyBorder="1" applyAlignment="1">
      <alignment horizontal="center" vertical="center"/>
    </xf>
    <xf numFmtId="0" fontId="35" fillId="0" borderId="13" xfId="94" applyNumberFormat="1" applyFont="1" applyBorder="1" applyAlignment="1">
      <alignment horizontal="left" vertical="center" wrapText="1"/>
    </xf>
    <xf numFmtId="0" fontId="35" fillId="0" borderId="11" xfId="94" applyNumberFormat="1" applyFont="1" applyBorder="1" applyAlignment="1">
      <alignment horizontal="left" vertical="center" wrapText="1"/>
    </xf>
    <xf numFmtId="0" fontId="35" fillId="0" borderId="12" xfId="94" applyNumberFormat="1" applyFont="1" applyBorder="1" applyAlignment="1">
      <alignment horizontal="left" vertical="center" wrapText="1"/>
    </xf>
    <xf numFmtId="0" fontId="12" fillId="2" borderId="27" xfId="76" applyFont="1" applyFill="1" applyBorder="1" applyAlignment="1">
      <alignment horizontal="justify" vertical="center" wrapText="1"/>
    </xf>
    <xf numFmtId="0" fontId="12" fillId="2" borderId="30" xfId="76" applyFont="1" applyFill="1" applyBorder="1" applyAlignment="1">
      <alignment horizontal="justify" vertical="center" wrapText="1"/>
    </xf>
    <xf numFmtId="0" fontId="12" fillId="2" borderId="28" xfId="76" applyFont="1" applyFill="1" applyBorder="1" applyAlignment="1">
      <alignment horizontal="justify" vertical="center" wrapText="1"/>
    </xf>
    <xf numFmtId="0" fontId="10" fillId="6" borderId="28" xfId="76" applyFont="1" applyFill="1" applyBorder="1" applyAlignment="1">
      <alignment horizontal="center" vertical="top"/>
    </xf>
    <xf numFmtId="0" fontId="10" fillId="6" borderId="29" xfId="76" applyFont="1" applyFill="1" applyBorder="1" applyAlignment="1">
      <alignment horizontal="center" vertical="top"/>
    </xf>
    <xf numFmtId="0" fontId="10" fillId="6" borderId="30" xfId="76" applyFont="1" applyFill="1" applyBorder="1" applyAlignment="1">
      <alignment horizontal="center" vertical="top"/>
    </xf>
    <xf numFmtId="0" fontId="7" fillId="2" borderId="32" xfId="76" applyFont="1" applyFill="1" applyBorder="1" applyAlignment="1">
      <alignment horizontal="left" vertical="top"/>
    </xf>
    <xf numFmtId="0" fontId="0" fillId="0" borderId="21" xfId="0" applyBorder="1" applyAlignment="1">
      <alignment vertical="top"/>
    </xf>
    <xf numFmtId="0" fontId="0" fillId="0" borderId="22" xfId="0" applyBorder="1" applyAlignment="1">
      <alignment vertical="top"/>
    </xf>
    <xf numFmtId="0" fontId="0" fillId="0" borderId="33" xfId="0" applyBorder="1" applyAlignment="1">
      <alignment vertical="top"/>
    </xf>
    <xf numFmtId="0" fontId="0" fillId="0" borderId="0" xfId="0" applyBorder="1" applyAlignment="1">
      <alignment vertical="top"/>
    </xf>
    <xf numFmtId="0" fontId="0" fillId="0" borderId="23" xfId="0" applyBorder="1" applyAlignment="1">
      <alignment vertical="top"/>
    </xf>
    <xf numFmtId="0" fontId="0" fillId="0" borderId="34" xfId="0" applyBorder="1" applyAlignment="1">
      <alignment vertical="top"/>
    </xf>
    <xf numFmtId="0" fontId="0" fillId="0" borderId="24" xfId="0" applyBorder="1" applyAlignment="1">
      <alignment vertical="top"/>
    </xf>
    <xf numFmtId="0" fontId="0" fillId="0" borderId="25" xfId="0" applyBorder="1" applyAlignment="1">
      <alignment vertical="top"/>
    </xf>
    <xf numFmtId="164" fontId="12" fillId="2" borderId="28" xfId="76" applyNumberFormat="1" applyFont="1" applyFill="1" applyBorder="1" applyAlignment="1">
      <alignment horizontal="center" vertical="center"/>
    </xf>
    <xf numFmtId="164" fontId="12" fillId="2" borderId="29" xfId="76" applyNumberFormat="1" applyFont="1" applyFill="1" applyBorder="1" applyAlignment="1">
      <alignment horizontal="center" vertical="center"/>
    </xf>
    <xf numFmtId="164" fontId="12" fillId="2" borderId="30" xfId="76" applyNumberFormat="1" applyFont="1" applyFill="1" applyBorder="1" applyAlignment="1">
      <alignment horizontal="center" vertical="center"/>
    </xf>
    <xf numFmtId="0" fontId="7" fillId="2" borderId="27" xfId="76" applyFont="1" applyFill="1" applyBorder="1" applyAlignment="1">
      <alignment horizontal="justify" vertical="center" wrapText="1"/>
    </xf>
    <xf numFmtId="0" fontId="8" fillId="2" borderId="28" xfId="76" applyFont="1" applyFill="1" applyBorder="1" applyAlignment="1">
      <alignment horizontal="center" vertical="center"/>
    </xf>
    <xf numFmtId="0" fontId="8" fillId="2" borderId="29" xfId="76" applyFont="1" applyFill="1" applyBorder="1" applyAlignment="1">
      <alignment horizontal="center" vertical="center"/>
    </xf>
    <xf numFmtId="0" fontId="8" fillId="2" borderId="30" xfId="76" applyFont="1" applyFill="1" applyBorder="1" applyAlignment="1">
      <alignment horizontal="center" vertical="center"/>
    </xf>
    <xf numFmtId="0" fontId="8" fillId="2" borderId="27" xfId="76" applyFont="1" applyFill="1" applyBorder="1" applyAlignment="1">
      <alignment horizontal="center" vertical="center" wrapText="1"/>
    </xf>
    <xf numFmtId="0" fontId="0" fillId="2" borderId="28" xfId="0" applyFill="1" applyBorder="1" applyAlignment="1">
      <alignment horizontal="center" vertical="center"/>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0" fillId="2" borderId="35" xfId="0" applyFill="1" applyBorder="1" applyAlignment="1">
      <alignment horizontal="center" vertical="center"/>
    </xf>
    <xf numFmtId="0" fontId="0" fillId="2" borderId="36" xfId="0" applyFill="1" applyBorder="1" applyAlignment="1">
      <alignment horizontal="center" vertical="center"/>
    </xf>
    <xf numFmtId="0" fontId="7" fillId="2" borderId="28" xfId="76" applyFont="1" applyFill="1" applyBorder="1" applyAlignment="1">
      <alignment horizontal="left" vertical="top"/>
    </xf>
    <xf numFmtId="0" fontId="7" fillId="2" borderId="29" xfId="76" applyFont="1" applyFill="1" applyBorder="1" applyAlignment="1">
      <alignment horizontal="left" vertical="top"/>
    </xf>
    <xf numFmtId="0" fontId="7" fillId="2" borderId="30" xfId="76" applyFont="1" applyFill="1" applyBorder="1" applyAlignment="1">
      <alignment horizontal="left" vertical="top"/>
    </xf>
    <xf numFmtId="0" fontId="12" fillId="2" borderId="32" xfId="76" applyFont="1" applyFill="1" applyBorder="1" applyAlignment="1">
      <alignment horizontal="center" vertical="center"/>
    </xf>
    <xf numFmtId="0" fontId="12" fillId="2" borderId="21" xfId="76" applyFont="1" applyFill="1" applyBorder="1" applyAlignment="1">
      <alignment horizontal="center" vertical="center"/>
    </xf>
    <xf numFmtId="0" fontId="12" fillId="2" borderId="22" xfId="76" applyFont="1" applyFill="1" applyBorder="1" applyAlignment="1">
      <alignment horizontal="center" vertical="center"/>
    </xf>
    <xf numFmtId="0" fontId="12" fillId="2" borderId="33" xfId="76" applyFont="1" applyFill="1" applyBorder="1" applyAlignment="1">
      <alignment horizontal="center" vertical="center"/>
    </xf>
    <xf numFmtId="0" fontId="12" fillId="2" borderId="0" xfId="76" applyFont="1" applyFill="1" applyBorder="1" applyAlignment="1">
      <alignment horizontal="center" vertical="center"/>
    </xf>
    <xf numFmtId="0" fontId="12" fillId="2" borderId="23" xfId="76" applyFont="1" applyFill="1" applyBorder="1" applyAlignment="1">
      <alignment horizontal="center" vertical="center"/>
    </xf>
    <xf numFmtId="0" fontId="12" fillId="2" borderId="34" xfId="76" applyFont="1" applyFill="1" applyBorder="1" applyAlignment="1">
      <alignment horizontal="center" vertical="center"/>
    </xf>
    <xf numFmtId="0" fontId="12" fillId="2" borderId="24" xfId="76" applyFont="1" applyFill="1" applyBorder="1" applyAlignment="1">
      <alignment horizontal="center" vertical="center"/>
    </xf>
    <xf numFmtId="0" fontId="12" fillId="2" borderId="25" xfId="76" applyFont="1" applyFill="1" applyBorder="1" applyAlignment="1">
      <alignment horizontal="center" vertical="center"/>
    </xf>
    <xf numFmtId="0" fontId="0" fillId="0" borderId="29" xfId="0" applyBorder="1" applyAlignment="1">
      <alignment horizontal="left"/>
    </xf>
    <xf numFmtId="0" fontId="0" fillId="0" borderId="30" xfId="0" applyBorder="1" applyAlignment="1">
      <alignment horizontal="left"/>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8" xfId="0" applyFont="1" applyBorder="1" applyAlignment="1">
      <alignment horizontal="center" vertical="center"/>
    </xf>
    <xf numFmtId="0" fontId="22" fillId="0" borderId="29" xfId="0" applyFont="1" applyBorder="1" applyAlignment="1">
      <alignment horizontal="center" vertical="center"/>
    </xf>
    <xf numFmtId="0" fontId="22" fillId="0" borderId="30" xfId="0" applyFont="1" applyBorder="1" applyAlignment="1">
      <alignment horizontal="center" vertical="center"/>
    </xf>
    <xf numFmtId="0" fontId="12" fillId="2" borderId="32" xfId="76" applyFont="1" applyFill="1" applyBorder="1" applyAlignment="1">
      <alignment vertical="center"/>
    </xf>
    <xf numFmtId="0" fontId="12" fillId="2" borderId="21" xfId="76" applyFont="1" applyFill="1" applyBorder="1" applyAlignment="1">
      <alignment vertical="center"/>
    </xf>
    <xf numFmtId="0" fontId="12" fillId="2" borderId="22" xfId="76" applyFont="1" applyFill="1" applyBorder="1" applyAlignment="1">
      <alignment vertical="center"/>
    </xf>
    <xf numFmtId="0" fontId="12" fillId="2" borderId="34" xfId="76" applyFont="1" applyFill="1" applyBorder="1" applyAlignment="1">
      <alignment vertical="center"/>
    </xf>
    <xf numFmtId="0" fontId="12" fillId="2" borderId="24" xfId="76" applyFont="1" applyFill="1" applyBorder="1" applyAlignment="1">
      <alignment vertical="center"/>
    </xf>
    <xf numFmtId="0" fontId="12" fillId="2" borderId="25" xfId="76" applyFont="1" applyFill="1" applyBorder="1" applyAlignment="1">
      <alignment vertical="center"/>
    </xf>
    <xf numFmtId="0" fontId="12" fillId="2" borderId="27" xfId="76" applyFont="1" applyFill="1" applyBorder="1" applyAlignment="1">
      <alignment vertical="center"/>
    </xf>
    <xf numFmtId="0" fontId="12" fillId="2" borderId="26" xfId="76" applyFont="1" applyFill="1" applyBorder="1" applyAlignment="1">
      <alignment vertical="center"/>
    </xf>
    <xf numFmtId="0" fontId="12" fillId="2" borderId="37" xfId="76" applyFont="1" applyFill="1"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24" xfId="0" applyBorder="1" applyAlignment="1">
      <alignment vertical="center"/>
    </xf>
    <xf numFmtId="0" fontId="0" fillId="0" borderId="25" xfId="0" applyBorder="1" applyAlignment="1">
      <alignment vertical="center"/>
    </xf>
    <xf numFmtId="0" fontId="7" fillId="2" borderId="28" xfId="76" applyFont="1" applyFill="1" applyBorder="1" applyAlignment="1">
      <alignment vertical="top"/>
    </xf>
    <xf numFmtId="0" fontId="7" fillId="2" borderId="29" xfId="76" applyFont="1" applyFill="1" applyBorder="1" applyAlignment="1">
      <alignment vertical="top"/>
    </xf>
    <xf numFmtId="0" fontId="7" fillId="2" borderId="30" xfId="76" applyFont="1" applyFill="1" applyBorder="1" applyAlignment="1">
      <alignment vertical="top"/>
    </xf>
    <xf numFmtId="0" fontId="11" fillId="2" borderId="37" xfId="76" applyFont="1" applyFill="1" applyBorder="1" applyAlignment="1">
      <alignment horizontal="center" vertical="center" textRotation="90" wrapText="1" shrinkToFit="1"/>
    </xf>
    <xf numFmtId="0" fontId="11" fillId="2" borderId="27" xfId="76" applyFont="1" applyFill="1" applyBorder="1" applyAlignment="1">
      <alignment horizontal="center" vertical="center" textRotation="90" shrinkToFit="1"/>
    </xf>
    <xf numFmtId="0" fontId="7" fillId="2" borderId="37" xfId="76" applyFont="1" applyFill="1" applyBorder="1" applyAlignment="1">
      <alignment horizontal="center" vertical="top"/>
    </xf>
    <xf numFmtId="0" fontId="7" fillId="2" borderId="37" xfId="76" applyFont="1" applyFill="1" applyBorder="1" applyAlignment="1">
      <alignment vertical="top"/>
    </xf>
    <xf numFmtId="166" fontId="12" fillId="2" borderId="27" xfId="8" applyNumberFormat="1" applyFont="1" applyFill="1" applyBorder="1" applyAlignment="1">
      <alignment horizontal="center" vertical="center"/>
    </xf>
    <xf numFmtId="0" fontId="7" fillId="2" borderId="28" xfId="76" applyFont="1" applyFill="1" applyBorder="1" applyAlignment="1">
      <alignment horizontal="left" vertical="top" wrapText="1"/>
    </xf>
    <xf numFmtId="0" fontId="7" fillId="2" borderId="29" xfId="76" applyFont="1" applyFill="1"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11" fillId="2" borderId="27" xfId="76" applyFont="1" applyFill="1" applyBorder="1" applyAlignment="1">
      <alignment horizontal="center" vertical="center" textRotation="90" wrapText="1" shrinkToFit="1"/>
    </xf>
    <xf numFmtId="0" fontId="7" fillId="2" borderId="27" xfId="76" applyFont="1" applyFill="1" applyBorder="1" applyAlignment="1">
      <alignment horizontal="left" vertical="top"/>
    </xf>
    <xf numFmtId="0" fontId="7" fillId="2" borderId="27" xfId="76" applyFont="1" applyFill="1" applyBorder="1" applyAlignment="1">
      <alignment vertical="top"/>
    </xf>
    <xf numFmtId="166" fontId="12" fillId="2" borderId="32" xfId="8" applyNumberFormat="1" applyFont="1" applyFill="1" applyBorder="1" applyAlignment="1">
      <alignment horizontal="center" vertical="center"/>
    </xf>
    <xf numFmtId="166" fontId="12" fillId="2" borderId="21" xfId="8" applyNumberFormat="1" applyFont="1" applyFill="1" applyBorder="1" applyAlignment="1">
      <alignment horizontal="center" vertical="center"/>
    </xf>
    <xf numFmtId="166" fontId="12" fillId="2" borderId="22" xfId="8" applyNumberFormat="1" applyFont="1" applyFill="1" applyBorder="1" applyAlignment="1">
      <alignment horizontal="center" vertical="center"/>
    </xf>
    <xf numFmtId="166" fontId="12" fillId="2" borderId="34" xfId="8" applyNumberFormat="1" applyFont="1" applyFill="1" applyBorder="1" applyAlignment="1">
      <alignment horizontal="center" vertical="center"/>
    </xf>
    <xf numFmtId="166" fontId="12" fillId="2" borderId="24" xfId="8" applyNumberFormat="1" applyFont="1" applyFill="1" applyBorder="1" applyAlignment="1">
      <alignment horizontal="center" vertical="center"/>
    </xf>
    <xf numFmtId="166" fontId="12" fillId="2" borderId="25" xfId="8" applyNumberFormat="1" applyFont="1" applyFill="1" applyBorder="1" applyAlignment="1">
      <alignment horizontal="center" vertical="center"/>
    </xf>
    <xf numFmtId="0" fontId="7" fillId="2" borderId="26" xfId="76" applyFont="1" applyFill="1" applyBorder="1" applyAlignment="1">
      <alignment vertical="center"/>
    </xf>
    <xf numFmtId="0" fontId="7" fillId="2" borderId="37" xfId="76" applyFont="1" applyFill="1" applyBorder="1" applyAlignment="1">
      <alignment vertical="center"/>
    </xf>
    <xf numFmtId="0" fontId="7" fillId="2" borderId="32" xfId="76" applyFont="1" applyFill="1" applyBorder="1" applyAlignment="1">
      <alignment horizontal="center" vertical="top"/>
    </xf>
    <xf numFmtId="0" fontId="7" fillId="2" borderId="21" xfId="76" applyFont="1" applyFill="1" applyBorder="1" applyAlignment="1">
      <alignment horizontal="center" vertical="top"/>
    </xf>
    <xf numFmtId="0" fontId="7" fillId="2" borderId="33" xfId="76" applyFont="1" applyFill="1" applyBorder="1" applyAlignment="1">
      <alignment horizontal="center" vertical="top"/>
    </xf>
    <xf numFmtId="0" fontId="7" fillId="2" borderId="0" xfId="76" applyFont="1" applyFill="1" applyBorder="1" applyAlignment="1">
      <alignment horizontal="center" vertical="top"/>
    </xf>
    <xf numFmtId="0" fontId="7" fillId="2" borderId="34" xfId="76" applyFont="1" applyFill="1" applyBorder="1" applyAlignment="1">
      <alignment horizontal="center" vertical="top"/>
    </xf>
    <xf numFmtId="0" fontId="7" fillId="2" borderId="24" xfId="76" applyFont="1" applyFill="1" applyBorder="1" applyAlignment="1">
      <alignment horizontal="center" vertical="top"/>
    </xf>
    <xf numFmtId="0" fontId="8" fillId="2" borderId="21" xfId="76" applyFont="1" applyFill="1" applyBorder="1" applyAlignment="1">
      <alignment horizontal="center" vertical="center" wrapText="1"/>
    </xf>
    <xf numFmtId="0" fontId="8" fillId="2" borderId="0" xfId="76" applyFont="1" applyFill="1" applyBorder="1" applyAlignment="1">
      <alignment horizontal="center" vertical="center" wrapText="1"/>
    </xf>
    <xf numFmtId="0" fontId="8" fillId="2" borderId="24" xfId="76" applyFont="1" applyFill="1" applyBorder="1" applyAlignment="1">
      <alignment horizontal="center" vertical="center" wrapText="1"/>
    </xf>
    <xf numFmtId="0" fontId="9" fillId="5" borderId="28" xfId="76" applyFont="1" applyFill="1" applyBorder="1" applyAlignment="1">
      <alignment horizontal="center" vertical="center"/>
    </xf>
    <xf numFmtId="0" fontId="9" fillId="5" borderId="29" xfId="76" applyFont="1" applyFill="1" applyBorder="1" applyAlignment="1">
      <alignment horizontal="center" vertical="center"/>
    </xf>
    <xf numFmtId="0" fontId="9" fillId="5" borderId="30" xfId="76" applyFont="1" applyFill="1" applyBorder="1" applyAlignment="1">
      <alignment horizontal="center" vertical="center"/>
    </xf>
    <xf numFmtId="0" fontId="7" fillId="2" borderId="32" xfId="76" applyFont="1" applyFill="1" applyBorder="1" applyAlignment="1">
      <alignment horizontal="center" vertical="center"/>
    </xf>
    <xf numFmtId="0" fontId="7" fillId="2" borderId="22" xfId="76" applyFont="1" applyFill="1" applyBorder="1" applyAlignment="1">
      <alignment horizontal="center" vertical="center"/>
    </xf>
    <xf numFmtId="0" fontId="7" fillId="2" borderId="33" xfId="76" applyFont="1" applyFill="1" applyBorder="1" applyAlignment="1">
      <alignment horizontal="center" vertical="center"/>
    </xf>
    <xf numFmtId="0" fontId="7" fillId="2" borderId="23" xfId="76" applyFont="1" applyFill="1" applyBorder="1" applyAlignment="1">
      <alignment horizontal="center" vertical="center"/>
    </xf>
    <xf numFmtId="0" fontId="7" fillId="2" borderId="21" xfId="76" applyFont="1" applyFill="1" applyBorder="1" applyAlignment="1">
      <alignment horizontal="center" vertical="center"/>
    </xf>
    <xf numFmtId="0" fontId="7" fillId="2" borderId="0" xfId="76" applyFont="1" applyFill="1" applyBorder="1" applyAlignment="1">
      <alignment horizontal="center" vertical="center"/>
    </xf>
    <xf numFmtId="0" fontId="7" fillId="2" borderId="27" xfId="76" applyFont="1" applyFill="1" applyBorder="1" applyAlignment="1">
      <alignment horizontal="center" vertical="center"/>
    </xf>
    <xf numFmtId="0" fontId="7" fillId="2" borderId="26" xfId="76" applyFont="1" applyFill="1" applyBorder="1" applyAlignment="1">
      <alignment horizontal="center" vertical="center"/>
    </xf>
    <xf numFmtId="0" fontId="7" fillId="2" borderId="26" xfId="76" applyFont="1" applyFill="1" applyBorder="1" applyAlignment="1">
      <alignment horizontal="left" vertical="top"/>
    </xf>
    <xf numFmtId="0" fontId="2" fillId="2" borderId="9" xfId="114" applyFont="1" applyFill="1" applyBorder="1" applyAlignment="1">
      <alignment horizontal="left" vertical="center"/>
    </xf>
    <xf numFmtId="0" fontId="2" fillId="2" borderId="13" xfId="114" applyFont="1" applyFill="1" applyBorder="1" applyAlignment="1">
      <alignment horizontal="left" vertical="center"/>
    </xf>
    <xf numFmtId="0" fontId="2" fillId="2" borderId="12" xfId="114" applyFont="1" applyFill="1" applyBorder="1" applyAlignment="1">
      <alignment horizontal="left" vertical="center"/>
    </xf>
    <xf numFmtId="0" fontId="20" fillId="5" borderId="16" xfId="94" applyFont="1" applyFill="1" applyBorder="1" applyAlignment="1" applyProtection="1">
      <alignment horizontal="center" vertical="center" wrapText="1"/>
      <protection locked="0"/>
    </xf>
    <xf numFmtId="0" fontId="20" fillId="5" borderId="10" xfId="94" applyFont="1" applyFill="1" applyBorder="1" applyAlignment="1" applyProtection="1">
      <alignment horizontal="center" vertical="center" wrapText="1"/>
      <protection locked="0"/>
    </xf>
    <xf numFmtId="0" fontId="20" fillId="5" borderId="17" xfId="94" applyFont="1" applyFill="1" applyBorder="1" applyAlignment="1" applyProtection="1">
      <alignment horizontal="center" vertical="center" wrapText="1"/>
      <protection locked="0"/>
    </xf>
    <xf numFmtId="0" fontId="20" fillId="5" borderId="20" xfId="94" applyFont="1" applyFill="1" applyBorder="1" applyAlignment="1" applyProtection="1">
      <alignment horizontal="center" vertical="center" wrapText="1"/>
      <protection locked="0"/>
    </xf>
    <xf numFmtId="0" fontId="20" fillId="5" borderId="14" xfId="94" applyFont="1" applyFill="1" applyBorder="1" applyAlignment="1" applyProtection="1">
      <alignment horizontal="center" vertical="center" wrapText="1"/>
      <protection locked="0"/>
    </xf>
    <xf numFmtId="0" fontId="20" fillId="5" borderId="15" xfId="94" applyFont="1" applyFill="1" applyBorder="1" applyAlignment="1" applyProtection="1">
      <alignment horizontal="center" vertical="center" wrapText="1"/>
      <protection locked="0"/>
    </xf>
    <xf numFmtId="0" fontId="19" fillId="0" borderId="0" xfId="94" applyFont="1" applyFill="1" applyBorder="1" applyAlignment="1" applyProtection="1">
      <alignment horizontal="left" vertical="center" wrapText="1"/>
      <protection locked="0"/>
    </xf>
    <xf numFmtId="0" fontId="21" fillId="5" borderId="9" xfId="114" applyFont="1" applyFill="1" applyBorder="1" applyAlignment="1">
      <alignment horizontal="center" vertical="center" wrapText="1"/>
    </xf>
  </cellXfs>
  <cellStyles count="135">
    <cellStyle name="Comma_Cheques Niños" xfId="1"/>
    <cellStyle name="Estilo 1" xfId="2"/>
    <cellStyle name="Euro" xfId="3"/>
    <cellStyle name="Euro 2" xfId="4"/>
    <cellStyle name="Excel Built-in Normal" xfId="5"/>
    <cellStyle name="Hipervínculo" xfId="6" builtinId="8"/>
    <cellStyle name="Hipervínculo 2" xfId="7"/>
    <cellStyle name="Millares" xfId="8" builtinId="3"/>
    <cellStyle name="Millares 10" xfId="9"/>
    <cellStyle name="Millares 13" xfId="10"/>
    <cellStyle name="Millares 2" xfId="11"/>
    <cellStyle name="Millares 2 2" xfId="12"/>
    <cellStyle name="Millares 2 2 2" xfId="13"/>
    <cellStyle name="Millares 2 2 3" xfId="14"/>
    <cellStyle name="Millares 2 2 4" xfId="15"/>
    <cellStyle name="Millares 2 2 5" xfId="16"/>
    <cellStyle name="Millares 2 2 6" xfId="17"/>
    <cellStyle name="Millares 2 2 7" xfId="18"/>
    <cellStyle name="Millares 2 2 8" xfId="19"/>
    <cellStyle name="Millares 2 2 9" xfId="20"/>
    <cellStyle name="Millares 2 3" xfId="21"/>
    <cellStyle name="Millares 2 3 2" xfId="22"/>
    <cellStyle name="Millares 2 4" xfId="23"/>
    <cellStyle name="Millares 2 5" xfId="24"/>
    <cellStyle name="Millares 2 6" xfId="25"/>
    <cellStyle name="Millares 2 7" xfId="26"/>
    <cellStyle name="Millares 2 8" xfId="27"/>
    <cellStyle name="Millares 2 9" xfId="28"/>
    <cellStyle name="Millares 3" xfId="29"/>
    <cellStyle name="Millares 3 2" xfId="30"/>
    <cellStyle name="Millares 4" xfId="31"/>
    <cellStyle name="Millares 4 2" xfId="32"/>
    <cellStyle name="Millares 5" xfId="33"/>
    <cellStyle name="Millares 5 2" xfId="34"/>
    <cellStyle name="Millares 6" xfId="35"/>
    <cellStyle name="Millares 7" xfId="36"/>
    <cellStyle name="Millares 8" xfId="37"/>
    <cellStyle name="Moneda 10" xfId="38"/>
    <cellStyle name="Moneda 2" xfId="39"/>
    <cellStyle name="Moneda 2 2" xfId="40"/>
    <cellStyle name="Moneda 2 2 2" xfId="41"/>
    <cellStyle name="Moneda 2 2 3" xfId="42"/>
    <cellStyle name="Moneda 2 2 4" xfId="43"/>
    <cellStyle name="Moneda 2 2 5" xfId="44"/>
    <cellStyle name="Moneda 2 2 6" xfId="45"/>
    <cellStyle name="Moneda 2 2 7" xfId="46"/>
    <cellStyle name="Moneda 2 3" xfId="47"/>
    <cellStyle name="Moneda 2 4" xfId="48"/>
    <cellStyle name="Moneda 2 5" xfId="49"/>
    <cellStyle name="Moneda 2 6" xfId="50"/>
    <cellStyle name="Moneda 2 7" xfId="51"/>
    <cellStyle name="Moneda 2 8" xfId="52"/>
    <cellStyle name="Moneda 3" xfId="53"/>
    <cellStyle name="Moneda 3 2" xfId="54"/>
    <cellStyle name="Moneda 3 3" xfId="55"/>
    <cellStyle name="Moneda 4" xfId="56"/>
    <cellStyle name="Moneda 4 2" xfId="57"/>
    <cellStyle name="Moneda 4 3" xfId="58"/>
    <cellStyle name="Moneda 4 4" xfId="59"/>
    <cellStyle name="Moneda 4 5" xfId="60"/>
    <cellStyle name="Moneda 5" xfId="61"/>
    <cellStyle name="Normal" xfId="0" builtinId="0"/>
    <cellStyle name="Normal 10" xfId="62"/>
    <cellStyle name="Normal 11" xfId="63"/>
    <cellStyle name="Normal 12" xfId="64"/>
    <cellStyle name="Normal 13" xfId="65"/>
    <cellStyle name="Normal 14" xfId="66"/>
    <cellStyle name="Normal 15" xfId="67"/>
    <cellStyle name="Normal 16" xfId="68"/>
    <cellStyle name="Normal 17" xfId="69"/>
    <cellStyle name="Normal 18" xfId="70"/>
    <cellStyle name="Normal 19" xfId="71"/>
    <cellStyle name="Normal 2" xfId="72"/>
    <cellStyle name="Normal 2 10 10" xfId="73"/>
    <cellStyle name="Normal 2 11" xfId="74"/>
    <cellStyle name="Normal 2 19" xfId="75"/>
    <cellStyle name="Normal 2 2" xfId="76"/>
    <cellStyle name="Normal 2 2 2" xfId="77"/>
    <cellStyle name="Normal 2 2 4 2" xfId="78"/>
    <cellStyle name="Normal 2 3" xfId="79"/>
    <cellStyle name="Normal 2 4" xfId="80"/>
    <cellStyle name="Normal 2 5" xfId="81"/>
    <cellStyle name="Normal 2 6" xfId="82"/>
    <cellStyle name="Normal 2 7" xfId="83"/>
    <cellStyle name="Normal 2 8" xfId="84"/>
    <cellStyle name="Normal 2 9" xfId="85"/>
    <cellStyle name="Normal 20" xfId="86"/>
    <cellStyle name="Normal 21" xfId="87"/>
    <cellStyle name="Normal 22" xfId="88"/>
    <cellStyle name="Normal 23" xfId="89"/>
    <cellStyle name="Normal 24" xfId="90"/>
    <cellStyle name="Normal 25" xfId="91"/>
    <cellStyle name="Normal 26" xfId="92"/>
    <cellStyle name="Normal 27" xfId="93"/>
    <cellStyle name="Normal 28" xfId="94"/>
    <cellStyle name="Normal 29" xfId="95"/>
    <cellStyle name="Normal 3" xfId="96"/>
    <cellStyle name="Normal 3 2" xfId="97"/>
    <cellStyle name="Normal 3 2 2" xfId="98"/>
    <cellStyle name="Normal 3 3" xfId="99"/>
    <cellStyle name="Normal 3 4" xfId="100"/>
    <cellStyle name="Normal 3 5" xfId="101"/>
    <cellStyle name="Normal 30" xfId="102"/>
    <cellStyle name="Normal 31" xfId="103"/>
    <cellStyle name="Normal 32" xfId="104"/>
    <cellStyle name="Normal 33" xfId="105"/>
    <cellStyle name="Normal 34" xfId="106"/>
    <cellStyle name="Normal 35" xfId="107"/>
    <cellStyle name="Normal 36" xfId="108"/>
    <cellStyle name="Normal 37" xfId="109"/>
    <cellStyle name="Normal 4" xfId="110"/>
    <cellStyle name="Normal 4 2" xfId="111"/>
    <cellStyle name="Normal 4 2 2" xfId="112"/>
    <cellStyle name="Normal 4 3" xfId="113"/>
    <cellStyle name="Normal 4 4" xfId="114"/>
    <cellStyle name="Normal 5" xfId="115"/>
    <cellStyle name="Normal 5 2" xfId="116"/>
    <cellStyle name="Normal 6" xfId="117"/>
    <cellStyle name="Normal 6 2" xfId="118"/>
    <cellStyle name="Normal 7" xfId="119"/>
    <cellStyle name="Normal 8" xfId="120"/>
    <cellStyle name="Normal 9" xfId="121"/>
    <cellStyle name="Normal 9 2" xfId="122"/>
    <cellStyle name="Porcentaje" xfId="134" builtinId="5"/>
    <cellStyle name="Porcentaje 2" xfId="123"/>
    <cellStyle name="Porcentual 2" xfId="124"/>
    <cellStyle name="Porcentual 2 2" xfId="125"/>
    <cellStyle name="Porcentual 2 2 2" xfId="126"/>
    <cellStyle name="Porcentual 2 3" xfId="127"/>
    <cellStyle name="Porcentual 3" xfId="128"/>
    <cellStyle name="Porcentual 3 2" xfId="129"/>
    <cellStyle name="Porcentual 4" xfId="130"/>
    <cellStyle name="Porcentual 5" xfId="131"/>
    <cellStyle name="Porcentual 5 2" xfId="132"/>
    <cellStyle name="Porcentual 6" xfId="133"/>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theme" Target="theme/theme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187138</xdr:colOff>
      <xdr:row>1</xdr:row>
      <xdr:rowOff>161926</xdr:rowOff>
    </xdr:from>
    <xdr:to>
      <xdr:col>2</xdr:col>
      <xdr:colOff>459440</xdr:colOff>
      <xdr:row>5</xdr:row>
      <xdr:rowOff>142876</xdr:rowOff>
    </xdr:to>
    <xdr:pic>
      <xdr:nvPicPr>
        <xdr:cNvPr id="1028" name="45 Imagen" descr="LOGO-ICBF"/>
        <xdr:cNvPicPr>
          <a:picLocks noChangeAspect="1" noChangeArrowheads="1"/>
        </xdr:cNvPicPr>
      </xdr:nvPicPr>
      <xdr:blipFill>
        <a:blip xmlns:r="http://schemas.openxmlformats.org/officeDocument/2006/relationships" r:embed="rId1"/>
        <a:srcRect/>
        <a:stretch>
          <a:fillRect/>
        </a:stretch>
      </xdr:blipFill>
      <xdr:spPr bwMode="auto">
        <a:xfrm>
          <a:off x="332814" y="363632"/>
          <a:ext cx="1123950" cy="787773"/>
        </a:xfrm>
        <a:prstGeom prst="rect">
          <a:avLst/>
        </a:prstGeom>
        <a:noFill/>
        <a:ln w="9525">
          <a:noFill/>
          <a:miter lim="800000"/>
          <a:headEnd/>
          <a:tailEnd/>
        </a:ln>
      </xdr:spPr>
    </xdr:pic>
    <xdr:clientData/>
  </xdr:twoCellAnchor>
  <xdr:twoCellAnchor>
    <xdr:from>
      <xdr:col>2</xdr:col>
      <xdr:colOff>515470</xdr:colOff>
      <xdr:row>1</xdr:row>
      <xdr:rowOff>103300</xdr:rowOff>
    </xdr:from>
    <xdr:to>
      <xdr:col>6</xdr:col>
      <xdr:colOff>0</xdr:colOff>
      <xdr:row>6</xdr:row>
      <xdr:rowOff>134471</xdr:rowOff>
    </xdr:to>
    <xdr:sp macro="" textlink="">
      <xdr:nvSpPr>
        <xdr:cNvPr id="3" name="2 CuadroTexto"/>
        <xdr:cNvSpPr txBox="1"/>
      </xdr:nvSpPr>
      <xdr:spPr>
        <a:xfrm>
          <a:off x="1580029" y="305006"/>
          <a:ext cx="10757647" cy="1039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solidFill>
                <a:schemeClr val="dk1"/>
              </a:solidFill>
              <a:latin typeface="+mn-lt"/>
              <a:ea typeface="+mn-ea"/>
              <a:cs typeface="+mn-cs"/>
            </a:rPr>
            <a:t>Departamento Administrativo</a:t>
          </a:r>
          <a:r>
            <a:rPr lang="es-ES" sz="1200" b="1" baseline="0">
              <a:solidFill>
                <a:schemeClr val="dk1"/>
              </a:solidFill>
              <a:latin typeface="+mn-lt"/>
              <a:ea typeface="+mn-ea"/>
              <a:cs typeface="+mn-cs"/>
            </a:rPr>
            <a:t> para la Protección Social</a:t>
          </a:r>
          <a:endParaRPr lang="es-ES" sz="1200" b="1">
            <a:solidFill>
              <a:schemeClr val="dk1"/>
            </a:solidFill>
            <a:latin typeface="+mn-lt"/>
            <a:ea typeface="+mn-ea"/>
            <a:cs typeface="+mn-cs"/>
          </a:endParaRPr>
        </a:p>
        <a:p>
          <a:pPr algn="ctr"/>
          <a:r>
            <a:rPr lang="es-ES" sz="1200" b="1"/>
            <a:t>Instituto Colombiano de Bienestar Familiar</a:t>
          </a:r>
        </a:p>
        <a:p>
          <a:pPr algn="ctr"/>
          <a:r>
            <a:rPr lang="es-ES" sz="1200" b="1"/>
            <a:t>Cecilia de la Fuente de Lleras </a:t>
          </a:r>
        </a:p>
        <a:p>
          <a:pPr algn="ctr"/>
          <a:r>
            <a:rPr lang="es-ES" sz="1200" b="1"/>
            <a:t>Dirección de Logística y Abastecimiento</a:t>
          </a:r>
        </a:p>
      </xdr:txBody>
    </xdr:sp>
    <xdr:clientData/>
  </xdr:twoCellAnchor>
  <xdr:twoCellAnchor editAs="oneCell">
    <xdr:from>
      <xdr:col>6</xdr:col>
      <xdr:colOff>0</xdr:colOff>
      <xdr:row>1</xdr:row>
      <xdr:rowOff>123825</xdr:rowOff>
    </xdr:from>
    <xdr:to>
      <xdr:col>6</xdr:col>
      <xdr:colOff>1200150</xdr:colOff>
      <xdr:row>6</xdr:row>
      <xdr:rowOff>57150</xdr:rowOff>
    </xdr:to>
    <xdr:pic>
      <xdr:nvPicPr>
        <xdr:cNvPr id="1030" name="3 Imagen" descr="http://t2.gstatic.com/images?q=tbn:ANd9GcRNVeRk2h2SLT4M8OjRXRHgqRhGHZLztUqE2jJP4hbWTtlvv8ifS-nPjA"/>
        <xdr:cNvPicPr>
          <a:picLocks noChangeAspect="1" noChangeArrowheads="1"/>
        </xdr:cNvPicPr>
      </xdr:nvPicPr>
      <xdr:blipFill>
        <a:blip xmlns:r="http://schemas.openxmlformats.org/officeDocument/2006/relationships" r:embed="rId2"/>
        <a:srcRect/>
        <a:stretch>
          <a:fillRect/>
        </a:stretch>
      </xdr:blipFill>
      <xdr:spPr bwMode="auto">
        <a:xfrm>
          <a:off x="8477250" y="323850"/>
          <a:ext cx="1200150" cy="9334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052" name="2 Imagen" descr="LOGO ICBF"/>
        <xdr:cNvPicPr>
          <a:picLocks noChangeAspect="1" noChangeArrowheads="1"/>
        </xdr:cNvPicPr>
      </xdr:nvPicPr>
      <xdr:blipFill>
        <a:blip xmlns:r="http://schemas.openxmlformats.org/officeDocument/2006/relationships" r:embed="rId1"/>
        <a:srcRect/>
        <a:stretch>
          <a:fillRect/>
        </a:stretch>
      </xdr:blipFill>
      <xdr:spPr bwMode="auto">
        <a:xfrm>
          <a:off x="171450" y="209550"/>
          <a:ext cx="581025" cy="581025"/>
        </a:xfrm>
        <a:prstGeom prst="rect">
          <a:avLst/>
        </a:prstGeom>
        <a:noFill/>
        <a:ln w="9525">
          <a:noFill/>
          <a:miter lim="800000"/>
          <a:headEnd/>
          <a:tailEnd/>
        </a:ln>
      </xdr:spPr>
    </xdr:pic>
    <xdr:clientData/>
  </xdr:twoCellAnchor>
  <xdr:twoCellAnchor>
    <xdr:from>
      <xdr:col>21</xdr:col>
      <xdr:colOff>447675</xdr:colOff>
      <xdr:row>0</xdr:row>
      <xdr:rowOff>95250</xdr:rowOff>
    </xdr:from>
    <xdr:to>
      <xdr:col>21</xdr:col>
      <xdr:colOff>1038225</xdr:colOff>
      <xdr:row>5</xdr:row>
      <xdr:rowOff>0</xdr:rowOff>
    </xdr:to>
    <xdr:pic>
      <xdr:nvPicPr>
        <xdr:cNvPr id="2053" name="Picture 5" descr="logo color"/>
        <xdr:cNvPicPr>
          <a:picLocks noChangeAspect="1" noChangeArrowheads="1"/>
        </xdr:cNvPicPr>
      </xdr:nvPicPr>
      <xdr:blipFill>
        <a:blip xmlns:r="http://schemas.openxmlformats.org/officeDocument/2006/relationships" r:embed="rId2"/>
        <a:srcRect/>
        <a:stretch>
          <a:fillRect/>
        </a:stretch>
      </xdr:blipFill>
      <xdr:spPr bwMode="auto">
        <a:xfrm>
          <a:off x="9001125" y="95250"/>
          <a:ext cx="590550" cy="619125"/>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2</xdr:row>
      <xdr:rowOff>57150</xdr:rowOff>
    </xdr:from>
    <xdr:to>
      <xdr:col>1</xdr:col>
      <xdr:colOff>1059656</xdr:colOff>
      <xdr:row>6</xdr:row>
      <xdr:rowOff>123825</xdr:rowOff>
    </xdr:to>
    <xdr:pic>
      <xdr:nvPicPr>
        <xdr:cNvPr id="3076" name="45 Imagen" descr="LOGO-ICBF"/>
        <xdr:cNvPicPr>
          <a:picLocks noChangeAspect="1" noChangeArrowheads="1"/>
        </xdr:cNvPicPr>
      </xdr:nvPicPr>
      <xdr:blipFill>
        <a:blip xmlns:r="http://schemas.openxmlformats.org/officeDocument/2006/relationships" r:embed="rId1"/>
        <a:srcRect/>
        <a:stretch>
          <a:fillRect/>
        </a:stretch>
      </xdr:blipFill>
      <xdr:spPr bwMode="auto">
        <a:xfrm>
          <a:off x="452438" y="414338"/>
          <a:ext cx="869156" cy="864393"/>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910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457200</xdr:colOff>
      <xdr:row>2</xdr:row>
      <xdr:rowOff>9525</xdr:rowOff>
    </xdr:from>
    <xdr:to>
      <xdr:col>6</xdr:col>
      <xdr:colOff>511969</xdr:colOff>
      <xdr:row>6</xdr:row>
      <xdr:rowOff>123825</xdr:rowOff>
    </xdr:to>
    <xdr:pic>
      <xdr:nvPicPr>
        <xdr:cNvPr id="3078" name="Picture 2" descr="logo color"/>
        <xdr:cNvPicPr>
          <a:picLocks noChangeAspect="1" noChangeArrowheads="1"/>
        </xdr:cNvPicPr>
      </xdr:nvPicPr>
      <xdr:blipFill>
        <a:blip xmlns:r="http://schemas.openxmlformats.org/officeDocument/2006/relationships" r:embed="rId2"/>
        <a:srcRect/>
        <a:stretch>
          <a:fillRect/>
        </a:stretch>
      </xdr:blipFill>
      <xdr:spPr bwMode="auto">
        <a:xfrm>
          <a:off x="6660356" y="366713"/>
          <a:ext cx="816769" cy="912018"/>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PEC\imprimir\Ajustado_Modelo_de_costos_INPEC_10_01_20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DIRECCION%20TECNICA%20ICBF\Archivos%20FONADE\COSTEO%20DIAGNOSTICO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Jardines%20Sociales\Estudio%20de%20Costos%20Jardines%20Social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rgbog90\d\DOCUME~1\J0ZAMB~1\CONFIG~1\Temp\PP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Documents%20and%20Settings\Huber.Garcia\Mis%20documentos\Datos\Rafa\PLANTA-2008\AMPLIACION%20PLANTA\DATOS_COSTOS-SUPERNUMERARIOS-401_CUPOS-19-08-20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ICBF\Direcci&#243;n%20de%20Logistica%20y%20Abastecimiento\Consultoria%20Bienestarina\CONSULTORIA%20BIENESTARINA%2031-07-1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ICBF\Direcci&#243;n%20de%20Logistica%20y%20Abastecimiento\Encuesta%20Nacional%20de%20Juventud\E.C.%20Encuesta%20Nacional%20de%20Juventu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Documents%20and%20Settings\diego.quintanilla\Configuraci&#243;n%20local\Archivos%20temporales%20de%20Internet\Content.Outlook\Y3XOUI2P\Revisado_Edilberto_Desayunos_Infantiles_con_Amor_Nov_26_201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Tal Humano"/>
      <sheetName val="JS Seguimiento Evaluación"/>
      <sheetName val="Resumen de Costos"/>
      <sheetName val="tabla de Viaticos"/>
      <sheetName val="Cotización tiq Aereos"/>
    </sheetNames>
    <sheetDataSet>
      <sheetData sheetId="0"/>
      <sheetData sheetId="1">
        <row r="10">
          <cell r="B10" t="str">
            <v>Supervisores</v>
          </cell>
        </row>
      </sheetData>
      <sheetData sheetId="2"/>
      <sheetData sheetId="3">
        <row r="9">
          <cell r="H9">
            <v>178802722.29566669</v>
          </cell>
        </row>
      </sheetData>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Funcionario"/>
      <sheetName val="ActividadRE"/>
      <sheetName val="DeseanCapacitacionEn"/>
      <sheetName val="Empresa"/>
      <sheetName val="EstadoMadCabFamilia"/>
      <sheetName val="Funcionario"/>
      <sheetName val="GruporUPS"/>
      <sheetName val="Indemnizacion"/>
      <sheetName val="InfLaboral"/>
      <sheetName val="LimitacionAuditiva"/>
      <sheetName val="LimitacionFisicaOMental"/>
      <sheetName val="LimitacionVisual"/>
      <sheetName val="MadreCabezaFamilia"/>
      <sheetName val="NivelEducacionBasica"/>
      <sheetName val="NivelEducacionSuperior"/>
      <sheetName val="PagoRE"/>
      <sheetName val="PMCL"/>
      <sheetName val="ProximoPension"/>
      <sheetName val="RECapacitacion"/>
      <sheetName val="REContPrivada"/>
      <sheetName val="Seguimiento"/>
      <sheetName val="Tipo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a_Super"/>
      <sheetName val="Planta_Super (2)"/>
      <sheetName val="Costo_401-Final-Año"/>
      <sheetName val="Costo_Final-14-10-09"/>
      <sheetName val="Resm-22-10-09"/>
      <sheetName val="Hoja17"/>
      <sheetName val="11-08-2009"/>
      <sheetName val="Costo_Final-Fase V"/>
      <sheetName val="Costo_Final-Fase VI"/>
      <sheetName val="Costo_Final-Asap_3-GRA-2 Y 5"/>
      <sheetName val="RESM_Costo-Supern-26-05-09"/>
      <sheetName val="RESM_Costo-Supern (4)"/>
      <sheetName val="RESM_Costo-Supern"/>
      <sheetName val="RESM_Costo-Supern (2)"/>
      <sheetName val="RESM_Costo-Supern (3)"/>
      <sheetName val="Costo_Final-Año-714"/>
      <sheetName val="Fase V_VI-Grad-15"/>
      <sheetName val="Fase V_VI-Grad-13-5"/>
      <sheetName val="Vlr_traslado-4-05-09"/>
      <sheetName val="DATOS-ESC-2-VAC-295_05-09"/>
      <sheetName val="RESM_COSTOS_ESC-1"/>
      <sheetName val="RESM_COSTOS_ESC-2"/>
      <sheetName val="COSTO_ASAP"/>
      <sheetName val="Incrementos_Salarial"/>
      <sheetName val="Historico-Supern"/>
      <sheetName val="Costo_Final-Seis Meses"/>
      <sheetName val="Costo_Final-Mes"/>
      <sheetName val="Costo_Final-Año"/>
      <sheetName val="Hoja6"/>
      <sheetName val="Hoja3"/>
      <sheetName val="Resm Cupo"/>
      <sheetName val="Resm Cupo (2)"/>
      <sheetName val="Hoja4"/>
      <sheetName val="Hoja2"/>
      <sheetName val="Equi-Psico-Costos-23-10-09"/>
      <sheetName val="Hoja7"/>
      <sheetName val="Hoja1"/>
      <sheetName val="Hoja8"/>
      <sheetName val="Hoja12"/>
      <sheetName val="Datos-seis M"/>
      <sheetName val="Hoja13"/>
      <sheetName val="20-01-2010"/>
      <sheetName val="Hoja11"/>
      <sheetName val="Hoja10"/>
      <sheetName val="Hoja14"/>
      <sheetName val="Hoja15"/>
      <sheetName val="Hoja9"/>
      <sheetName val="Resm_Dtos-Just-Vig_Fut-2010"/>
      <sheetName val="Hoja16 (2)"/>
      <sheetName val="Hoja7 (2)"/>
      <sheetName val="D_FAMILIA-244-30-DIAS"/>
      <sheetName val="Costo_Final-7-12-09"/>
      <sheetName val="Hoja16"/>
      <sheetName val="Hoja5"/>
      <sheetName val="Hoja18"/>
      <sheetName val="Hoja18 (2)"/>
      <sheetName val="Costo-Super-Proy140-23-03-2010"/>
      <sheetName val="Costo-Super-Sede Nal-23-03-10"/>
      <sheetName val="Resm-23-03-10"/>
      <sheetName val="Hoja22"/>
      <sheetName val="2-07-2010"/>
      <sheetName val="Costo_Nomina_30-06-10-Super"/>
      <sheetName val="Hoja23"/>
      <sheetName val="Hoja21"/>
      <sheetName val="Costo_Nomina_30-09-10-Super"/>
      <sheetName val="Hoja9 (2)"/>
      <sheetName val="Hoja9 (3)"/>
      <sheetName val="Traslados-Super-2010"/>
      <sheetName val="Hoja19"/>
      <sheetName val="Hoja20"/>
      <sheetName val="Hoja24"/>
      <sheetName val="Costo_Nomina_31-12-10-Super"/>
      <sheetName val="PROGRA-PAC-NOV-10"/>
      <sheetName val="Traslados-Super-2010-10-19"/>
      <sheetName val="2011"/>
      <sheetName val="Costos-325-2011"/>
      <sheetName val="Hoja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Tal Humano"/>
      <sheetName val="Resumen de Costos"/>
      <sheetName val="tabla de Viaticos"/>
      <sheetName val="Cotización tiq Aereos"/>
    </sheetNames>
    <sheetDataSet>
      <sheetData sheetId="0"/>
      <sheetData sheetId="1"/>
      <sheetData sheetId="2">
        <row r="15">
          <cell r="J15">
            <v>4</v>
          </cell>
        </row>
      </sheetData>
      <sheetData sheetId="3"/>
      <sheetData sheetId="4">
        <row r="11">
          <cell r="G11">
            <v>479191</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Indices empleados y Parametros"/>
      <sheetName val="RESUMEN "/>
      <sheetName val="Logistica Integral"/>
      <sheetName val="Logistica No Integral"/>
      <sheetName val="Impuestos y comisiones"/>
      <sheetName val="Cantidades y Ctos Prod Totales"/>
      <sheetName val="Tot_Frecuencias x Ciclo-Leche "/>
      <sheetName val="Total lacteo_galletas_bienest_A"/>
      <sheetName val="Calculo und regionalizado_A"/>
      <sheetName val="Frecuencia Lacteos "/>
      <sheetName val="Tot_Frecuencias x Ciclo-Acompañ"/>
      <sheetName val="Frecuencia Acompañante"/>
      <sheetName val="Costos Unitarios Acompañante"/>
      <sheetName val="Materiales_Acompañantes"/>
      <sheetName val="Formulacion_Prod_Acompañan"/>
      <sheetName val="Costos Unitarios Lacteos"/>
      <sheetName val="Materiales Productos Lacteos"/>
      <sheetName val="Formulacion_Productos_Lacteos"/>
      <sheetName val="Macros y Cobertura"/>
      <sheetName val="Cobertura"/>
      <sheetName val="FT_26_Nov_2012"/>
      <sheetName val="Los precios Leche --&gt;"/>
      <sheetName val="Precios historicos Leche-MADR"/>
      <sheetName val="Proyección valor Lacteo MADR"/>
      <sheetName val="Fuente negociac. y new prod--&gt;"/>
      <sheetName val="NEGO 1er SEM 2012"/>
      <sheetName val="NEGO 1ro y 2do Sem x Dpto"/>
      <sheetName val="Formulacion New productos"/>
      <sheetName val="COSTO COMISIÓN "/>
      <sheetName val="Con BMC--&gt;"/>
      <sheetName val="Logistica CON_BMC"/>
      <sheetName val="Productos CON_BMC "/>
      <sheetName val="Con 650 benef --&gt;"/>
      <sheetName val="Total lacteo_galletas_bienest_B"/>
      <sheetName val="Calculo und regionalizado_B"/>
      <sheetName val="Estados financieros --&gt;"/>
      <sheetName val="An Financ E.S."/>
      <sheetName val="Cotizaciones_Logistica"/>
      <sheetName val="Proyecto plie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outlinePr summaryBelow="0"/>
  </sheetPr>
  <dimension ref="A1:P166"/>
  <sheetViews>
    <sheetView showGridLines="0" tabSelected="1" zoomScale="90" zoomScaleNormal="90" zoomScaleSheetLayoutView="30" zoomScalePageLayoutView="70" workbookViewId="0">
      <selection activeCell="G34" sqref="G34"/>
    </sheetView>
  </sheetViews>
  <sheetFormatPr baseColWidth="10" defaultColWidth="0" defaultRowHeight="15" zeroHeight="1" outlineLevelRow="1"/>
  <cols>
    <col min="1" max="1" width="2.140625" style="54" customWidth="1"/>
    <col min="2" max="2" width="12.7109375" style="54" customWidth="1"/>
    <col min="3" max="3" width="115.85546875" style="89" customWidth="1"/>
    <col min="4" max="4" width="14.7109375" style="54" bestFit="1" customWidth="1"/>
    <col min="5" max="5" width="17.140625" style="70" bestFit="1" customWidth="1"/>
    <col min="6" max="6" width="19.7109375" style="131" customWidth="1"/>
    <col min="7" max="7" width="25.42578125" style="54" customWidth="1"/>
    <col min="8" max="8" width="3.7109375" style="82" customWidth="1"/>
    <col min="9" max="13" width="11.42578125" style="54" hidden="1" customWidth="1"/>
    <col min="14" max="14" width="22" style="54" hidden="1" customWidth="1"/>
    <col min="15" max="16" width="20" style="54" hidden="1" customWidth="1"/>
    <col min="17" max="16384" width="11.42578125" style="54" hidden="1"/>
  </cols>
  <sheetData>
    <row r="1" spans="2:14" s="52" customFormat="1" ht="15.75" thickBot="1">
      <c r="B1" s="51"/>
      <c r="C1" s="83"/>
      <c r="E1" s="53"/>
      <c r="F1" s="127"/>
      <c r="H1" s="54"/>
    </row>
    <row r="2" spans="2:14" s="52" customFormat="1" ht="15.75">
      <c r="B2" s="55"/>
      <c r="C2" s="84"/>
      <c r="D2" s="56"/>
      <c r="E2" s="57"/>
      <c r="F2" s="128"/>
      <c r="G2" s="58"/>
      <c r="H2" s="54"/>
    </row>
    <row r="3" spans="2:14" s="52" customFormat="1" ht="15.75">
      <c r="B3" s="59"/>
      <c r="C3" s="85"/>
      <c r="D3" s="60"/>
      <c r="E3" s="61"/>
      <c r="F3" s="129"/>
      <c r="G3" s="62"/>
      <c r="H3" s="54"/>
    </row>
    <row r="4" spans="2:14" s="52" customFormat="1" ht="15.75">
      <c r="B4" s="59"/>
      <c r="C4" s="85"/>
      <c r="D4" s="60"/>
      <c r="E4" s="61"/>
      <c r="F4" s="129"/>
      <c r="G4" s="62"/>
      <c r="H4" s="54"/>
    </row>
    <row r="5" spans="2:14" s="52" customFormat="1" ht="15.75">
      <c r="B5" s="59"/>
      <c r="C5" s="85"/>
      <c r="D5" s="60"/>
      <c r="E5" s="61"/>
      <c r="F5" s="127"/>
      <c r="G5" s="63"/>
      <c r="H5" s="54"/>
    </row>
    <row r="6" spans="2:14" s="52" customFormat="1" ht="15.75">
      <c r="B6" s="59"/>
      <c r="C6" s="85"/>
      <c r="D6" s="60"/>
      <c r="E6" s="61"/>
      <c r="F6" s="127"/>
      <c r="G6" s="63"/>
      <c r="H6" s="54"/>
      <c r="N6" s="64"/>
    </row>
    <row r="7" spans="2:14" s="52" customFormat="1" ht="16.5" thickBot="1">
      <c r="B7" s="65"/>
      <c r="C7" s="86"/>
      <c r="D7" s="66"/>
      <c r="E7" s="67"/>
      <c r="F7" s="130"/>
      <c r="G7" s="68"/>
      <c r="H7" s="54"/>
    </row>
    <row r="8" spans="2:14">
      <c r="B8" s="69"/>
      <c r="C8" s="87"/>
      <c r="H8" s="54"/>
    </row>
    <row r="9" spans="2:14" ht="15.75">
      <c r="B9" s="71" t="s">
        <v>181</v>
      </c>
      <c r="C9" s="87"/>
      <c r="H9" s="54"/>
    </row>
    <row r="10" spans="2:14" ht="15.75">
      <c r="B10" s="72" t="s">
        <v>182</v>
      </c>
      <c r="C10" s="87"/>
      <c r="H10" s="54"/>
    </row>
    <row r="11" spans="2:14" ht="15.75">
      <c r="B11" s="72" t="s">
        <v>183</v>
      </c>
      <c r="C11" s="87"/>
      <c r="H11" s="54"/>
    </row>
    <row r="12" spans="2:14">
      <c r="B12" s="69"/>
      <c r="C12" s="87"/>
      <c r="H12" s="54"/>
    </row>
    <row r="13" spans="2:14" ht="18">
      <c r="B13" s="153" t="s">
        <v>203</v>
      </c>
      <c r="C13" s="87"/>
      <c r="H13" s="54"/>
    </row>
    <row r="14" spans="2:14">
      <c r="B14" s="69"/>
      <c r="C14" s="87"/>
      <c r="H14" s="54"/>
    </row>
    <row r="15" spans="2:14" ht="15.75">
      <c r="B15" s="73" t="s">
        <v>83</v>
      </c>
      <c r="C15" s="88"/>
      <c r="D15" s="75"/>
      <c r="E15" s="76" t="s">
        <v>84</v>
      </c>
      <c r="F15" s="132"/>
      <c r="G15" s="75"/>
      <c r="H15" s="54"/>
    </row>
    <row r="16" spans="2:14" ht="15.75">
      <c r="B16" s="73" t="s">
        <v>85</v>
      </c>
      <c r="C16" s="88"/>
      <c r="D16" s="75"/>
      <c r="E16" s="77" t="s">
        <v>86</v>
      </c>
      <c r="F16" s="133"/>
      <c r="G16" s="78"/>
      <c r="H16" s="54"/>
    </row>
    <row r="17" spans="2:8" ht="15.75">
      <c r="B17" s="73" t="s">
        <v>87</v>
      </c>
      <c r="C17" s="88"/>
      <c r="D17" s="74"/>
      <c r="E17" s="77" t="s">
        <v>42</v>
      </c>
      <c r="F17" s="133"/>
      <c r="G17" s="78"/>
      <c r="H17" s="54"/>
    </row>
    <row r="18" spans="2:8" ht="15.75">
      <c r="B18" s="73" t="s">
        <v>88</v>
      </c>
      <c r="C18" s="88"/>
      <c r="D18" s="74"/>
      <c r="E18" s="79"/>
      <c r="F18" s="134"/>
      <c r="G18" s="80"/>
      <c r="H18" s="54"/>
    </row>
    <row r="19" spans="2:8">
      <c r="B19" s="69"/>
      <c r="C19" s="87"/>
      <c r="H19" s="54"/>
    </row>
    <row r="20" spans="2:8" ht="31.5">
      <c r="B20" s="81" t="s">
        <v>187</v>
      </c>
      <c r="C20" s="100" t="s">
        <v>342</v>
      </c>
      <c r="D20" s="100" t="s">
        <v>89</v>
      </c>
      <c r="E20" s="101" t="s">
        <v>90</v>
      </c>
      <c r="F20" s="135" t="s">
        <v>91</v>
      </c>
      <c r="G20" s="100" t="s">
        <v>186</v>
      </c>
    </row>
    <row r="21" spans="2:8" ht="30" customHeight="1">
      <c r="B21" s="99" t="s">
        <v>92</v>
      </c>
      <c r="C21" s="109" t="s">
        <v>202</v>
      </c>
      <c r="D21" s="106"/>
      <c r="E21" s="107"/>
      <c r="F21" s="136"/>
      <c r="G21" s="108"/>
    </row>
    <row r="22" spans="2:8" ht="18.75" customHeight="1" outlineLevel="1">
      <c r="B22" s="90" t="s">
        <v>204</v>
      </c>
      <c r="C22" s="115" t="s">
        <v>93</v>
      </c>
      <c r="D22" s="102" t="s">
        <v>184</v>
      </c>
      <c r="E22" s="103">
        <f>115+66+50</f>
        <v>231</v>
      </c>
      <c r="F22" s="139"/>
      <c r="G22" s="104">
        <f t="shared" ref="G22:G91" si="0">+E22*F22</f>
        <v>0</v>
      </c>
    </row>
    <row r="23" spans="2:8" ht="18.75" customHeight="1" outlineLevel="1">
      <c r="B23" s="90" t="s">
        <v>205</v>
      </c>
      <c r="C23" s="116" t="s">
        <v>304</v>
      </c>
      <c r="D23" s="90" t="s">
        <v>184</v>
      </c>
      <c r="E23" s="91">
        <f>14.4+(2.7*(35.99+70.4+15+3+5))</f>
        <v>363.75300000000004</v>
      </c>
      <c r="F23" s="140"/>
      <c r="G23" s="92">
        <f t="shared" si="0"/>
        <v>0</v>
      </c>
    </row>
    <row r="24" spans="2:8" ht="18.75" customHeight="1" outlineLevel="1">
      <c r="B24" s="90" t="s">
        <v>206</v>
      </c>
      <c r="C24" s="116" t="s">
        <v>94</v>
      </c>
      <c r="D24" s="90" t="s">
        <v>184</v>
      </c>
      <c r="E24" s="91">
        <v>1500</v>
      </c>
      <c r="F24" s="140"/>
      <c r="G24" s="92">
        <f t="shared" si="0"/>
        <v>0</v>
      </c>
    </row>
    <row r="25" spans="2:8" ht="18.75" customHeight="1" outlineLevel="1">
      <c r="B25" s="90" t="s">
        <v>207</v>
      </c>
      <c r="C25" s="116" t="s">
        <v>95</v>
      </c>
      <c r="D25" s="90" t="s">
        <v>173</v>
      </c>
      <c r="E25" s="91">
        <v>1000</v>
      </c>
      <c r="F25" s="140"/>
      <c r="G25" s="92">
        <f t="shared" si="0"/>
        <v>0</v>
      </c>
    </row>
    <row r="26" spans="2:8" ht="18.75" customHeight="1" outlineLevel="1">
      <c r="B26" s="90" t="s">
        <v>208</v>
      </c>
      <c r="C26" s="116" t="s">
        <v>96</v>
      </c>
      <c r="D26" s="90" t="s">
        <v>184</v>
      </c>
      <c r="E26" s="91">
        <f>+E27</f>
        <v>3178</v>
      </c>
      <c r="F26" s="140"/>
      <c r="G26" s="92">
        <f t="shared" si="0"/>
        <v>0</v>
      </c>
    </row>
    <row r="27" spans="2:8" ht="18.75" customHeight="1" outlineLevel="1">
      <c r="B27" s="90" t="s">
        <v>209</v>
      </c>
      <c r="C27" s="116" t="s">
        <v>97</v>
      </c>
      <c r="D27" s="90" t="s">
        <v>184</v>
      </c>
      <c r="E27" s="91">
        <f>818+96+325+314+14+14+14+14+313+313+313+313+317</f>
        <v>3178</v>
      </c>
      <c r="F27" s="140"/>
      <c r="G27" s="92">
        <f t="shared" si="0"/>
        <v>0</v>
      </c>
    </row>
    <row r="28" spans="2:8" ht="18.75" customHeight="1" outlineLevel="1">
      <c r="B28" s="90" t="s">
        <v>210</v>
      </c>
      <c r="C28" s="116" t="s">
        <v>305</v>
      </c>
      <c r="D28" s="90" t="s">
        <v>174</v>
      </c>
      <c r="E28" s="91">
        <v>50</v>
      </c>
      <c r="F28" s="140"/>
      <c r="G28" s="92">
        <f t="shared" si="0"/>
        <v>0</v>
      </c>
    </row>
    <row r="29" spans="2:8" ht="18.75" customHeight="1" outlineLevel="1">
      <c r="B29" s="90" t="s">
        <v>211</v>
      </c>
      <c r="C29" s="116" t="s">
        <v>98</v>
      </c>
      <c r="D29" s="90" t="s">
        <v>184</v>
      </c>
      <c r="E29" s="91">
        <f>+(23*5)+5*((19.42*2.7))+(14.47*5)+5*(2.7*20)+200</f>
        <v>919.52</v>
      </c>
      <c r="F29" s="140"/>
      <c r="G29" s="92">
        <f t="shared" si="0"/>
        <v>0</v>
      </c>
    </row>
    <row r="30" spans="2:8" ht="18.75" customHeight="1" outlineLevel="1">
      <c r="B30" s="90" t="s">
        <v>212</v>
      </c>
      <c r="C30" s="116" t="s">
        <v>99</v>
      </c>
      <c r="D30" s="90" t="s">
        <v>173</v>
      </c>
      <c r="E30" s="91">
        <v>31</v>
      </c>
      <c r="F30" s="140"/>
      <c r="G30" s="92">
        <f t="shared" si="0"/>
        <v>0</v>
      </c>
    </row>
    <row r="31" spans="2:8" ht="18.75" customHeight="1" outlineLevel="1">
      <c r="B31" s="90" t="s">
        <v>213</v>
      </c>
      <c r="C31" s="116" t="s">
        <v>100</v>
      </c>
      <c r="D31" s="90" t="s">
        <v>184</v>
      </c>
      <c r="E31" s="91">
        <f>2.7*(14+10+5)</f>
        <v>78.300000000000011</v>
      </c>
      <c r="F31" s="140"/>
      <c r="G31" s="92">
        <f t="shared" si="0"/>
        <v>0</v>
      </c>
    </row>
    <row r="32" spans="2:8" ht="18.75" customHeight="1" outlineLevel="1">
      <c r="B32" s="90" t="s">
        <v>214</v>
      </c>
      <c r="C32" s="116" t="s">
        <v>101</v>
      </c>
      <c r="D32" s="90" t="s">
        <v>185</v>
      </c>
      <c r="E32" s="91">
        <v>120</v>
      </c>
      <c r="F32" s="140"/>
      <c r="G32" s="92">
        <f t="shared" si="0"/>
        <v>0</v>
      </c>
    </row>
    <row r="33" spans="2:8" ht="18.75" customHeight="1" outlineLevel="1">
      <c r="B33" s="90" t="s">
        <v>215</v>
      </c>
      <c r="C33" s="116" t="s">
        <v>306</v>
      </c>
      <c r="D33" s="90" t="s">
        <v>174</v>
      </c>
      <c r="E33" s="91">
        <v>55</v>
      </c>
      <c r="F33" s="140"/>
      <c r="G33" s="92">
        <f t="shared" si="0"/>
        <v>0</v>
      </c>
    </row>
    <row r="34" spans="2:8" s="120" customFormat="1" ht="30.75" customHeight="1">
      <c r="B34" s="121"/>
      <c r="C34" s="122" t="str">
        <f>+"SUBTOTAL"&amp;" "&amp;C21</f>
        <v xml:space="preserve">SUBTOTAL OBRAS DE ADECUACIÓN DEL ÁREA DE LA BIBLIOTECA. </v>
      </c>
      <c r="D34" s="123"/>
      <c r="E34" s="124"/>
      <c r="F34" s="141"/>
      <c r="G34" s="125">
        <f>+SUM(G22:G33)</f>
        <v>0</v>
      </c>
      <c r="H34" s="126"/>
    </row>
    <row r="35" spans="2:8" ht="30" customHeight="1">
      <c r="B35" s="99" t="s">
        <v>188</v>
      </c>
      <c r="C35" s="109" t="s">
        <v>102</v>
      </c>
      <c r="D35" s="106"/>
      <c r="E35" s="107"/>
      <c r="F35" s="142"/>
      <c r="G35" s="108"/>
    </row>
    <row r="36" spans="2:8" s="112" customFormat="1" ht="18.75" customHeight="1" outlineLevel="1">
      <c r="B36" s="113" t="s">
        <v>216</v>
      </c>
      <c r="C36" s="117" t="s">
        <v>103</v>
      </c>
      <c r="D36" s="93" t="s">
        <v>173</v>
      </c>
      <c r="E36" s="94">
        <v>35</v>
      </c>
      <c r="F36" s="140"/>
      <c r="G36" s="92">
        <f t="shared" si="0"/>
        <v>0</v>
      </c>
      <c r="H36" s="82"/>
    </row>
    <row r="37" spans="2:8" s="112" customFormat="1" ht="18.75" customHeight="1" outlineLevel="1">
      <c r="B37" s="113" t="s">
        <v>217</v>
      </c>
      <c r="C37" s="117" t="s">
        <v>104</v>
      </c>
      <c r="D37" s="93" t="s">
        <v>174</v>
      </c>
      <c r="E37" s="94">
        <v>150</v>
      </c>
      <c r="F37" s="140"/>
      <c r="G37" s="92">
        <f t="shared" si="0"/>
        <v>0</v>
      </c>
      <c r="H37" s="82"/>
    </row>
    <row r="38" spans="2:8" s="112" customFormat="1" ht="18.75" customHeight="1" outlineLevel="1">
      <c r="B38" s="113" t="s">
        <v>218</v>
      </c>
      <c r="C38" s="98" t="s">
        <v>105</v>
      </c>
      <c r="D38" s="93" t="s">
        <v>173</v>
      </c>
      <c r="E38" s="94">
        <v>60</v>
      </c>
      <c r="F38" s="140"/>
      <c r="G38" s="92">
        <f t="shared" si="0"/>
        <v>0</v>
      </c>
      <c r="H38" s="82"/>
    </row>
    <row r="39" spans="2:8" s="112" customFormat="1" ht="18.75" customHeight="1" outlineLevel="1">
      <c r="B39" s="113" t="s">
        <v>219</v>
      </c>
      <c r="C39" s="117" t="s">
        <v>106</v>
      </c>
      <c r="D39" s="93" t="s">
        <v>174</v>
      </c>
      <c r="E39" s="94">
        <v>100</v>
      </c>
      <c r="F39" s="140"/>
      <c r="G39" s="92">
        <f t="shared" si="0"/>
        <v>0</v>
      </c>
      <c r="H39" s="82"/>
    </row>
    <row r="40" spans="2:8" s="112" customFormat="1" ht="18.75" customHeight="1" outlineLevel="1">
      <c r="B40" s="113" t="s">
        <v>220</v>
      </c>
      <c r="C40" s="117" t="s">
        <v>107</v>
      </c>
      <c r="D40" s="93" t="s">
        <v>173</v>
      </c>
      <c r="E40" s="94">
        <v>60</v>
      </c>
      <c r="F40" s="140"/>
      <c r="G40" s="92">
        <f t="shared" si="0"/>
        <v>0</v>
      </c>
      <c r="H40" s="82"/>
    </row>
    <row r="41" spans="2:8" s="112" customFormat="1" ht="18.75" customHeight="1" outlineLevel="1">
      <c r="B41" s="113" t="s">
        <v>221</v>
      </c>
      <c r="C41" s="117" t="s">
        <v>108</v>
      </c>
      <c r="D41" s="93" t="s">
        <v>173</v>
      </c>
      <c r="E41" s="94">
        <v>20</v>
      </c>
      <c r="F41" s="140"/>
      <c r="G41" s="92">
        <f t="shared" si="0"/>
        <v>0</v>
      </c>
      <c r="H41" s="82"/>
    </row>
    <row r="42" spans="2:8" s="112" customFormat="1" ht="18.75" customHeight="1" outlineLevel="1">
      <c r="B42" s="113" t="s">
        <v>222</v>
      </c>
      <c r="C42" s="117" t="s">
        <v>307</v>
      </c>
      <c r="D42" s="93" t="s">
        <v>174</v>
      </c>
      <c r="E42" s="94">
        <v>85</v>
      </c>
      <c r="F42" s="140"/>
      <c r="G42" s="92">
        <f t="shared" si="0"/>
        <v>0</v>
      </c>
      <c r="H42" s="82"/>
    </row>
    <row r="43" spans="2:8" s="120" customFormat="1" ht="30.75" customHeight="1">
      <c r="B43" s="121"/>
      <c r="C43" s="122" t="str">
        <f>+"SUBTOTAL"&amp;" "&amp;C35</f>
        <v>SUBTOTAL INSTALACIONES HIDRAULICAS Y SANITARIAS</v>
      </c>
      <c r="D43" s="123"/>
      <c r="E43" s="124"/>
      <c r="F43" s="141"/>
      <c r="G43" s="125">
        <f>+SUM(G36:G42)</f>
        <v>0</v>
      </c>
      <c r="H43" s="126"/>
    </row>
    <row r="44" spans="2:8" ht="30" customHeight="1">
      <c r="B44" s="99" t="s">
        <v>189</v>
      </c>
      <c r="C44" s="109" t="s">
        <v>109</v>
      </c>
      <c r="D44" s="106"/>
      <c r="E44" s="107"/>
      <c r="F44" s="142"/>
      <c r="G44" s="108"/>
    </row>
    <row r="45" spans="2:8" s="112" customFormat="1" ht="18.75" customHeight="1" outlineLevel="1">
      <c r="B45" s="113" t="s">
        <v>223</v>
      </c>
      <c r="C45" s="117" t="s">
        <v>110</v>
      </c>
      <c r="D45" s="93" t="s">
        <v>180</v>
      </c>
      <c r="E45" s="94">
        <v>20</v>
      </c>
      <c r="F45" s="140"/>
      <c r="G45" s="92">
        <f t="shared" si="0"/>
        <v>0</v>
      </c>
      <c r="H45" s="82"/>
    </row>
    <row r="46" spans="2:8" s="112" customFormat="1" ht="30" outlineLevel="1">
      <c r="B46" s="113" t="s">
        <v>224</v>
      </c>
      <c r="C46" s="118" t="s">
        <v>308</v>
      </c>
      <c r="D46" s="93" t="s">
        <v>180</v>
      </c>
      <c r="E46" s="94">
        <f>(24*4)+(14*4)+6.39</f>
        <v>158.38999999999999</v>
      </c>
      <c r="F46" s="140"/>
      <c r="G46" s="92">
        <f t="shared" si="0"/>
        <v>0</v>
      </c>
      <c r="H46" s="82"/>
    </row>
    <row r="47" spans="2:8" s="112" customFormat="1" ht="30" outlineLevel="1">
      <c r="B47" s="113" t="s">
        <v>225</v>
      </c>
      <c r="C47" s="117" t="s">
        <v>111</v>
      </c>
      <c r="D47" s="93" t="s">
        <v>180</v>
      </c>
      <c r="E47" s="94">
        <f>2.7*(10.19+(13.97*8)+(9.06*4))</f>
        <v>427.113</v>
      </c>
      <c r="F47" s="140"/>
      <c r="G47" s="92">
        <f t="shared" si="0"/>
        <v>0</v>
      </c>
      <c r="H47" s="82"/>
    </row>
    <row r="48" spans="2:8" s="112" customFormat="1" ht="30" outlineLevel="1">
      <c r="B48" s="113" t="s">
        <v>226</v>
      </c>
      <c r="C48" s="117" t="s">
        <v>112</v>
      </c>
      <c r="D48" s="93" t="s">
        <v>180</v>
      </c>
      <c r="E48" s="94">
        <v>90</v>
      </c>
      <c r="F48" s="140"/>
      <c r="G48" s="92">
        <f t="shared" si="0"/>
        <v>0</v>
      </c>
      <c r="H48" s="82"/>
    </row>
    <row r="49" spans="2:8" s="112" customFormat="1" ht="18.75" customHeight="1" outlineLevel="1">
      <c r="B49" s="113" t="s">
        <v>227</v>
      </c>
      <c r="C49" s="117" t="s">
        <v>113</v>
      </c>
      <c r="D49" s="93" t="s">
        <v>174</v>
      </c>
      <c r="E49" s="94">
        <f>16.6+6.65+10.76+1.81+5.64+5.92+3.7+3.6+6.02+4.55+3.15+3.6+6.02+6.49+6.02+3.7+6.02+3.7+(9*35)+100</f>
        <v>518.95000000000005</v>
      </c>
      <c r="F49" s="140"/>
      <c r="G49" s="92">
        <f t="shared" si="0"/>
        <v>0</v>
      </c>
      <c r="H49" s="82"/>
    </row>
    <row r="50" spans="2:8" s="112" customFormat="1" ht="18.75" customHeight="1" outlineLevel="1">
      <c r="B50" s="113" t="s">
        <v>228</v>
      </c>
      <c r="C50" s="117" t="s">
        <v>309</v>
      </c>
      <c r="D50" s="93" t="s">
        <v>174</v>
      </c>
      <c r="E50" s="94">
        <v>200</v>
      </c>
      <c r="F50" s="140"/>
      <c r="G50" s="92">
        <f t="shared" si="0"/>
        <v>0</v>
      </c>
      <c r="H50" s="82"/>
    </row>
    <row r="51" spans="2:8" s="112" customFormat="1" ht="18.75" customHeight="1" outlineLevel="1">
      <c r="B51" s="113" t="s">
        <v>229</v>
      </c>
      <c r="C51" s="117" t="s">
        <v>114</v>
      </c>
      <c r="D51" s="93" t="s">
        <v>180</v>
      </c>
      <c r="E51" s="94">
        <v>3178</v>
      </c>
      <c r="F51" s="140"/>
      <c r="G51" s="92">
        <f t="shared" si="0"/>
        <v>0</v>
      </c>
      <c r="H51" s="82"/>
    </row>
    <row r="52" spans="2:8" s="120" customFormat="1" ht="30.75" customHeight="1">
      <c r="B52" s="121"/>
      <c r="C52" s="122" t="str">
        <f>+"SUBTOTAL"&amp;" "&amp;C44</f>
        <v>SUBTOTAL PISOS BASE Y ACABADOS</v>
      </c>
      <c r="D52" s="123"/>
      <c r="E52" s="124"/>
      <c r="F52" s="141"/>
      <c r="G52" s="125">
        <f>+SUM(G45:G51)</f>
        <v>0</v>
      </c>
      <c r="H52" s="126"/>
    </row>
    <row r="53" spans="2:8" ht="30" customHeight="1">
      <c r="B53" s="99" t="s">
        <v>190</v>
      </c>
      <c r="C53" s="109" t="s">
        <v>115</v>
      </c>
      <c r="D53" s="106"/>
      <c r="E53" s="107"/>
      <c r="F53" s="142"/>
      <c r="G53" s="108"/>
    </row>
    <row r="54" spans="2:8" s="112" customFormat="1" ht="18.75" customHeight="1" outlineLevel="1">
      <c r="B54" s="113" t="s">
        <v>230</v>
      </c>
      <c r="C54" s="117" t="s">
        <v>116</v>
      </c>
      <c r="D54" s="110" t="s">
        <v>174</v>
      </c>
      <c r="E54" s="94">
        <v>350</v>
      </c>
      <c r="F54" s="140"/>
      <c r="G54" s="92">
        <f t="shared" si="0"/>
        <v>0</v>
      </c>
      <c r="H54" s="82"/>
    </row>
    <row r="55" spans="2:8" s="112" customFormat="1" ht="18.75" customHeight="1" outlineLevel="1">
      <c r="B55" s="113" t="s">
        <v>231</v>
      </c>
      <c r="C55" s="117" t="s">
        <v>117</v>
      </c>
      <c r="D55" s="93" t="s">
        <v>180</v>
      </c>
      <c r="E55" s="94">
        <v>50</v>
      </c>
      <c r="F55" s="140"/>
      <c r="G55" s="92">
        <f t="shared" si="0"/>
        <v>0</v>
      </c>
      <c r="H55" s="82"/>
    </row>
    <row r="56" spans="2:8" s="112" customFormat="1" ht="18.75" customHeight="1" outlineLevel="1">
      <c r="B56" s="113" t="s">
        <v>232</v>
      </c>
      <c r="C56" s="117" t="s">
        <v>118</v>
      </c>
      <c r="D56" s="93" t="s">
        <v>180</v>
      </c>
      <c r="E56" s="94">
        <f>1.1*(150+150)+2.7*((8.4*10)+(5.6*10)+42.4+100)+200</f>
        <v>1292.48</v>
      </c>
      <c r="F56" s="140"/>
      <c r="G56" s="92">
        <f t="shared" si="0"/>
        <v>0</v>
      </c>
      <c r="H56" s="82"/>
    </row>
    <row r="57" spans="2:8" s="112" customFormat="1" ht="18.75" customHeight="1" outlineLevel="1">
      <c r="B57" s="113" t="s">
        <v>233</v>
      </c>
      <c r="C57" s="117" t="s">
        <v>119</v>
      </c>
      <c r="D57" s="93" t="s">
        <v>180</v>
      </c>
      <c r="E57" s="94">
        <v>500</v>
      </c>
      <c r="F57" s="140"/>
      <c r="G57" s="92">
        <f t="shared" si="0"/>
        <v>0</v>
      </c>
      <c r="H57" s="82"/>
    </row>
    <row r="58" spans="2:8" s="112" customFormat="1" ht="18.75" customHeight="1" outlineLevel="1">
      <c r="B58" s="113" t="s">
        <v>234</v>
      </c>
      <c r="C58" s="117" t="s">
        <v>120</v>
      </c>
      <c r="D58" s="93" t="s">
        <v>180</v>
      </c>
      <c r="E58" s="94">
        <v>150</v>
      </c>
      <c r="F58" s="140"/>
      <c r="G58" s="92">
        <f t="shared" si="0"/>
        <v>0</v>
      </c>
      <c r="H58" s="82"/>
    </row>
    <row r="59" spans="2:8" s="112" customFormat="1" ht="18.75" customHeight="1" outlineLevel="1">
      <c r="B59" s="113" t="s">
        <v>235</v>
      </c>
      <c r="C59" s="98" t="s">
        <v>310</v>
      </c>
      <c r="D59" s="95" t="s">
        <v>174</v>
      </c>
      <c r="E59" s="94">
        <v>500</v>
      </c>
      <c r="F59" s="140"/>
      <c r="G59" s="92">
        <f t="shared" si="0"/>
        <v>0</v>
      </c>
      <c r="H59" s="82"/>
    </row>
    <row r="60" spans="2:8" s="120" customFormat="1" ht="30.75" customHeight="1">
      <c r="B60" s="121"/>
      <c r="C60" s="122" t="str">
        <f>+"SUBTOTAL"&amp;" "&amp;C53</f>
        <v>SUBTOTAL ESTUCO Y PINTURA</v>
      </c>
      <c r="D60" s="123"/>
      <c r="E60" s="124"/>
      <c r="F60" s="141"/>
      <c r="G60" s="125">
        <f>+SUM(G54:G59)</f>
        <v>0</v>
      </c>
      <c r="H60" s="126"/>
    </row>
    <row r="61" spans="2:8" ht="30" customHeight="1">
      <c r="B61" s="99" t="s">
        <v>191</v>
      </c>
      <c r="C61" s="109" t="s">
        <v>121</v>
      </c>
      <c r="D61" s="106"/>
      <c r="E61" s="107"/>
      <c r="F61" s="142"/>
      <c r="G61" s="108"/>
    </row>
    <row r="62" spans="2:8" s="112" customFormat="1" ht="18.75" customHeight="1" outlineLevel="1">
      <c r="B62" s="97" t="s">
        <v>236</v>
      </c>
      <c r="C62" s="117" t="s">
        <v>122</v>
      </c>
      <c r="D62" s="93" t="s">
        <v>180</v>
      </c>
      <c r="E62" s="94">
        <v>100</v>
      </c>
      <c r="F62" s="140"/>
      <c r="G62" s="92">
        <f t="shared" si="0"/>
        <v>0</v>
      </c>
      <c r="H62" s="82"/>
    </row>
    <row r="63" spans="2:8" s="120" customFormat="1" ht="30.75" customHeight="1">
      <c r="B63" s="121"/>
      <c r="C63" s="122" t="str">
        <f>+"SUBTOTAL"&amp;" "&amp;C61</f>
        <v>SUBTOTAL MAMPOSTERIA</v>
      </c>
      <c r="D63" s="123"/>
      <c r="E63" s="124"/>
      <c r="F63" s="141"/>
      <c r="G63" s="125">
        <f>+SUM(G62)</f>
        <v>0</v>
      </c>
      <c r="H63" s="126"/>
    </row>
    <row r="64" spans="2:8" ht="30" customHeight="1">
      <c r="B64" s="99" t="s">
        <v>192</v>
      </c>
      <c r="C64" s="109" t="s">
        <v>123</v>
      </c>
      <c r="D64" s="106"/>
      <c r="E64" s="107"/>
      <c r="F64" s="142"/>
      <c r="G64" s="108"/>
    </row>
    <row r="65" spans="2:8" s="112" customFormat="1" ht="18.75" customHeight="1" outlineLevel="1">
      <c r="B65" s="113" t="s">
        <v>237</v>
      </c>
      <c r="C65" s="98" t="s">
        <v>124</v>
      </c>
      <c r="D65" s="93" t="s">
        <v>180</v>
      </c>
      <c r="E65" s="94">
        <f>+E27</f>
        <v>3178</v>
      </c>
      <c r="F65" s="140"/>
      <c r="G65" s="92">
        <f t="shared" si="0"/>
        <v>0</v>
      </c>
      <c r="H65" s="82"/>
    </row>
    <row r="66" spans="2:8" s="120" customFormat="1" ht="30.75" customHeight="1">
      <c r="B66" s="121"/>
      <c r="C66" s="122" t="str">
        <f>+"SUBTOTAL"&amp;" "&amp;C64</f>
        <v>SUBTOTAL CIELO RASO</v>
      </c>
      <c r="D66" s="123"/>
      <c r="E66" s="124"/>
      <c r="F66" s="141"/>
      <c r="G66" s="125">
        <f>+SUM(G65)</f>
        <v>0</v>
      </c>
      <c r="H66" s="126"/>
    </row>
    <row r="67" spans="2:8" ht="30" customHeight="1">
      <c r="B67" s="99" t="s">
        <v>193</v>
      </c>
      <c r="C67" s="109" t="s">
        <v>125</v>
      </c>
      <c r="D67" s="106"/>
      <c r="E67" s="107"/>
      <c r="F67" s="142"/>
      <c r="G67" s="108"/>
    </row>
    <row r="68" spans="2:8" s="112" customFormat="1" ht="30" outlineLevel="1">
      <c r="B68" s="119" t="s">
        <v>238</v>
      </c>
      <c r="C68" s="98" t="s">
        <v>311</v>
      </c>
      <c r="D68" s="95" t="s">
        <v>173</v>
      </c>
      <c r="E68" s="96">
        <v>133</v>
      </c>
      <c r="F68" s="140"/>
      <c r="G68" s="92">
        <f t="shared" si="0"/>
        <v>0</v>
      </c>
      <c r="H68" s="82"/>
    </row>
    <row r="69" spans="2:8" s="112" customFormat="1" ht="30" outlineLevel="1">
      <c r="B69" s="119" t="s">
        <v>239</v>
      </c>
      <c r="C69" s="98" t="s">
        <v>312</v>
      </c>
      <c r="D69" s="95" t="s">
        <v>173</v>
      </c>
      <c r="E69" s="96">
        <v>4</v>
      </c>
      <c r="F69" s="140"/>
      <c r="G69" s="92">
        <f t="shared" si="0"/>
        <v>0</v>
      </c>
      <c r="H69" s="82"/>
    </row>
    <row r="70" spans="2:8" s="112" customFormat="1" ht="30" outlineLevel="1">
      <c r="B70" s="119" t="s">
        <v>240</v>
      </c>
      <c r="C70" s="98" t="s">
        <v>313</v>
      </c>
      <c r="D70" s="95" t="s">
        <v>173</v>
      </c>
      <c r="E70" s="96">
        <v>170</v>
      </c>
      <c r="F70" s="140"/>
      <c r="G70" s="92">
        <f t="shared" si="0"/>
        <v>0</v>
      </c>
      <c r="H70" s="82"/>
    </row>
    <row r="71" spans="2:8" s="112" customFormat="1" ht="30" outlineLevel="1">
      <c r="B71" s="119" t="s">
        <v>241</v>
      </c>
      <c r="C71" s="98" t="s">
        <v>314</v>
      </c>
      <c r="D71" s="95" t="s">
        <v>173</v>
      </c>
      <c r="E71" s="96">
        <v>2</v>
      </c>
      <c r="F71" s="140"/>
      <c r="G71" s="92">
        <f t="shared" si="0"/>
        <v>0</v>
      </c>
      <c r="H71" s="82"/>
    </row>
    <row r="72" spans="2:8" s="112" customFormat="1" ht="45" outlineLevel="1">
      <c r="B72" s="119" t="s">
        <v>242</v>
      </c>
      <c r="C72" s="98" t="s">
        <v>315</v>
      </c>
      <c r="D72" s="95" t="s">
        <v>173</v>
      </c>
      <c r="E72" s="96">
        <v>183</v>
      </c>
      <c r="F72" s="140"/>
      <c r="G72" s="92">
        <f t="shared" si="0"/>
        <v>0</v>
      </c>
      <c r="H72" s="82"/>
    </row>
    <row r="73" spans="2:8" s="112" customFormat="1" ht="18.75" customHeight="1" outlineLevel="1">
      <c r="B73" s="119" t="s">
        <v>243</v>
      </c>
      <c r="C73" s="98" t="s">
        <v>126</v>
      </c>
      <c r="D73" s="95" t="s">
        <v>173</v>
      </c>
      <c r="E73" s="96">
        <v>250</v>
      </c>
      <c r="F73" s="140"/>
      <c r="G73" s="92">
        <f t="shared" si="0"/>
        <v>0</v>
      </c>
      <c r="H73" s="82"/>
    </row>
    <row r="74" spans="2:8" s="112" customFormat="1" ht="30" outlineLevel="1">
      <c r="B74" s="119" t="s">
        <v>244</v>
      </c>
      <c r="C74" s="98" t="s">
        <v>127</v>
      </c>
      <c r="D74" s="95" t="s">
        <v>173</v>
      </c>
      <c r="E74" s="96">
        <v>16</v>
      </c>
      <c r="F74" s="140"/>
      <c r="G74" s="92">
        <f t="shared" si="0"/>
        <v>0</v>
      </c>
      <c r="H74" s="82"/>
    </row>
    <row r="75" spans="2:8" s="112" customFormat="1" ht="30" outlineLevel="1">
      <c r="B75" s="119" t="s">
        <v>245</v>
      </c>
      <c r="C75" s="98" t="s">
        <v>316</v>
      </c>
      <c r="D75" s="95" t="s">
        <v>173</v>
      </c>
      <c r="E75" s="96">
        <v>20</v>
      </c>
      <c r="F75" s="140"/>
      <c r="G75" s="92">
        <f t="shared" si="0"/>
        <v>0</v>
      </c>
      <c r="H75" s="82"/>
    </row>
    <row r="76" spans="2:8" s="112" customFormat="1" ht="30" outlineLevel="1">
      <c r="B76" s="119" t="s">
        <v>246</v>
      </c>
      <c r="C76" s="98" t="s">
        <v>128</v>
      </c>
      <c r="D76" s="95" t="s">
        <v>173</v>
      </c>
      <c r="E76" s="96">
        <v>66</v>
      </c>
      <c r="F76" s="140"/>
      <c r="G76" s="92">
        <f t="shared" si="0"/>
        <v>0</v>
      </c>
      <c r="H76" s="82"/>
    </row>
    <row r="77" spans="2:8" s="112" customFormat="1" ht="30" outlineLevel="1">
      <c r="B77" s="119" t="s">
        <v>247</v>
      </c>
      <c r="C77" s="98" t="s">
        <v>317</v>
      </c>
      <c r="D77" s="95" t="s">
        <v>173</v>
      </c>
      <c r="E77" s="96">
        <v>8</v>
      </c>
      <c r="F77" s="140"/>
      <c r="G77" s="92">
        <f t="shared" si="0"/>
        <v>0</v>
      </c>
      <c r="H77" s="82"/>
    </row>
    <row r="78" spans="2:8" s="112" customFormat="1" ht="30" outlineLevel="1">
      <c r="B78" s="119" t="s">
        <v>248</v>
      </c>
      <c r="C78" s="98" t="s">
        <v>318</v>
      </c>
      <c r="D78" s="95" t="s">
        <v>173</v>
      </c>
      <c r="E78" s="96">
        <v>30</v>
      </c>
      <c r="F78" s="140"/>
      <c r="G78" s="92">
        <f t="shared" si="0"/>
        <v>0</v>
      </c>
      <c r="H78" s="82"/>
    </row>
    <row r="79" spans="2:8" s="112" customFormat="1" ht="18.75" customHeight="1" outlineLevel="1">
      <c r="B79" s="119" t="s">
        <v>249</v>
      </c>
      <c r="C79" s="98" t="s">
        <v>319</v>
      </c>
      <c r="D79" s="95" t="s">
        <v>173</v>
      </c>
      <c r="E79" s="96">
        <v>19</v>
      </c>
      <c r="F79" s="140"/>
      <c r="G79" s="92">
        <f t="shared" si="0"/>
        <v>0</v>
      </c>
      <c r="H79" s="82"/>
    </row>
    <row r="80" spans="2:8" s="112" customFormat="1" ht="30" outlineLevel="1">
      <c r="B80" s="119" t="s">
        <v>250</v>
      </c>
      <c r="C80" s="98" t="s">
        <v>129</v>
      </c>
      <c r="D80" s="95" t="s">
        <v>173</v>
      </c>
      <c r="E80" s="96">
        <v>30</v>
      </c>
      <c r="F80" s="140"/>
      <c r="G80" s="92">
        <f t="shared" si="0"/>
        <v>0</v>
      </c>
      <c r="H80" s="82"/>
    </row>
    <row r="81" spans="2:8" s="112" customFormat="1" ht="30" outlineLevel="1">
      <c r="B81" s="119" t="s">
        <v>251</v>
      </c>
      <c r="C81" s="98" t="s">
        <v>320</v>
      </c>
      <c r="D81" s="95" t="s">
        <v>173</v>
      </c>
      <c r="E81" s="96">
        <v>352</v>
      </c>
      <c r="F81" s="140"/>
      <c r="G81" s="92">
        <f t="shared" si="0"/>
        <v>0</v>
      </c>
      <c r="H81" s="82"/>
    </row>
    <row r="82" spans="2:8" s="112" customFormat="1" ht="30" outlineLevel="1">
      <c r="B82" s="119" t="s">
        <v>252</v>
      </c>
      <c r="C82" s="98" t="s">
        <v>321</v>
      </c>
      <c r="D82" s="95" t="s">
        <v>173</v>
      </c>
      <c r="E82" s="96">
        <v>69</v>
      </c>
      <c r="F82" s="140"/>
      <c r="G82" s="92">
        <f t="shared" si="0"/>
        <v>0</v>
      </c>
      <c r="H82" s="82"/>
    </row>
    <row r="83" spans="2:8" s="112" customFormat="1" ht="18.75" customHeight="1" outlineLevel="1">
      <c r="B83" s="119" t="s">
        <v>253</v>
      </c>
      <c r="C83" s="98" t="s">
        <v>322</v>
      </c>
      <c r="D83" s="95" t="s">
        <v>173</v>
      </c>
      <c r="E83" s="96">
        <v>75</v>
      </c>
      <c r="F83" s="140"/>
      <c r="G83" s="92">
        <f t="shared" si="0"/>
        <v>0</v>
      </c>
      <c r="H83" s="82"/>
    </row>
    <row r="84" spans="2:8" s="112" customFormat="1" ht="30" outlineLevel="1">
      <c r="B84" s="119" t="s">
        <v>254</v>
      </c>
      <c r="C84" s="98" t="s">
        <v>323</v>
      </c>
      <c r="D84" s="95" t="s">
        <v>173</v>
      </c>
      <c r="E84" s="96">
        <v>10</v>
      </c>
      <c r="F84" s="140"/>
      <c r="G84" s="92">
        <f t="shared" si="0"/>
        <v>0</v>
      </c>
      <c r="H84" s="82"/>
    </row>
    <row r="85" spans="2:8" s="112" customFormat="1" ht="18.75" customHeight="1" outlineLevel="1">
      <c r="B85" s="119" t="s">
        <v>255</v>
      </c>
      <c r="C85" s="98" t="s">
        <v>130</v>
      </c>
      <c r="D85" s="95" t="s">
        <v>173</v>
      </c>
      <c r="E85" s="96">
        <v>10</v>
      </c>
      <c r="F85" s="140"/>
      <c r="G85" s="92">
        <f t="shared" si="0"/>
        <v>0</v>
      </c>
      <c r="H85" s="82"/>
    </row>
    <row r="86" spans="2:8" s="112" customFormat="1" ht="18.75" customHeight="1" outlineLevel="1">
      <c r="B86" s="119" t="s">
        <v>256</v>
      </c>
      <c r="C86" s="98" t="s">
        <v>324</v>
      </c>
      <c r="D86" s="95" t="s">
        <v>173</v>
      </c>
      <c r="E86" s="96">
        <v>1</v>
      </c>
      <c r="F86" s="140"/>
      <c r="G86" s="92">
        <f t="shared" si="0"/>
        <v>0</v>
      </c>
      <c r="H86" s="82"/>
    </row>
    <row r="87" spans="2:8" s="112" customFormat="1" ht="18.75" customHeight="1" outlineLevel="1">
      <c r="B87" s="119" t="s">
        <v>257</v>
      </c>
      <c r="C87" s="98" t="s">
        <v>325</v>
      </c>
      <c r="D87" s="95" t="s">
        <v>173</v>
      </c>
      <c r="E87" s="96">
        <v>4</v>
      </c>
      <c r="F87" s="140"/>
      <c r="G87" s="92">
        <f t="shared" si="0"/>
        <v>0</v>
      </c>
      <c r="H87" s="82"/>
    </row>
    <row r="88" spans="2:8" s="112" customFormat="1" ht="18.75" customHeight="1" outlineLevel="1">
      <c r="B88" s="119" t="s">
        <v>258</v>
      </c>
      <c r="C88" s="98" t="s">
        <v>131</v>
      </c>
      <c r="D88" s="95" t="s">
        <v>173</v>
      </c>
      <c r="E88" s="96">
        <v>12</v>
      </c>
      <c r="F88" s="140"/>
      <c r="G88" s="92">
        <f t="shared" si="0"/>
        <v>0</v>
      </c>
      <c r="H88" s="82"/>
    </row>
    <row r="89" spans="2:8" s="112" customFormat="1" ht="18.75" customHeight="1" outlineLevel="1">
      <c r="B89" s="119" t="s">
        <v>259</v>
      </c>
      <c r="C89" s="98" t="s">
        <v>326</v>
      </c>
      <c r="D89" s="95" t="s">
        <v>173</v>
      </c>
      <c r="E89" s="96">
        <v>7</v>
      </c>
      <c r="F89" s="140"/>
      <c r="G89" s="92">
        <f t="shared" si="0"/>
        <v>0</v>
      </c>
      <c r="H89" s="82"/>
    </row>
    <row r="90" spans="2:8" s="112" customFormat="1" ht="18.75" customHeight="1" outlineLevel="1">
      <c r="B90" s="119" t="s">
        <v>260</v>
      </c>
      <c r="C90" s="98" t="s">
        <v>327</v>
      </c>
      <c r="D90" s="95" t="s">
        <v>173</v>
      </c>
      <c r="E90" s="96">
        <v>2</v>
      </c>
      <c r="F90" s="140"/>
      <c r="G90" s="92">
        <f t="shared" si="0"/>
        <v>0</v>
      </c>
      <c r="H90" s="82"/>
    </row>
    <row r="91" spans="2:8" s="112" customFormat="1" ht="18.75" customHeight="1" outlineLevel="1">
      <c r="B91" s="119" t="s">
        <v>261</v>
      </c>
      <c r="C91" s="98" t="s">
        <v>132</v>
      </c>
      <c r="D91" s="95" t="s">
        <v>173</v>
      </c>
      <c r="E91" s="96">
        <v>5</v>
      </c>
      <c r="F91" s="140"/>
      <c r="G91" s="92">
        <f t="shared" si="0"/>
        <v>0</v>
      </c>
      <c r="H91" s="82"/>
    </row>
    <row r="92" spans="2:8" s="112" customFormat="1" ht="30" outlineLevel="1">
      <c r="B92" s="119" t="s">
        <v>262</v>
      </c>
      <c r="C92" s="98" t="s">
        <v>133</v>
      </c>
      <c r="D92" s="95" t="s">
        <v>173</v>
      </c>
      <c r="E92" s="96">
        <v>2</v>
      </c>
      <c r="F92" s="140"/>
      <c r="G92" s="92">
        <f t="shared" ref="G92:G98" si="1">+E92*F92</f>
        <v>0</v>
      </c>
      <c r="H92" s="82"/>
    </row>
    <row r="93" spans="2:8" s="112" customFormat="1" ht="18.75" customHeight="1" outlineLevel="1">
      <c r="B93" s="119" t="s">
        <v>263</v>
      </c>
      <c r="C93" s="98" t="s">
        <v>328</v>
      </c>
      <c r="D93" s="95" t="s">
        <v>173</v>
      </c>
      <c r="E93" s="96">
        <v>4</v>
      </c>
      <c r="F93" s="140"/>
      <c r="G93" s="92">
        <f t="shared" si="1"/>
        <v>0</v>
      </c>
      <c r="H93" s="82"/>
    </row>
    <row r="94" spans="2:8" s="112" customFormat="1" ht="18.75" customHeight="1" outlineLevel="1">
      <c r="B94" s="119" t="s">
        <v>264</v>
      </c>
      <c r="C94" s="98" t="s">
        <v>329</v>
      </c>
      <c r="D94" s="95" t="s">
        <v>173</v>
      </c>
      <c r="E94" s="96">
        <v>4</v>
      </c>
      <c r="F94" s="140"/>
      <c r="G94" s="92">
        <f t="shared" si="1"/>
        <v>0</v>
      </c>
      <c r="H94" s="82"/>
    </row>
    <row r="95" spans="2:8" s="112" customFormat="1" ht="45" outlineLevel="1">
      <c r="B95" s="119" t="s">
        <v>265</v>
      </c>
      <c r="C95" s="98" t="s">
        <v>330</v>
      </c>
      <c r="D95" s="95" t="s">
        <v>173</v>
      </c>
      <c r="E95" s="96">
        <v>1</v>
      </c>
      <c r="F95" s="140"/>
      <c r="G95" s="92">
        <f t="shared" si="1"/>
        <v>0</v>
      </c>
      <c r="H95" s="82"/>
    </row>
    <row r="96" spans="2:8" s="112" customFormat="1" ht="18.75" customHeight="1" outlineLevel="1">
      <c r="B96" s="119" t="s">
        <v>266</v>
      </c>
      <c r="C96" s="98" t="s">
        <v>134</v>
      </c>
      <c r="D96" s="95" t="s">
        <v>173</v>
      </c>
      <c r="E96" s="96">
        <v>8</v>
      </c>
      <c r="F96" s="140"/>
      <c r="G96" s="92">
        <f t="shared" si="1"/>
        <v>0</v>
      </c>
      <c r="H96" s="82"/>
    </row>
    <row r="97" spans="2:8" s="112" customFormat="1" ht="30" outlineLevel="1">
      <c r="B97" s="119" t="s">
        <v>267</v>
      </c>
      <c r="C97" s="98" t="s">
        <v>331</v>
      </c>
      <c r="D97" s="95" t="s">
        <v>175</v>
      </c>
      <c r="E97" s="96">
        <v>300</v>
      </c>
      <c r="F97" s="140"/>
      <c r="G97" s="92">
        <f t="shared" si="1"/>
        <v>0</v>
      </c>
      <c r="H97" s="82"/>
    </row>
    <row r="98" spans="2:8" s="112" customFormat="1" ht="30" outlineLevel="1">
      <c r="B98" s="119" t="s">
        <v>268</v>
      </c>
      <c r="C98" s="98" t="s">
        <v>332</v>
      </c>
      <c r="D98" s="95" t="s">
        <v>173</v>
      </c>
      <c r="E98" s="96">
        <v>1</v>
      </c>
      <c r="F98" s="140"/>
      <c r="G98" s="92">
        <f t="shared" si="1"/>
        <v>0</v>
      </c>
      <c r="H98" s="82"/>
    </row>
    <row r="99" spans="2:8" s="120" customFormat="1" ht="35.25" customHeight="1">
      <c r="B99" s="121"/>
      <c r="C99" s="155" t="str">
        <f>+"SUBTOTAL"&amp;" "&amp;C67</f>
        <v xml:space="preserve">SUBTOTAL INSTALACIONES ELECTRICAS, CABLEADO ESTRUCTURADO, TABLEROS ELECTRICOS NORMALES REGULADOS E ILUMINACIÓN </v>
      </c>
      <c r="D99" s="156"/>
      <c r="E99" s="156"/>
      <c r="F99" s="157"/>
      <c r="G99" s="125">
        <f>+SUM(G68:G98)</f>
        <v>0</v>
      </c>
      <c r="H99" s="126"/>
    </row>
    <row r="100" spans="2:8" ht="30" customHeight="1">
      <c r="B100" s="99" t="s">
        <v>194</v>
      </c>
      <c r="C100" s="105" t="s">
        <v>135</v>
      </c>
      <c r="D100" s="106"/>
      <c r="E100" s="107"/>
      <c r="F100" s="136"/>
      <c r="G100" s="108"/>
    </row>
    <row r="101" spans="2:8" s="112" customFormat="1" ht="30" outlineLevel="1">
      <c r="B101" s="113" t="s">
        <v>273</v>
      </c>
      <c r="C101" s="117" t="s">
        <v>136</v>
      </c>
      <c r="D101" s="93" t="s">
        <v>180</v>
      </c>
      <c r="E101" s="94">
        <f>2.7*(16.6+6.65+10.76+1.81+5.64+5.92+3.7+3.6+6.02+4.55+3.15+3.6+6.02+6.49+6.02+3.7+6.02+3.7)</f>
        <v>280.66499999999996</v>
      </c>
      <c r="F101" s="137"/>
      <c r="G101" s="92">
        <f t="shared" ref="G101:G102" si="2">+E101*F101</f>
        <v>0</v>
      </c>
      <c r="H101" s="82"/>
    </row>
    <row r="102" spans="2:8" s="112" customFormat="1" ht="30" outlineLevel="1">
      <c r="B102" s="113" t="s">
        <v>274</v>
      </c>
      <c r="C102" s="117" t="s">
        <v>137</v>
      </c>
      <c r="D102" s="93" t="s">
        <v>180</v>
      </c>
      <c r="E102" s="94">
        <v>50</v>
      </c>
      <c r="F102" s="137"/>
      <c r="G102" s="92">
        <f t="shared" si="2"/>
        <v>0</v>
      </c>
      <c r="H102" s="82"/>
    </row>
    <row r="103" spans="2:8" s="120" customFormat="1" ht="30.75" customHeight="1">
      <c r="B103" s="121"/>
      <c r="C103" s="122" t="str">
        <f>+"SUBTOTAL"&amp;" "&amp;C100</f>
        <v>SUBTOTAL DRYWALL Y SUPERBOARD</v>
      </c>
      <c r="D103" s="123"/>
      <c r="E103" s="124"/>
      <c r="F103" s="138"/>
      <c r="G103" s="125">
        <f>+SUM(G101:G102)</f>
        <v>0</v>
      </c>
      <c r="H103" s="126"/>
    </row>
    <row r="104" spans="2:8" ht="30" customHeight="1">
      <c r="B104" s="99" t="s">
        <v>195</v>
      </c>
      <c r="C104" s="105" t="s">
        <v>138</v>
      </c>
      <c r="D104" s="106"/>
      <c r="E104" s="107"/>
      <c r="F104" s="136"/>
      <c r="G104" s="108"/>
    </row>
    <row r="105" spans="2:8" s="112" customFormat="1" ht="18.75" customHeight="1" outlineLevel="1">
      <c r="B105" s="113" t="s">
        <v>295</v>
      </c>
      <c r="C105" s="98" t="s">
        <v>139</v>
      </c>
      <c r="D105" s="93" t="s">
        <v>180</v>
      </c>
      <c r="E105" s="94">
        <v>30</v>
      </c>
      <c r="F105" s="137"/>
      <c r="G105" s="92">
        <f t="shared" ref="G105" si="3">+E105*F105</f>
        <v>0</v>
      </c>
      <c r="H105" s="82"/>
    </row>
    <row r="106" spans="2:8" s="120" customFormat="1" ht="30.75" customHeight="1">
      <c r="B106" s="121"/>
      <c r="C106" s="122" t="str">
        <f>+"SUBTOTAL"&amp;" "&amp;C104</f>
        <v>SUBTOTAL VIDRIOS Y ESPEJOS</v>
      </c>
      <c r="D106" s="123"/>
      <c r="E106" s="124"/>
      <c r="F106" s="138"/>
      <c r="G106" s="125">
        <f>+SUM(G105)</f>
        <v>0</v>
      </c>
      <c r="H106" s="126"/>
    </row>
    <row r="107" spans="2:8" ht="30" customHeight="1">
      <c r="B107" s="99" t="s">
        <v>196</v>
      </c>
      <c r="C107" s="105" t="s">
        <v>140</v>
      </c>
      <c r="D107" s="106"/>
      <c r="E107" s="107"/>
      <c r="F107" s="136"/>
      <c r="G107" s="108"/>
    </row>
    <row r="108" spans="2:8" s="112" customFormat="1" ht="18.75" customHeight="1" outlineLevel="1">
      <c r="B108" s="113" t="s">
        <v>269</v>
      </c>
      <c r="C108" s="117" t="s">
        <v>141</v>
      </c>
      <c r="D108" s="93" t="s">
        <v>180</v>
      </c>
      <c r="E108" s="94">
        <v>1632</v>
      </c>
      <c r="F108" s="137"/>
      <c r="G108" s="92">
        <f t="shared" ref="G108:G109" si="4">+E108*F108</f>
        <v>0</v>
      </c>
      <c r="H108" s="82"/>
    </row>
    <row r="109" spans="2:8" s="112" customFormat="1" ht="18.75" customHeight="1" outlineLevel="1">
      <c r="B109" s="113" t="s">
        <v>270</v>
      </c>
      <c r="C109" s="117" t="s">
        <v>142</v>
      </c>
      <c r="D109" s="93" t="s">
        <v>174</v>
      </c>
      <c r="E109" s="94">
        <v>400</v>
      </c>
      <c r="F109" s="137"/>
      <c r="G109" s="92">
        <f t="shared" si="4"/>
        <v>0</v>
      </c>
      <c r="H109" s="82"/>
    </row>
    <row r="110" spans="2:8" s="120" customFormat="1" ht="30.75" customHeight="1">
      <c r="B110" s="121"/>
      <c r="C110" s="122" t="str">
        <f>+"SUBTOTAL"&amp;" "&amp;C107</f>
        <v>SUBTOTAL IMPERMEABILIZACION</v>
      </c>
      <c r="D110" s="123"/>
      <c r="E110" s="124"/>
      <c r="F110" s="138"/>
      <c r="G110" s="125">
        <f>+SUM(G108:G109)</f>
        <v>0</v>
      </c>
      <c r="H110" s="126"/>
    </row>
    <row r="111" spans="2:8" ht="30" customHeight="1">
      <c r="B111" s="99" t="s">
        <v>197</v>
      </c>
      <c r="C111" s="105" t="s">
        <v>143</v>
      </c>
      <c r="D111" s="106"/>
      <c r="E111" s="107"/>
      <c r="F111" s="136"/>
      <c r="G111" s="108"/>
    </row>
    <row r="112" spans="2:8" s="112" customFormat="1" ht="18.75" customHeight="1" outlineLevel="1">
      <c r="B112" s="113" t="s">
        <v>271</v>
      </c>
      <c r="C112" s="117" t="s">
        <v>144</v>
      </c>
      <c r="D112" s="93" t="s">
        <v>180</v>
      </c>
      <c r="E112" s="94">
        <v>100</v>
      </c>
      <c r="F112" s="137"/>
      <c r="G112" s="92">
        <f t="shared" ref="G112:G113" si="5">+E112*F112</f>
        <v>0</v>
      </c>
      <c r="H112" s="82"/>
    </row>
    <row r="113" spans="2:8" s="112" customFormat="1" ht="18.75" customHeight="1" outlineLevel="1">
      <c r="B113" s="113" t="s">
        <v>272</v>
      </c>
      <c r="C113" s="117" t="s">
        <v>145</v>
      </c>
      <c r="D113" s="93" t="s">
        <v>180</v>
      </c>
      <c r="E113" s="94">
        <v>250</v>
      </c>
      <c r="F113" s="137"/>
      <c r="G113" s="92">
        <f t="shared" si="5"/>
        <v>0</v>
      </c>
      <c r="H113" s="82"/>
    </row>
    <row r="114" spans="2:8" s="120" customFormat="1" ht="30.75" customHeight="1">
      <c r="B114" s="121"/>
      <c r="C114" s="122" t="str">
        <f>+"SUBTOTAL"&amp;" "&amp;C111</f>
        <v>SUBTOTAL IMAGEN</v>
      </c>
      <c r="D114" s="123"/>
      <c r="E114" s="124"/>
      <c r="F114" s="138"/>
      <c r="G114" s="125">
        <f>+SUM(G112:G113)</f>
        <v>0</v>
      </c>
      <c r="H114" s="126"/>
    </row>
    <row r="115" spans="2:8" ht="30" customHeight="1">
      <c r="B115" s="99" t="s">
        <v>198</v>
      </c>
      <c r="C115" s="105" t="s">
        <v>146</v>
      </c>
      <c r="D115" s="106"/>
      <c r="E115" s="107"/>
      <c r="F115" s="136"/>
      <c r="G115" s="108"/>
    </row>
    <row r="116" spans="2:8" s="112" customFormat="1" ht="30" outlineLevel="1">
      <c r="B116" s="113" t="s">
        <v>275</v>
      </c>
      <c r="C116" s="117" t="s">
        <v>147</v>
      </c>
      <c r="D116" s="93" t="s">
        <v>173</v>
      </c>
      <c r="E116" s="94">
        <v>20</v>
      </c>
      <c r="F116" s="137"/>
      <c r="G116" s="92">
        <f t="shared" ref="G116:G119" si="6">+E116*F116</f>
        <v>0</v>
      </c>
      <c r="H116" s="82"/>
    </row>
    <row r="117" spans="2:8" s="112" customFormat="1" ht="18.75" customHeight="1" outlineLevel="1">
      <c r="B117" s="113" t="s">
        <v>276</v>
      </c>
      <c r="C117" s="117" t="s">
        <v>148</v>
      </c>
      <c r="D117" s="93" t="s">
        <v>174</v>
      </c>
      <c r="E117" s="94">
        <v>35</v>
      </c>
      <c r="F117" s="137"/>
      <c r="G117" s="92">
        <f t="shared" si="6"/>
        <v>0</v>
      </c>
      <c r="H117" s="82"/>
    </row>
    <row r="118" spans="2:8" s="112" customFormat="1" ht="18.75" customHeight="1" outlineLevel="1">
      <c r="B118" s="113" t="s">
        <v>277</v>
      </c>
      <c r="C118" s="117" t="s">
        <v>333</v>
      </c>
      <c r="D118" s="93" t="s">
        <v>174</v>
      </c>
      <c r="E118" s="94">
        <v>300</v>
      </c>
      <c r="F118" s="137"/>
      <c r="G118" s="92">
        <f t="shared" si="6"/>
        <v>0</v>
      </c>
      <c r="H118" s="82"/>
    </row>
    <row r="119" spans="2:8" s="112" customFormat="1" ht="18.75" customHeight="1" outlineLevel="1">
      <c r="B119" s="113" t="s">
        <v>278</v>
      </c>
      <c r="C119" s="98" t="s">
        <v>334</v>
      </c>
      <c r="D119" s="93" t="s">
        <v>180</v>
      </c>
      <c r="E119" s="94">
        <v>34</v>
      </c>
      <c r="F119" s="137"/>
      <c r="G119" s="92">
        <f t="shared" si="6"/>
        <v>0</v>
      </c>
      <c r="H119" s="82"/>
    </row>
    <row r="120" spans="2:8" s="120" customFormat="1" ht="30.75" customHeight="1">
      <c r="B120" s="121"/>
      <c r="C120" s="122" t="str">
        <f>+"SUBTOTAL"&amp;" "&amp;C115</f>
        <v>SUBTOTAL CARPINTERIA EN MADERA Y METALICA</v>
      </c>
      <c r="D120" s="123"/>
      <c r="E120" s="124"/>
      <c r="F120" s="138"/>
      <c r="G120" s="125">
        <f>+SUM(G116:G119)</f>
        <v>0</v>
      </c>
      <c r="H120" s="126"/>
    </row>
    <row r="121" spans="2:8" ht="30" customHeight="1">
      <c r="B121" s="99" t="s">
        <v>199</v>
      </c>
      <c r="C121" s="105" t="s">
        <v>149</v>
      </c>
      <c r="D121" s="106"/>
      <c r="E121" s="107"/>
      <c r="F121" s="136"/>
      <c r="G121" s="108"/>
    </row>
    <row r="122" spans="2:8" s="112" customFormat="1" ht="18.75" customHeight="1" outlineLevel="1">
      <c r="B122" s="113" t="s">
        <v>279</v>
      </c>
      <c r="C122" s="117" t="s">
        <v>150</v>
      </c>
      <c r="D122" s="93" t="s">
        <v>173</v>
      </c>
      <c r="E122" s="94">
        <v>20</v>
      </c>
      <c r="F122" s="137"/>
      <c r="G122" s="92">
        <f t="shared" ref="G122:G136" si="7">+E122*F122</f>
        <v>0</v>
      </c>
      <c r="H122" s="82"/>
    </row>
    <row r="123" spans="2:8" s="112" customFormat="1" ht="18.75" customHeight="1" outlineLevel="1">
      <c r="B123" s="113" t="s">
        <v>280</v>
      </c>
      <c r="C123" s="117" t="s">
        <v>151</v>
      </c>
      <c r="D123" s="93" t="s">
        <v>173</v>
      </c>
      <c r="E123" s="94">
        <v>25</v>
      </c>
      <c r="F123" s="137"/>
      <c r="G123" s="92">
        <f t="shared" si="7"/>
        <v>0</v>
      </c>
      <c r="H123" s="82"/>
    </row>
    <row r="124" spans="2:8" s="112" customFormat="1" ht="18.75" customHeight="1" outlineLevel="1">
      <c r="B124" s="113" t="s">
        <v>281</v>
      </c>
      <c r="C124" s="117" t="s">
        <v>152</v>
      </c>
      <c r="D124" s="93" t="s">
        <v>173</v>
      </c>
      <c r="E124" s="94">
        <v>25</v>
      </c>
      <c r="F124" s="137"/>
      <c r="G124" s="92">
        <f t="shared" si="7"/>
        <v>0</v>
      </c>
      <c r="H124" s="82"/>
    </row>
    <row r="125" spans="2:8" s="112" customFormat="1" ht="18.75" customHeight="1" outlineLevel="1">
      <c r="B125" s="113" t="s">
        <v>282</v>
      </c>
      <c r="C125" s="117" t="s">
        <v>153</v>
      </c>
      <c r="D125" s="93" t="s">
        <v>173</v>
      </c>
      <c r="E125" s="94">
        <v>25</v>
      </c>
      <c r="F125" s="137"/>
      <c r="G125" s="92">
        <f t="shared" si="7"/>
        <v>0</v>
      </c>
      <c r="H125" s="82"/>
    </row>
    <row r="126" spans="2:8" s="112" customFormat="1" ht="18.75" customHeight="1" outlineLevel="1">
      <c r="B126" s="113" t="s">
        <v>283</v>
      </c>
      <c r="C126" s="117" t="s">
        <v>153</v>
      </c>
      <c r="D126" s="93" t="s">
        <v>173</v>
      </c>
      <c r="E126" s="94">
        <v>15</v>
      </c>
      <c r="F126" s="137"/>
      <c r="G126" s="92">
        <f t="shared" si="7"/>
        <v>0</v>
      </c>
      <c r="H126" s="82"/>
    </row>
    <row r="127" spans="2:8" s="112" customFormat="1" ht="18.75" customHeight="1" outlineLevel="1">
      <c r="B127" s="113" t="s">
        <v>284</v>
      </c>
      <c r="C127" s="117" t="s">
        <v>335</v>
      </c>
      <c r="D127" s="93" t="s">
        <v>174</v>
      </c>
      <c r="E127" s="94">
        <v>33</v>
      </c>
      <c r="F127" s="137"/>
      <c r="G127" s="92">
        <f t="shared" si="7"/>
        <v>0</v>
      </c>
      <c r="H127" s="82"/>
    </row>
    <row r="128" spans="2:8" s="112" customFormat="1" ht="18.75" customHeight="1" outlineLevel="1">
      <c r="B128" s="113" t="s">
        <v>285</v>
      </c>
      <c r="C128" s="117" t="s">
        <v>336</v>
      </c>
      <c r="D128" s="93" t="s">
        <v>173</v>
      </c>
      <c r="E128" s="94">
        <v>12</v>
      </c>
      <c r="F128" s="137"/>
      <c r="G128" s="92">
        <f t="shared" si="7"/>
        <v>0</v>
      </c>
      <c r="H128" s="82"/>
    </row>
    <row r="129" spans="2:8" s="112" customFormat="1" ht="18.75" customHeight="1" outlineLevel="1">
      <c r="B129" s="113" t="s">
        <v>286</v>
      </c>
      <c r="C129" s="117" t="s">
        <v>337</v>
      </c>
      <c r="D129" s="93" t="s">
        <v>173</v>
      </c>
      <c r="E129" s="94">
        <v>12</v>
      </c>
      <c r="F129" s="137"/>
      <c r="G129" s="92">
        <f t="shared" si="7"/>
        <v>0</v>
      </c>
      <c r="H129" s="82"/>
    </row>
    <row r="130" spans="2:8" s="112" customFormat="1" ht="18.75" customHeight="1" outlineLevel="1">
      <c r="B130" s="113" t="s">
        <v>287</v>
      </c>
      <c r="C130" s="117" t="s">
        <v>338</v>
      </c>
      <c r="D130" s="93" t="s">
        <v>173</v>
      </c>
      <c r="E130" s="94">
        <v>12</v>
      </c>
      <c r="F130" s="137"/>
      <c r="G130" s="92">
        <f t="shared" si="7"/>
        <v>0</v>
      </c>
      <c r="H130" s="82"/>
    </row>
    <row r="131" spans="2:8" s="112" customFormat="1" ht="18.75" customHeight="1" outlineLevel="1">
      <c r="B131" s="113" t="s">
        <v>288</v>
      </c>
      <c r="C131" s="117" t="s">
        <v>154</v>
      </c>
      <c r="D131" s="93" t="s">
        <v>174</v>
      </c>
      <c r="E131" s="94">
        <v>100</v>
      </c>
      <c r="F131" s="137"/>
      <c r="G131" s="92">
        <f t="shared" si="7"/>
        <v>0</v>
      </c>
      <c r="H131" s="82"/>
    </row>
    <row r="132" spans="2:8" s="112" customFormat="1" ht="18.75" customHeight="1" outlineLevel="1">
      <c r="B132" s="113" t="s">
        <v>289</v>
      </c>
      <c r="C132" s="117" t="s">
        <v>155</v>
      </c>
      <c r="D132" s="93" t="s">
        <v>173</v>
      </c>
      <c r="E132" s="94">
        <v>15</v>
      </c>
      <c r="F132" s="137"/>
      <c r="G132" s="92">
        <f t="shared" si="7"/>
        <v>0</v>
      </c>
      <c r="H132" s="82"/>
    </row>
    <row r="133" spans="2:8" s="112" customFormat="1" ht="18.75" customHeight="1" outlineLevel="1">
      <c r="B133" s="113" t="s">
        <v>290</v>
      </c>
      <c r="C133" s="117" t="s">
        <v>156</v>
      </c>
      <c r="D133" s="93" t="s">
        <v>173</v>
      </c>
      <c r="E133" s="94">
        <v>5</v>
      </c>
      <c r="F133" s="137"/>
      <c r="G133" s="92">
        <f t="shared" si="7"/>
        <v>0</v>
      </c>
      <c r="H133" s="82"/>
    </row>
    <row r="134" spans="2:8" s="112" customFormat="1" ht="30" outlineLevel="1">
      <c r="B134" s="113" t="s">
        <v>291</v>
      </c>
      <c r="C134" s="117" t="s">
        <v>157</v>
      </c>
      <c r="D134" s="93" t="s">
        <v>173</v>
      </c>
      <c r="E134" s="94">
        <v>32</v>
      </c>
      <c r="F134" s="137"/>
      <c r="G134" s="92">
        <f t="shared" si="7"/>
        <v>0</v>
      </c>
      <c r="H134" s="82"/>
    </row>
    <row r="135" spans="2:8" s="112" customFormat="1" ht="30" outlineLevel="1">
      <c r="B135" s="113" t="s">
        <v>292</v>
      </c>
      <c r="C135" s="117" t="s">
        <v>158</v>
      </c>
      <c r="D135" s="93" t="s">
        <v>173</v>
      </c>
      <c r="E135" s="94">
        <v>12</v>
      </c>
      <c r="F135" s="137"/>
      <c r="G135" s="92">
        <f t="shared" si="7"/>
        <v>0</v>
      </c>
      <c r="H135" s="82"/>
    </row>
    <row r="136" spans="2:8" s="112" customFormat="1" ht="30" outlineLevel="1">
      <c r="B136" s="113" t="s">
        <v>293</v>
      </c>
      <c r="C136" s="117" t="s">
        <v>159</v>
      </c>
      <c r="D136" s="93" t="s">
        <v>173</v>
      </c>
      <c r="E136" s="94">
        <v>12</v>
      </c>
      <c r="F136" s="137"/>
      <c r="G136" s="92">
        <f t="shared" si="7"/>
        <v>0</v>
      </c>
      <c r="H136" s="82"/>
    </row>
    <row r="137" spans="2:8" s="120" customFormat="1" ht="30.75" customHeight="1">
      <c r="B137" s="121"/>
      <c r="C137" s="122" t="str">
        <f>+"SUBTOTAL"&amp;" "&amp;C121</f>
        <v>SUBTOTAL APARATOS SANITARIOS</v>
      </c>
      <c r="D137" s="123"/>
      <c r="E137" s="124"/>
      <c r="F137" s="138"/>
      <c r="G137" s="125">
        <f>+SUM(G122:G136)</f>
        <v>0</v>
      </c>
      <c r="H137" s="126"/>
    </row>
    <row r="138" spans="2:8" ht="30" customHeight="1">
      <c r="B138" s="99" t="s">
        <v>296</v>
      </c>
      <c r="C138" s="105" t="s">
        <v>160</v>
      </c>
      <c r="D138" s="106"/>
      <c r="E138" s="107"/>
      <c r="F138" s="136"/>
      <c r="G138" s="108"/>
    </row>
    <row r="139" spans="2:8" s="112" customFormat="1" ht="18.75" customHeight="1" outlineLevel="1">
      <c r="B139" s="113" t="s">
        <v>294</v>
      </c>
      <c r="C139" s="117" t="s">
        <v>161</v>
      </c>
      <c r="D139" s="93" t="s">
        <v>174</v>
      </c>
      <c r="E139" s="94">
        <v>30</v>
      </c>
      <c r="F139" s="137"/>
      <c r="G139" s="92">
        <f t="shared" ref="G139" si="8">+E139*F139</f>
        <v>0</v>
      </c>
      <c r="H139" s="82"/>
    </row>
    <row r="140" spans="2:8" s="120" customFormat="1" ht="30.75" customHeight="1">
      <c r="B140" s="121"/>
      <c r="C140" s="122" t="str">
        <f>+"SUBTOTAL"&amp;" "&amp;C138</f>
        <v>SUBTOTAL CONCRETOS</v>
      </c>
      <c r="D140" s="123"/>
      <c r="E140" s="124"/>
      <c r="F140" s="138"/>
      <c r="G140" s="125">
        <f>+SUM(G139)</f>
        <v>0</v>
      </c>
      <c r="H140" s="126"/>
    </row>
    <row r="141" spans="2:8" ht="30" customHeight="1">
      <c r="B141" s="99" t="s">
        <v>200</v>
      </c>
      <c r="C141" s="105" t="s">
        <v>162</v>
      </c>
      <c r="D141" s="106"/>
      <c r="E141" s="107"/>
      <c r="F141" s="136"/>
      <c r="G141" s="108"/>
    </row>
    <row r="142" spans="2:8" s="112" customFormat="1" ht="18.75" customHeight="1" outlineLevel="1">
      <c r="B142" s="113" t="s">
        <v>163</v>
      </c>
      <c r="C142" s="117" t="s">
        <v>164</v>
      </c>
      <c r="D142" s="93" t="s">
        <v>180</v>
      </c>
      <c r="E142" s="94">
        <f>+E27</f>
        <v>3178</v>
      </c>
      <c r="F142" s="137"/>
      <c r="G142" s="92">
        <f t="shared" ref="G142:G145" si="9">+E142*F142</f>
        <v>0</v>
      </c>
      <c r="H142" s="82"/>
    </row>
    <row r="143" spans="2:8" s="112" customFormat="1" ht="18.75" customHeight="1" outlineLevel="1">
      <c r="B143" s="113" t="s">
        <v>165</v>
      </c>
      <c r="C143" s="114" t="s">
        <v>339</v>
      </c>
      <c r="D143" s="97" t="s">
        <v>180</v>
      </c>
      <c r="E143" s="94">
        <v>2300</v>
      </c>
      <c r="F143" s="137"/>
      <c r="G143" s="92">
        <f t="shared" si="9"/>
        <v>0</v>
      </c>
      <c r="H143" s="82"/>
    </row>
    <row r="144" spans="2:8" s="112" customFormat="1" ht="18.75" customHeight="1" outlineLevel="1">
      <c r="B144" s="113" t="s">
        <v>166</v>
      </c>
      <c r="C144" s="114" t="s">
        <v>167</v>
      </c>
      <c r="D144" s="97" t="s">
        <v>174</v>
      </c>
      <c r="E144" s="94">
        <v>300</v>
      </c>
      <c r="F144" s="137"/>
      <c r="G144" s="92">
        <f t="shared" si="9"/>
        <v>0</v>
      </c>
      <c r="H144" s="82"/>
    </row>
    <row r="145" spans="2:8" s="112" customFormat="1" ht="18.75" customHeight="1" outlineLevel="1">
      <c r="B145" s="113" t="s">
        <v>168</v>
      </c>
      <c r="C145" s="114" t="s">
        <v>169</v>
      </c>
      <c r="D145" s="93" t="s">
        <v>180</v>
      </c>
      <c r="E145" s="94">
        <v>30</v>
      </c>
      <c r="F145" s="137"/>
      <c r="G145" s="92">
        <f t="shared" si="9"/>
        <v>0</v>
      </c>
      <c r="H145" s="82"/>
    </row>
    <row r="146" spans="2:8" s="120" customFormat="1" ht="30.75" customHeight="1">
      <c r="B146" s="121"/>
      <c r="C146" s="122" t="str">
        <f>+"SUBTOTAL"&amp;" "&amp;C141</f>
        <v>SUBTOTAL ASEO GENERAL Y VARIOS OBRA CIVIL</v>
      </c>
      <c r="D146" s="123"/>
      <c r="E146" s="124"/>
      <c r="F146" s="138"/>
      <c r="G146" s="125">
        <f>+SUM(G142:G145)</f>
        <v>0</v>
      </c>
      <c r="H146" s="126"/>
    </row>
    <row r="147" spans="2:8" ht="30" customHeight="1">
      <c r="B147" s="99" t="s">
        <v>201</v>
      </c>
      <c r="C147" s="109" t="s">
        <v>299</v>
      </c>
      <c r="D147" s="106"/>
      <c r="E147" s="107"/>
      <c r="F147" s="136"/>
      <c r="G147" s="108"/>
    </row>
    <row r="148" spans="2:8" s="112" customFormat="1" ht="18.75" customHeight="1" outlineLevel="1">
      <c r="B148" s="113" t="s">
        <v>170</v>
      </c>
      <c r="C148" s="114" t="s">
        <v>340</v>
      </c>
      <c r="D148" s="97" t="s">
        <v>176</v>
      </c>
      <c r="E148" s="94">
        <v>1</v>
      </c>
      <c r="F148" s="137"/>
      <c r="G148" s="92">
        <f t="shared" ref="G148" si="10">+E148*F148</f>
        <v>0</v>
      </c>
      <c r="H148" s="82"/>
    </row>
    <row r="149" spans="2:8" s="120" customFormat="1" ht="30.75" customHeight="1">
      <c r="B149" s="121"/>
      <c r="C149" s="122" t="str">
        <f>+"SUBTOTAL"&amp;" "&amp;C147</f>
        <v>SUBTOTAL  SUMINISTRO E INSTALACIÓN DE SOPORTES PARA BICICLETAS</v>
      </c>
      <c r="D149" s="123"/>
      <c r="E149" s="124"/>
      <c r="F149" s="138"/>
      <c r="G149" s="125">
        <f>+SUM(G148)</f>
        <v>0</v>
      </c>
      <c r="H149" s="126"/>
    </row>
    <row r="150" spans="2:8" ht="30" customHeight="1">
      <c r="B150" s="99" t="s">
        <v>297</v>
      </c>
      <c r="C150" s="109" t="s">
        <v>300</v>
      </c>
      <c r="D150" s="106"/>
      <c r="E150" s="107"/>
      <c r="F150" s="136"/>
      <c r="G150" s="108"/>
    </row>
    <row r="151" spans="2:8" s="112" customFormat="1" ht="30.75" customHeight="1" outlineLevel="1">
      <c r="B151" s="113" t="s">
        <v>171</v>
      </c>
      <c r="C151" s="114" t="s">
        <v>172</v>
      </c>
      <c r="D151" s="97" t="s">
        <v>176</v>
      </c>
      <c r="E151" s="94">
        <v>1</v>
      </c>
      <c r="F151" s="137"/>
      <c r="G151" s="92">
        <f t="shared" ref="G151" si="11">+E151*F151</f>
        <v>0</v>
      </c>
      <c r="H151" s="82"/>
    </row>
    <row r="152" spans="2:8" s="120" customFormat="1" ht="30.75" customHeight="1">
      <c r="B152" s="121"/>
      <c r="C152" s="122" t="str">
        <f>+"SUBTOTAL"&amp;" "&amp;C150</f>
        <v>SUBTOTAL JUEGO INFANTIL EN MADERA</v>
      </c>
      <c r="D152" s="123"/>
      <c r="E152" s="124"/>
      <c r="F152" s="138"/>
      <c r="G152" s="125">
        <f>+SUM(G151)</f>
        <v>0</v>
      </c>
      <c r="H152" s="126"/>
    </row>
    <row r="153" spans="2:8" s="120" customFormat="1" ht="30.75" customHeight="1">
      <c r="B153" s="121"/>
      <c r="C153" s="122" t="s">
        <v>301</v>
      </c>
      <c r="D153" s="123"/>
      <c r="E153" s="124"/>
      <c r="F153" s="138"/>
      <c r="G153" s="125">
        <f>+G152+G149+G146+G140+G137+G120+G114+G110+G106+G103+G99+G66+G63+G60+G52+G43+G34</f>
        <v>0</v>
      </c>
      <c r="H153" s="126"/>
    </row>
    <row r="154" spans="2:8" ht="30" customHeight="1" collapsed="1">
      <c r="B154" s="99"/>
      <c r="C154" s="144" t="s">
        <v>302</v>
      </c>
      <c r="D154" s="145"/>
      <c r="E154" s="107"/>
      <c r="F154" s="136"/>
      <c r="G154" s="108"/>
    </row>
    <row r="155" spans="2:8" ht="24" customHeight="1">
      <c r="B155" s="143"/>
      <c r="C155" s="146" t="s">
        <v>177</v>
      </c>
      <c r="D155" s="111"/>
      <c r="E155" s="95" t="s">
        <v>178</v>
      </c>
      <c r="F155" s="147"/>
      <c r="G155" s="148">
        <f t="shared" ref="G155:G157" si="12">+$G$153*F155</f>
        <v>0</v>
      </c>
    </row>
    <row r="156" spans="2:8" ht="24" customHeight="1">
      <c r="B156" s="143"/>
      <c r="C156" s="146" t="s">
        <v>179</v>
      </c>
      <c r="D156" s="111"/>
      <c r="E156" s="95" t="s">
        <v>178</v>
      </c>
      <c r="F156" s="147"/>
      <c r="G156" s="148">
        <f t="shared" si="12"/>
        <v>0</v>
      </c>
    </row>
    <row r="157" spans="2:8" ht="24" customHeight="1">
      <c r="B157" s="143"/>
      <c r="C157" s="146" t="s">
        <v>298</v>
      </c>
      <c r="D157" s="111"/>
      <c r="E157" s="95" t="s">
        <v>178</v>
      </c>
      <c r="F157" s="147"/>
      <c r="G157" s="148">
        <f t="shared" si="12"/>
        <v>0</v>
      </c>
    </row>
    <row r="158" spans="2:8" s="120" customFormat="1" ht="30.75" customHeight="1">
      <c r="B158" s="121"/>
      <c r="C158" s="122" t="str">
        <f>+"SUBTOTAL"&amp;" "&amp;C154</f>
        <v>SUBTOTAL ADMINISTRACIÓN IMPREVISTOS Y UTILIDAD</v>
      </c>
      <c r="D158" s="123"/>
      <c r="E158" s="124"/>
      <c r="F158" s="138"/>
      <c r="G158" s="125">
        <f>+SUM(G155:G157)</f>
        <v>0</v>
      </c>
      <c r="H158" s="126"/>
    </row>
    <row r="159" spans="2:8" s="120" customFormat="1" ht="30.75" customHeight="1">
      <c r="B159" s="121"/>
      <c r="C159" s="122" t="s">
        <v>344</v>
      </c>
      <c r="D159" s="123"/>
      <c r="E159" s="124"/>
      <c r="F159" s="154">
        <v>0.16</v>
      </c>
      <c r="G159" s="125">
        <f>+G157*F159</f>
        <v>0</v>
      </c>
      <c r="H159" s="126"/>
    </row>
    <row r="160" spans="2:8" s="120" customFormat="1" ht="30.75" customHeight="1">
      <c r="B160" s="121"/>
      <c r="C160" s="122" t="s">
        <v>303</v>
      </c>
      <c r="D160" s="123"/>
      <c r="E160" s="124"/>
      <c r="F160" s="149"/>
      <c r="G160" s="125">
        <f>+G153+G158+G159</f>
        <v>0</v>
      </c>
      <c r="H160" s="126"/>
    </row>
    <row r="161" spans="2:2" ht="13.5" customHeight="1"/>
    <row r="162" spans="2:2" ht="20.25">
      <c r="B162" s="150" t="s">
        <v>341</v>
      </c>
    </row>
    <row r="163" spans="2:2"/>
    <row r="164" spans="2:2" ht="21.75" customHeight="1">
      <c r="B164" s="152" t="s">
        <v>343</v>
      </c>
    </row>
    <row r="165" spans="2:2" ht="15.75">
      <c r="B165" s="151" t="s">
        <v>345</v>
      </c>
    </row>
    <row r="166" spans="2:2"/>
  </sheetData>
  <mergeCells count="1">
    <mergeCell ref="C99:F99"/>
  </mergeCells>
  <pageMargins left="0.23622047244094491" right="0.23622047244094491" top="0.31496062992125984" bottom="0.27559055118110237" header="0.31496062992125984" footer="0.31496062992125984"/>
  <pageSetup scale="48" orientation="portrait" r:id="rId1"/>
  <rowBreaks count="2" manualBreakCount="2">
    <brk id="74" max="7" man="1"/>
    <brk id="137"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pageSetUpPr fitToPage="1"/>
  </sheetPr>
  <dimension ref="A1:W79"/>
  <sheetViews>
    <sheetView showGridLines="0" zoomScale="115" zoomScaleNormal="115" zoomScalePageLayoutView="85" workbookViewId="0">
      <selection sqref="A1:E6"/>
    </sheetView>
  </sheetViews>
  <sheetFormatPr baseColWidth="10" defaultColWidth="0" defaultRowHeight="11.25" customHeight="1" zeroHeight="1"/>
  <cols>
    <col min="1" max="5" width="4.28515625" style="27" customWidth="1"/>
    <col min="6" max="6" width="6.85546875" style="27" customWidth="1"/>
    <col min="7" max="7" width="9" style="27" customWidth="1"/>
    <col min="8" max="8" width="16.5703125" style="27" customWidth="1"/>
    <col min="9" max="12" width="4.28515625" style="27" customWidth="1"/>
    <col min="13" max="13" width="4" style="27" customWidth="1"/>
    <col min="14" max="14" width="4.28515625" style="27" customWidth="1"/>
    <col min="15" max="15" width="1.140625" style="27" customWidth="1"/>
    <col min="16" max="16" width="8.28515625" style="27" customWidth="1"/>
    <col min="17" max="17" width="6.85546875" style="27" customWidth="1"/>
    <col min="18" max="18" width="7" style="27" customWidth="1"/>
    <col min="19" max="19" width="4.28515625" style="27" customWidth="1"/>
    <col min="20" max="20" width="5.28515625" style="27" customWidth="1"/>
    <col min="21" max="21" width="16.140625" style="27" customWidth="1"/>
    <col min="22" max="22" width="19.140625" style="27" customWidth="1"/>
    <col min="23" max="23" width="2.42578125" style="27" customWidth="1"/>
    <col min="24" max="16384" width="4.28515625" style="27" hidden="1"/>
  </cols>
  <sheetData>
    <row r="1" spans="1:22" ht="11.25" customHeight="1">
      <c r="A1" s="242"/>
      <c r="B1" s="243"/>
      <c r="C1" s="243"/>
      <c r="D1" s="243"/>
      <c r="E1" s="243"/>
      <c r="F1" s="248"/>
      <c r="G1" s="248"/>
      <c r="H1" s="248"/>
      <c r="I1" s="248"/>
      <c r="J1" s="248"/>
      <c r="K1" s="248"/>
      <c r="L1" s="248"/>
      <c r="M1" s="248"/>
      <c r="N1" s="248"/>
      <c r="O1" s="248"/>
      <c r="P1" s="248"/>
      <c r="Q1" s="248"/>
      <c r="R1" s="248"/>
      <c r="S1" s="248"/>
      <c r="T1" s="248"/>
      <c r="U1" s="25"/>
      <c r="V1" s="26"/>
    </row>
    <row r="2" spans="1:22" ht="11.25" customHeight="1">
      <c r="A2" s="244"/>
      <c r="B2" s="245"/>
      <c r="C2" s="245"/>
      <c r="D2" s="245"/>
      <c r="E2" s="245"/>
      <c r="F2" s="249"/>
      <c r="G2" s="249"/>
      <c r="H2" s="249"/>
      <c r="I2" s="249"/>
      <c r="J2" s="249"/>
      <c r="K2" s="249"/>
      <c r="L2" s="249"/>
      <c r="M2" s="249"/>
      <c r="N2" s="249"/>
      <c r="O2" s="249"/>
      <c r="P2" s="249"/>
      <c r="Q2" s="249"/>
      <c r="R2" s="249"/>
      <c r="S2" s="249"/>
      <c r="T2" s="249"/>
      <c r="U2" s="28"/>
      <c r="V2" s="29"/>
    </row>
    <row r="3" spans="1:22" ht="11.25" customHeight="1">
      <c r="A3" s="244"/>
      <c r="B3" s="245"/>
      <c r="C3" s="245"/>
      <c r="D3" s="245"/>
      <c r="E3" s="245"/>
      <c r="F3" s="249"/>
      <c r="G3" s="249"/>
      <c r="H3" s="249"/>
      <c r="I3" s="249"/>
      <c r="J3" s="249"/>
      <c r="K3" s="249"/>
      <c r="L3" s="249"/>
      <c r="M3" s="249"/>
      <c r="N3" s="249"/>
      <c r="O3" s="249"/>
      <c r="P3" s="249"/>
      <c r="Q3" s="249"/>
      <c r="R3" s="249"/>
      <c r="S3" s="249"/>
      <c r="T3" s="249"/>
      <c r="U3" s="28"/>
      <c r="V3" s="29"/>
    </row>
    <row r="4" spans="1:22" ht="11.25" customHeight="1">
      <c r="A4" s="244"/>
      <c r="B4" s="245"/>
      <c r="C4" s="245"/>
      <c r="D4" s="245"/>
      <c r="E4" s="245"/>
      <c r="F4" s="249"/>
      <c r="G4" s="249"/>
      <c r="H4" s="249"/>
      <c r="I4" s="249"/>
      <c r="J4" s="249"/>
      <c r="K4" s="249"/>
      <c r="L4" s="249"/>
      <c r="M4" s="249"/>
      <c r="N4" s="249"/>
      <c r="O4" s="249"/>
      <c r="P4" s="249"/>
      <c r="Q4" s="249"/>
      <c r="R4" s="249"/>
      <c r="S4" s="249"/>
      <c r="T4" s="249"/>
      <c r="U4" s="28"/>
      <c r="V4" s="29"/>
    </row>
    <row r="5" spans="1:22" ht="11.25" customHeight="1">
      <c r="A5" s="244"/>
      <c r="B5" s="245"/>
      <c r="C5" s="245"/>
      <c r="D5" s="245"/>
      <c r="E5" s="245"/>
      <c r="F5" s="249"/>
      <c r="G5" s="249"/>
      <c r="H5" s="249"/>
      <c r="I5" s="249"/>
      <c r="J5" s="249"/>
      <c r="K5" s="249"/>
      <c r="L5" s="249"/>
      <c r="M5" s="249"/>
      <c r="N5" s="249"/>
      <c r="O5" s="249"/>
      <c r="P5" s="249"/>
      <c r="Q5" s="249"/>
      <c r="R5" s="249"/>
      <c r="S5" s="249"/>
      <c r="T5" s="249"/>
      <c r="U5" s="28"/>
      <c r="V5" s="29"/>
    </row>
    <row r="6" spans="1:22" ht="11.25" customHeight="1">
      <c r="A6" s="246"/>
      <c r="B6" s="247"/>
      <c r="C6" s="247"/>
      <c r="D6" s="247"/>
      <c r="E6" s="247"/>
      <c r="F6" s="250"/>
      <c r="G6" s="250"/>
      <c r="H6" s="250"/>
      <c r="I6" s="250"/>
      <c r="J6" s="250"/>
      <c r="K6" s="250"/>
      <c r="L6" s="250"/>
      <c r="M6" s="250"/>
      <c r="N6" s="250"/>
      <c r="O6" s="250"/>
      <c r="P6" s="250"/>
      <c r="Q6" s="250"/>
      <c r="R6" s="250"/>
      <c r="S6" s="250"/>
      <c r="T6" s="250"/>
      <c r="U6" s="30"/>
      <c r="V6" s="31"/>
    </row>
    <row r="7" spans="1:22" ht="7.5" customHeight="1">
      <c r="A7" s="32"/>
      <c r="B7" s="32"/>
      <c r="C7" s="32"/>
      <c r="D7" s="32"/>
      <c r="E7" s="32"/>
    </row>
    <row r="8" spans="1:22" ht="19.5" customHeight="1">
      <c r="A8" s="251" t="s">
        <v>40</v>
      </c>
      <c r="B8" s="252"/>
      <c r="C8" s="252"/>
      <c r="D8" s="252"/>
      <c r="E8" s="252"/>
      <c r="F8" s="252"/>
      <c r="G8" s="252"/>
      <c r="H8" s="252"/>
      <c r="I8" s="252"/>
      <c r="J8" s="252"/>
      <c r="K8" s="252"/>
      <c r="L8" s="252"/>
      <c r="M8" s="252"/>
      <c r="N8" s="252"/>
      <c r="O8" s="252"/>
      <c r="P8" s="252"/>
      <c r="Q8" s="252"/>
      <c r="R8" s="252"/>
      <c r="S8" s="252"/>
      <c r="T8" s="252"/>
      <c r="U8" s="252"/>
      <c r="V8" s="253"/>
    </row>
    <row r="9" spans="1:22">
      <c r="A9" s="32"/>
      <c r="B9" s="32"/>
      <c r="C9" s="32"/>
      <c r="D9" s="32"/>
      <c r="E9" s="32"/>
    </row>
    <row r="10" spans="1:22" ht="7.5" customHeight="1">
      <c r="A10" s="32"/>
      <c r="B10" s="32"/>
      <c r="C10" s="32"/>
      <c r="D10" s="32"/>
      <c r="E10" s="32"/>
    </row>
    <row r="11" spans="1:22" ht="11.25" customHeight="1">
      <c r="A11" s="254" t="s">
        <v>41</v>
      </c>
      <c r="B11" s="255"/>
      <c r="C11" s="254"/>
      <c r="D11" s="258"/>
      <c r="E11" s="258"/>
      <c r="F11" s="258"/>
      <c r="G11" s="255"/>
      <c r="H11" s="254" t="s">
        <v>42</v>
      </c>
      <c r="I11" s="255"/>
      <c r="J11" s="43"/>
      <c r="K11" s="43"/>
      <c r="L11" s="43"/>
      <c r="R11" s="260" t="s">
        <v>43</v>
      </c>
      <c r="S11" s="260"/>
      <c r="T11" s="232" t="s">
        <v>44</v>
      </c>
      <c r="U11" s="232"/>
      <c r="V11" s="43"/>
    </row>
    <row r="12" spans="1:22" ht="11.25" customHeight="1">
      <c r="A12" s="256"/>
      <c r="B12" s="257"/>
      <c r="C12" s="256"/>
      <c r="D12" s="259"/>
      <c r="E12" s="259"/>
      <c r="F12" s="259"/>
      <c r="G12" s="257"/>
      <c r="H12" s="256"/>
      <c r="I12" s="257"/>
      <c r="J12" s="33" t="s">
        <v>45</v>
      </c>
      <c r="K12" s="33" t="s">
        <v>46</v>
      </c>
      <c r="L12" s="33" t="s">
        <v>47</v>
      </c>
      <c r="R12" s="261"/>
      <c r="S12" s="261"/>
      <c r="T12" s="262" t="s">
        <v>48</v>
      </c>
      <c r="U12" s="262"/>
      <c r="V12" s="45"/>
    </row>
    <row r="13" spans="1:22" ht="11.25" customHeight="1">
      <c r="A13" s="161" t="s">
        <v>49</v>
      </c>
      <c r="B13" s="162"/>
      <c r="C13" s="162"/>
      <c r="D13" s="162"/>
      <c r="E13" s="162"/>
      <c r="F13" s="162"/>
      <c r="G13" s="162"/>
      <c r="H13" s="162"/>
      <c r="I13" s="162"/>
      <c r="J13" s="162"/>
      <c r="K13" s="162"/>
      <c r="L13" s="162"/>
      <c r="M13" s="162"/>
      <c r="N13" s="162"/>
      <c r="O13" s="162"/>
      <c r="P13" s="162"/>
      <c r="Q13" s="162"/>
      <c r="R13" s="162"/>
      <c r="S13" s="162"/>
      <c r="T13" s="162"/>
      <c r="U13" s="162"/>
      <c r="V13" s="163"/>
    </row>
    <row r="14" spans="1:22">
      <c r="A14" s="161" t="s">
        <v>50</v>
      </c>
      <c r="B14" s="162"/>
      <c r="C14" s="162"/>
      <c r="D14" s="162"/>
      <c r="E14" s="162"/>
      <c r="F14" s="162"/>
      <c r="G14" s="162"/>
      <c r="H14" s="162"/>
      <c r="I14" s="162"/>
      <c r="J14" s="162"/>
      <c r="K14" s="162"/>
      <c r="L14" s="162"/>
      <c r="M14" s="162"/>
      <c r="N14" s="162"/>
      <c r="O14" s="162"/>
      <c r="P14" s="162"/>
      <c r="Q14" s="162"/>
      <c r="R14" s="162"/>
      <c r="S14" s="162"/>
      <c r="T14" s="162"/>
      <c r="U14" s="162"/>
      <c r="V14" s="163"/>
    </row>
    <row r="15" spans="1:22" ht="11.25" customHeight="1">
      <c r="A15" s="222" t="s">
        <v>51</v>
      </c>
      <c r="B15" s="224" t="s">
        <v>52</v>
      </c>
      <c r="C15" s="224"/>
      <c r="D15" s="224"/>
      <c r="E15" s="224"/>
      <c r="F15" s="224"/>
      <c r="G15" s="224"/>
      <c r="H15" s="224"/>
      <c r="I15" s="224" t="s">
        <v>53</v>
      </c>
      <c r="J15" s="224"/>
      <c r="K15" s="224"/>
      <c r="L15" s="224"/>
      <c r="M15" s="224"/>
      <c r="N15" s="224"/>
      <c r="O15" s="224"/>
      <c r="P15" s="225" t="s">
        <v>54</v>
      </c>
      <c r="Q15" s="225"/>
      <c r="R15" s="225"/>
      <c r="S15" s="225"/>
      <c r="T15" s="225"/>
      <c r="U15" s="225"/>
      <c r="V15" s="225"/>
    </row>
    <row r="16" spans="1:22" ht="15" customHeight="1">
      <c r="A16" s="223"/>
      <c r="B16" s="212"/>
      <c r="C16" s="212"/>
      <c r="D16" s="212"/>
      <c r="E16" s="212"/>
      <c r="F16" s="212"/>
      <c r="G16" s="212"/>
      <c r="H16" s="212"/>
      <c r="I16" s="212"/>
      <c r="J16" s="212"/>
      <c r="K16" s="212"/>
      <c r="L16" s="212"/>
      <c r="M16" s="212"/>
      <c r="N16" s="212"/>
      <c r="O16" s="212"/>
      <c r="P16" s="226"/>
      <c r="Q16" s="226"/>
      <c r="R16" s="226"/>
      <c r="S16" s="226"/>
      <c r="T16" s="226"/>
      <c r="U16" s="226"/>
      <c r="V16" s="226"/>
    </row>
    <row r="17" spans="1:22" ht="15" customHeight="1">
      <c r="A17" s="223"/>
      <c r="B17" s="212"/>
      <c r="C17" s="212"/>
      <c r="D17" s="212"/>
      <c r="E17" s="212"/>
      <c r="F17" s="212"/>
      <c r="G17" s="212"/>
      <c r="H17" s="212"/>
      <c r="I17" s="212"/>
      <c r="J17" s="212"/>
      <c r="K17" s="212"/>
      <c r="L17" s="212"/>
      <c r="M17" s="212"/>
      <c r="N17" s="212"/>
      <c r="O17" s="212"/>
      <c r="P17" s="226"/>
      <c r="Q17" s="226"/>
      <c r="R17" s="226"/>
      <c r="S17" s="226"/>
      <c r="T17" s="226"/>
      <c r="U17" s="226"/>
      <c r="V17" s="226"/>
    </row>
    <row r="18" spans="1:22" ht="11.25" customHeight="1">
      <c r="A18" s="231" t="s">
        <v>55</v>
      </c>
      <c r="B18" s="232" t="s">
        <v>56</v>
      </c>
      <c r="C18" s="232"/>
      <c r="D18" s="232"/>
      <c r="E18" s="232"/>
      <c r="F18" s="232"/>
      <c r="G18" s="232"/>
      <c r="H18" s="232"/>
      <c r="I18" s="232"/>
      <c r="J18" s="232"/>
      <c r="K18" s="232"/>
      <c r="L18" s="232"/>
      <c r="M18" s="232"/>
      <c r="N18" s="232"/>
      <c r="O18" s="232"/>
      <c r="P18" s="233" t="s">
        <v>7</v>
      </c>
      <c r="Q18" s="233"/>
      <c r="R18" s="233"/>
      <c r="S18" s="233"/>
      <c r="T18" s="233"/>
      <c r="U18" s="233"/>
      <c r="V18" s="34" t="s">
        <v>57</v>
      </c>
    </row>
    <row r="19" spans="1:22" ht="15" customHeight="1">
      <c r="A19" s="223"/>
      <c r="B19" s="212"/>
      <c r="C19" s="212"/>
      <c r="D19" s="212"/>
      <c r="E19" s="212"/>
      <c r="F19" s="212"/>
      <c r="G19" s="212"/>
      <c r="H19" s="212"/>
      <c r="I19" s="212"/>
      <c r="J19" s="212"/>
      <c r="K19" s="212"/>
      <c r="L19" s="212"/>
      <c r="M19" s="212"/>
      <c r="N19" s="212"/>
      <c r="O19" s="212"/>
      <c r="P19" s="234"/>
      <c r="Q19" s="235"/>
      <c r="R19" s="235"/>
      <c r="S19" s="235"/>
      <c r="T19" s="235"/>
      <c r="U19" s="236"/>
      <c r="V19" s="240"/>
    </row>
    <row r="20" spans="1:22" ht="15" customHeight="1">
      <c r="A20" s="223"/>
      <c r="B20" s="212"/>
      <c r="C20" s="212"/>
      <c r="D20" s="212"/>
      <c r="E20" s="212"/>
      <c r="F20" s="212"/>
      <c r="G20" s="212"/>
      <c r="H20" s="212"/>
      <c r="I20" s="212"/>
      <c r="J20" s="212"/>
      <c r="K20" s="212"/>
      <c r="L20" s="212"/>
      <c r="M20" s="212"/>
      <c r="N20" s="212"/>
      <c r="O20" s="212"/>
      <c r="P20" s="237"/>
      <c r="Q20" s="238"/>
      <c r="R20" s="238"/>
      <c r="S20" s="238"/>
      <c r="T20" s="238"/>
      <c r="U20" s="239"/>
      <c r="V20" s="241"/>
    </row>
    <row r="21" spans="1:22" ht="11.25" customHeight="1">
      <c r="A21" s="186" t="s">
        <v>58</v>
      </c>
      <c r="B21" s="187"/>
      <c r="C21" s="187"/>
      <c r="D21" s="187"/>
      <c r="E21" s="187"/>
      <c r="F21" s="187"/>
      <c r="G21" s="187"/>
      <c r="H21" s="187"/>
      <c r="I21" s="187"/>
      <c r="J21" s="188"/>
      <c r="K21" s="186" t="s">
        <v>59</v>
      </c>
      <c r="L21" s="187"/>
      <c r="M21" s="188"/>
      <c r="N21" s="219" t="s">
        <v>60</v>
      </c>
      <c r="O21" s="220"/>
      <c r="P21" s="221"/>
      <c r="Q21" s="219" t="s">
        <v>41</v>
      </c>
      <c r="R21" s="220"/>
      <c r="S21" s="220"/>
      <c r="T21" s="220"/>
      <c r="U21" s="220"/>
      <c r="V21" s="221"/>
    </row>
    <row r="22" spans="1:22" ht="11.25" customHeight="1">
      <c r="A22" s="206"/>
      <c r="B22" s="207"/>
      <c r="C22" s="207"/>
      <c r="D22" s="207"/>
      <c r="E22" s="207"/>
      <c r="F22" s="207"/>
      <c r="G22" s="207"/>
      <c r="H22" s="207"/>
      <c r="I22" s="207"/>
      <c r="J22" s="208"/>
      <c r="K22" s="206"/>
      <c r="L22" s="207"/>
      <c r="M22" s="208"/>
      <c r="N22" s="206"/>
      <c r="O22" s="207"/>
      <c r="P22" s="208"/>
      <c r="Q22" s="206"/>
      <c r="R22" s="207"/>
      <c r="S22" s="207"/>
      <c r="T22" s="207"/>
      <c r="U22" s="207"/>
      <c r="V22" s="208"/>
    </row>
    <row r="23" spans="1:22" ht="11.25" customHeight="1">
      <c r="A23" s="209"/>
      <c r="B23" s="210"/>
      <c r="C23" s="210"/>
      <c r="D23" s="210"/>
      <c r="E23" s="210"/>
      <c r="F23" s="210"/>
      <c r="G23" s="210"/>
      <c r="H23" s="210"/>
      <c r="I23" s="210"/>
      <c r="J23" s="211"/>
      <c r="K23" s="209"/>
      <c r="L23" s="210"/>
      <c r="M23" s="211"/>
      <c r="N23" s="209"/>
      <c r="O23" s="210"/>
      <c r="P23" s="211"/>
      <c r="Q23" s="209"/>
      <c r="R23" s="210"/>
      <c r="S23" s="210"/>
      <c r="T23" s="210"/>
      <c r="U23" s="210"/>
      <c r="V23" s="211"/>
    </row>
    <row r="24" spans="1:22" ht="11.25" customHeight="1">
      <c r="A24" s="186" t="s">
        <v>61</v>
      </c>
      <c r="B24" s="187"/>
      <c r="C24" s="187"/>
      <c r="D24" s="187"/>
      <c r="E24" s="187"/>
      <c r="F24" s="187"/>
      <c r="G24" s="187"/>
      <c r="H24" s="187"/>
      <c r="I24" s="187"/>
      <c r="J24" s="188"/>
      <c r="K24" s="227" t="s">
        <v>62</v>
      </c>
      <c r="L24" s="228"/>
      <c r="M24" s="228"/>
      <c r="N24" s="229"/>
      <c r="O24" s="229"/>
      <c r="P24" s="230"/>
      <c r="Q24" s="186" t="s">
        <v>63</v>
      </c>
      <c r="R24" s="187"/>
      <c r="S24" s="187"/>
      <c r="T24" s="187"/>
      <c r="U24" s="187"/>
      <c r="V24" s="188"/>
    </row>
    <row r="25" spans="1:22" ht="11.25" customHeight="1">
      <c r="A25" s="206"/>
      <c r="B25" s="207"/>
      <c r="C25" s="207"/>
      <c r="D25" s="207"/>
      <c r="E25" s="207"/>
      <c r="F25" s="207"/>
      <c r="G25" s="207"/>
      <c r="H25" s="207"/>
      <c r="I25" s="207"/>
      <c r="J25" s="208"/>
      <c r="K25" s="206" t="s">
        <v>64</v>
      </c>
      <c r="L25" s="207"/>
      <c r="M25" s="207"/>
      <c r="N25" s="215"/>
      <c r="O25" s="215"/>
      <c r="P25" s="216"/>
      <c r="Q25" s="206"/>
      <c r="R25" s="207"/>
      <c r="S25" s="207"/>
      <c r="T25" s="207"/>
      <c r="U25" s="207"/>
      <c r="V25" s="208"/>
    </row>
    <row r="26" spans="1:22" ht="11.25" customHeight="1">
      <c r="A26" s="209"/>
      <c r="B26" s="210"/>
      <c r="C26" s="210"/>
      <c r="D26" s="210"/>
      <c r="E26" s="210"/>
      <c r="F26" s="210"/>
      <c r="G26" s="210"/>
      <c r="H26" s="210"/>
      <c r="I26" s="210"/>
      <c r="J26" s="211"/>
      <c r="K26" s="209"/>
      <c r="L26" s="210"/>
      <c r="M26" s="210"/>
      <c r="N26" s="217"/>
      <c r="O26" s="217"/>
      <c r="P26" s="218"/>
      <c r="Q26" s="209"/>
      <c r="R26" s="210"/>
      <c r="S26" s="210"/>
      <c r="T26" s="210"/>
      <c r="U26" s="210"/>
      <c r="V26" s="211"/>
    </row>
    <row r="27" spans="1:22" ht="11.25" customHeight="1">
      <c r="A27" s="161" t="s">
        <v>65</v>
      </c>
      <c r="B27" s="162"/>
      <c r="C27" s="162"/>
      <c r="D27" s="162"/>
      <c r="E27" s="162"/>
      <c r="F27" s="162"/>
      <c r="G27" s="162"/>
      <c r="H27" s="162"/>
      <c r="I27" s="162"/>
      <c r="J27" s="162"/>
      <c r="K27" s="162"/>
      <c r="L27" s="162"/>
      <c r="M27" s="162"/>
      <c r="N27" s="162"/>
      <c r="O27" s="162"/>
      <c r="P27" s="162"/>
      <c r="Q27" s="162"/>
      <c r="R27" s="162"/>
      <c r="S27" s="162"/>
      <c r="T27" s="162"/>
      <c r="U27" s="162"/>
      <c r="V27" s="163"/>
    </row>
    <row r="28" spans="1:22" ht="11.25" customHeight="1">
      <c r="A28" s="186" t="s">
        <v>66</v>
      </c>
      <c r="B28" s="187"/>
      <c r="C28" s="187"/>
      <c r="D28" s="187"/>
      <c r="E28" s="187"/>
      <c r="F28" s="188"/>
      <c r="G28" s="186" t="s">
        <v>67</v>
      </c>
      <c r="H28" s="187"/>
      <c r="I28" s="187"/>
      <c r="J28" s="187"/>
      <c r="K28" s="187"/>
      <c r="L28" s="187"/>
      <c r="M28" s="187"/>
      <c r="N28" s="187"/>
      <c r="O28" s="188"/>
      <c r="P28" s="186" t="s">
        <v>8</v>
      </c>
      <c r="Q28" s="188"/>
      <c r="R28" s="43" t="s">
        <v>68</v>
      </c>
      <c r="S28" s="186" t="s">
        <v>9</v>
      </c>
      <c r="T28" s="187"/>
      <c r="U28" s="187"/>
      <c r="V28" s="188"/>
    </row>
    <row r="29" spans="1:22" ht="11.25" customHeight="1">
      <c r="A29" s="206"/>
      <c r="B29" s="207"/>
      <c r="C29" s="207"/>
      <c r="D29" s="207"/>
      <c r="E29" s="207"/>
      <c r="F29" s="208"/>
      <c r="G29" s="206"/>
      <c r="H29" s="207"/>
      <c r="I29" s="207"/>
      <c r="J29" s="207"/>
      <c r="K29" s="207"/>
      <c r="L29" s="207"/>
      <c r="M29" s="207"/>
      <c r="N29" s="207"/>
      <c r="O29" s="208"/>
      <c r="P29" s="206"/>
      <c r="Q29" s="208"/>
      <c r="R29" s="213"/>
      <c r="S29" s="212"/>
      <c r="T29" s="212"/>
      <c r="U29" s="212"/>
      <c r="V29" s="212"/>
    </row>
    <row r="30" spans="1:22" ht="11.25" customHeight="1">
      <c r="A30" s="209"/>
      <c r="B30" s="210"/>
      <c r="C30" s="210"/>
      <c r="D30" s="210"/>
      <c r="E30" s="210"/>
      <c r="F30" s="211"/>
      <c r="G30" s="209"/>
      <c r="H30" s="210"/>
      <c r="I30" s="210"/>
      <c r="J30" s="210"/>
      <c r="K30" s="210"/>
      <c r="L30" s="210"/>
      <c r="M30" s="210"/>
      <c r="N30" s="210"/>
      <c r="O30" s="211"/>
      <c r="P30" s="209"/>
      <c r="Q30" s="211"/>
      <c r="R30" s="214"/>
      <c r="S30" s="212"/>
      <c r="T30" s="212"/>
      <c r="U30" s="212"/>
      <c r="V30" s="212"/>
    </row>
    <row r="31" spans="1:22" ht="11.25" customHeight="1">
      <c r="A31" s="186" t="s">
        <v>69</v>
      </c>
      <c r="B31" s="187"/>
      <c r="C31" s="187"/>
      <c r="D31" s="187"/>
      <c r="E31" s="187"/>
      <c r="F31" s="188"/>
      <c r="G31" s="186" t="s">
        <v>67</v>
      </c>
      <c r="H31" s="187"/>
      <c r="I31" s="187"/>
      <c r="J31" s="187"/>
      <c r="K31" s="187"/>
      <c r="L31" s="187"/>
      <c r="M31" s="187"/>
      <c r="N31" s="187"/>
      <c r="O31" s="188"/>
      <c r="P31" s="186" t="s">
        <v>8</v>
      </c>
      <c r="Q31" s="188"/>
      <c r="R31" s="43" t="s">
        <v>68</v>
      </c>
      <c r="S31" s="186" t="s">
        <v>9</v>
      </c>
      <c r="T31" s="187"/>
      <c r="U31" s="187"/>
      <c r="V31" s="188"/>
    </row>
    <row r="32" spans="1:22" ht="11.25" customHeight="1">
      <c r="A32" s="206"/>
      <c r="B32" s="207"/>
      <c r="C32" s="207"/>
      <c r="D32" s="207"/>
      <c r="E32" s="207"/>
      <c r="F32" s="208"/>
      <c r="G32" s="206"/>
      <c r="H32" s="207"/>
      <c r="I32" s="207"/>
      <c r="J32" s="207"/>
      <c r="K32" s="207"/>
      <c r="L32" s="207"/>
      <c r="M32" s="207"/>
      <c r="N32" s="207"/>
      <c r="O32" s="208"/>
      <c r="P32" s="206"/>
      <c r="Q32" s="208"/>
      <c r="R32" s="212"/>
      <c r="S32" s="206"/>
      <c r="T32" s="207"/>
      <c r="U32" s="207"/>
      <c r="V32" s="208"/>
    </row>
    <row r="33" spans="1:22" ht="11.25" customHeight="1">
      <c r="A33" s="209"/>
      <c r="B33" s="210"/>
      <c r="C33" s="210"/>
      <c r="D33" s="210"/>
      <c r="E33" s="210"/>
      <c r="F33" s="211"/>
      <c r="G33" s="209"/>
      <c r="H33" s="210"/>
      <c r="I33" s="210"/>
      <c r="J33" s="210"/>
      <c r="K33" s="210"/>
      <c r="L33" s="210"/>
      <c r="M33" s="210"/>
      <c r="N33" s="210"/>
      <c r="O33" s="211"/>
      <c r="P33" s="209"/>
      <c r="Q33" s="211"/>
      <c r="R33" s="213"/>
      <c r="S33" s="209"/>
      <c r="T33" s="210"/>
      <c r="U33" s="210"/>
      <c r="V33" s="211"/>
    </row>
    <row r="34" spans="1:22" ht="11.25" customHeight="1">
      <c r="A34" s="161" t="s">
        <v>70</v>
      </c>
      <c r="B34" s="162"/>
      <c r="C34" s="162"/>
      <c r="D34" s="162"/>
      <c r="E34" s="162"/>
      <c r="F34" s="162"/>
      <c r="G34" s="162"/>
      <c r="H34" s="162"/>
      <c r="I34" s="162"/>
      <c r="J34" s="162"/>
      <c r="K34" s="162"/>
      <c r="L34" s="162"/>
      <c r="M34" s="162"/>
      <c r="N34" s="162"/>
      <c r="O34" s="162"/>
      <c r="P34" s="162"/>
      <c r="Q34" s="162"/>
      <c r="R34" s="162"/>
      <c r="S34" s="162"/>
      <c r="T34" s="162"/>
      <c r="U34" s="162"/>
      <c r="V34" s="163"/>
    </row>
    <row r="35" spans="1:22" ht="11.25" customHeight="1">
      <c r="A35" s="186" t="s">
        <v>71</v>
      </c>
      <c r="B35" s="187"/>
      <c r="C35" s="187"/>
      <c r="D35" s="187"/>
      <c r="E35" s="187"/>
      <c r="F35" s="187"/>
      <c r="G35" s="187"/>
      <c r="H35" s="187"/>
      <c r="I35" s="187"/>
      <c r="J35" s="187"/>
      <c r="K35" s="187"/>
      <c r="L35" s="187"/>
      <c r="M35" s="187"/>
      <c r="N35" s="187"/>
      <c r="O35" s="187"/>
      <c r="P35" s="187"/>
      <c r="Q35" s="187"/>
      <c r="R35" s="187"/>
      <c r="S35" s="187"/>
      <c r="T35" s="187"/>
      <c r="U35" s="188"/>
      <c r="V35" s="44" t="s">
        <v>72</v>
      </c>
    </row>
    <row r="36" spans="1:22" ht="11.25" customHeight="1">
      <c r="A36" s="189"/>
      <c r="B36" s="190"/>
      <c r="C36" s="190"/>
      <c r="D36" s="190"/>
      <c r="E36" s="190"/>
      <c r="F36" s="190"/>
      <c r="G36" s="190"/>
      <c r="H36" s="190"/>
      <c r="I36" s="190"/>
      <c r="J36" s="190"/>
      <c r="K36" s="190"/>
      <c r="L36" s="190"/>
      <c r="M36" s="190"/>
      <c r="N36" s="190"/>
      <c r="O36" s="190"/>
      <c r="P36" s="190"/>
      <c r="Q36" s="190"/>
      <c r="R36" s="190"/>
      <c r="S36" s="190"/>
      <c r="T36" s="190"/>
      <c r="U36" s="191"/>
      <c r="V36" s="41"/>
    </row>
    <row r="37" spans="1:22" ht="11.25" customHeight="1">
      <c r="A37" s="192"/>
      <c r="B37" s="193"/>
      <c r="C37" s="193"/>
      <c r="D37" s="193"/>
      <c r="E37" s="193"/>
      <c r="F37" s="193"/>
      <c r="G37" s="193"/>
      <c r="H37" s="193"/>
      <c r="I37" s="193"/>
      <c r="J37" s="193"/>
      <c r="K37" s="193"/>
      <c r="L37" s="193"/>
      <c r="M37" s="193"/>
      <c r="N37" s="193"/>
      <c r="O37" s="193"/>
      <c r="P37" s="193"/>
      <c r="Q37" s="193"/>
      <c r="R37" s="193"/>
      <c r="S37" s="193"/>
      <c r="T37" s="193"/>
      <c r="U37" s="194"/>
      <c r="V37" s="35"/>
    </row>
    <row r="38" spans="1:22" ht="11.25" customHeight="1">
      <c r="A38" s="195"/>
      <c r="B38" s="196"/>
      <c r="C38" s="196"/>
      <c r="D38" s="196"/>
      <c r="E38" s="196"/>
      <c r="F38" s="196"/>
      <c r="G38" s="196"/>
      <c r="H38" s="196"/>
      <c r="I38" s="196"/>
      <c r="J38" s="196"/>
      <c r="K38" s="196"/>
      <c r="L38" s="196"/>
      <c r="M38" s="196"/>
      <c r="N38" s="196"/>
      <c r="O38" s="196"/>
      <c r="P38" s="196"/>
      <c r="Q38" s="196"/>
      <c r="R38" s="196"/>
      <c r="S38" s="196"/>
      <c r="T38" s="196"/>
      <c r="U38" s="197"/>
      <c r="V38" s="42"/>
    </row>
    <row r="39" spans="1:22" ht="11.25" customHeight="1">
      <c r="A39" s="186" t="s">
        <v>73</v>
      </c>
      <c r="B39" s="198"/>
      <c r="C39" s="198"/>
      <c r="D39" s="198"/>
      <c r="E39" s="198"/>
      <c r="F39" s="198"/>
      <c r="G39" s="198"/>
      <c r="H39" s="198"/>
      <c r="I39" s="198"/>
      <c r="J39" s="198"/>
      <c r="K39" s="198"/>
      <c r="L39" s="198"/>
      <c r="M39" s="198"/>
      <c r="N39" s="198"/>
      <c r="O39" s="198"/>
      <c r="P39" s="198"/>
      <c r="Q39" s="198"/>
      <c r="R39" s="198"/>
      <c r="S39" s="198"/>
      <c r="T39" s="198"/>
      <c r="U39" s="198"/>
      <c r="V39" s="199"/>
    </row>
    <row r="40" spans="1:22" ht="47.25" customHeight="1">
      <c r="A40" s="200" t="s">
        <v>74</v>
      </c>
      <c r="B40" s="201"/>
      <c r="C40" s="201"/>
      <c r="D40" s="202"/>
      <c r="E40" s="203" t="s">
        <v>75</v>
      </c>
      <c r="F40" s="204"/>
      <c r="G40" s="204"/>
      <c r="H40" s="204"/>
      <c r="I40" s="204"/>
      <c r="J40" s="204"/>
      <c r="K40" s="204"/>
      <c r="L40" s="204"/>
      <c r="M40" s="204"/>
      <c r="N40" s="204"/>
      <c r="O40" s="204"/>
      <c r="P40" s="204"/>
      <c r="Q40" s="204"/>
      <c r="R40" s="205"/>
      <c r="S40" s="200" t="s">
        <v>76</v>
      </c>
      <c r="T40" s="201"/>
      <c r="U40" s="201"/>
      <c r="V40" s="202"/>
    </row>
    <row r="41" spans="1:22" ht="12.75" customHeight="1">
      <c r="A41" s="181"/>
      <c r="B41" s="182"/>
      <c r="C41" s="182"/>
      <c r="D41" s="183"/>
      <c r="E41" s="181"/>
      <c r="F41" s="182"/>
      <c r="G41" s="182"/>
      <c r="H41" s="182"/>
      <c r="I41" s="182"/>
      <c r="J41" s="182"/>
      <c r="K41" s="182"/>
      <c r="L41" s="182"/>
      <c r="M41" s="182"/>
      <c r="N41" s="182"/>
      <c r="O41" s="182"/>
      <c r="P41" s="182"/>
      <c r="Q41" s="182"/>
      <c r="R41" s="183"/>
      <c r="S41" s="181"/>
      <c r="T41" s="182"/>
      <c r="U41" s="182"/>
      <c r="V41" s="183"/>
    </row>
    <row r="42" spans="1:22" ht="12.75" customHeight="1">
      <c r="A42" s="184"/>
      <c r="B42" s="182"/>
      <c r="C42" s="182"/>
      <c r="D42" s="183"/>
      <c r="E42" s="181"/>
      <c r="F42" s="182"/>
      <c r="G42" s="182"/>
      <c r="H42" s="182"/>
      <c r="I42" s="182"/>
      <c r="J42" s="182"/>
      <c r="K42" s="182"/>
      <c r="L42" s="182"/>
      <c r="M42" s="182"/>
      <c r="N42" s="182"/>
      <c r="O42" s="182"/>
      <c r="P42" s="182"/>
      <c r="Q42" s="182"/>
      <c r="R42" s="183"/>
      <c r="S42" s="181"/>
      <c r="T42" s="182"/>
      <c r="U42" s="182"/>
      <c r="V42" s="185"/>
    </row>
    <row r="43" spans="1:22" ht="12.75" customHeight="1">
      <c r="A43" s="181"/>
      <c r="B43" s="182"/>
      <c r="C43" s="182"/>
      <c r="D43" s="183"/>
      <c r="E43" s="181"/>
      <c r="F43" s="182"/>
      <c r="G43" s="182"/>
      <c r="H43" s="182"/>
      <c r="I43" s="182"/>
      <c r="J43" s="182"/>
      <c r="K43" s="182"/>
      <c r="L43" s="182"/>
      <c r="M43" s="182"/>
      <c r="N43" s="182"/>
      <c r="O43" s="182"/>
      <c r="P43" s="182"/>
      <c r="Q43" s="182"/>
      <c r="R43" s="183"/>
      <c r="S43" s="181"/>
      <c r="T43" s="182"/>
      <c r="U43" s="182"/>
      <c r="V43" s="183"/>
    </row>
    <row r="44" spans="1:22" ht="12.75" customHeight="1">
      <c r="A44" s="38"/>
      <c r="B44" s="39"/>
      <c r="C44" s="39"/>
      <c r="D44" s="40"/>
      <c r="E44" s="38"/>
      <c r="F44" s="39"/>
      <c r="G44" s="39"/>
      <c r="H44" s="39"/>
      <c r="I44" s="39"/>
      <c r="J44" s="39"/>
      <c r="K44" s="39"/>
      <c r="L44" s="39"/>
      <c r="M44" s="39"/>
      <c r="N44" s="39"/>
      <c r="O44" s="39"/>
      <c r="P44" s="39"/>
      <c r="Q44" s="39"/>
      <c r="R44" s="40"/>
      <c r="S44" s="38"/>
      <c r="T44" s="39"/>
      <c r="U44" s="39"/>
      <c r="V44" s="40"/>
    </row>
    <row r="45" spans="1:22" ht="12.75" customHeight="1">
      <c r="A45" s="181"/>
      <c r="B45" s="182"/>
      <c r="C45" s="182"/>
      <c r="D45" s="183"/>
      <c r="E45" s="181"/>
      <c r="F45" s="182"/>
      <c r="G45" s="182"/>
      <c r="H45" s="182"/>
      <c r="I45" s="182"/>
      <c r="J45" s="182"/>
      <c r="K45" s="182"/>
      <c r="L45" s="182"/>
      <c r="M45" s="182"/>
      <c r="N45" s="182"/>
      <c r="O45" s="182"/>
      <c r="P45" s="182"/>
      <c r="Q45" s="182"/>
      <c r="R45" s="183"/>
      <c r="S45" s="181"/>
      <c r="T45" s="182"/>
      <c r="U45" s="182"/>
      <c r="V45" s="183"/>
    </row>
    <row r="46" spans="1:22" ht="11.25" customHeight="1">
      <c r="A46" s="161" t="s">
        <v>80</v>
      </c>
      <c r="B46" s="162"/>
      <c r="C46" s="162"/>
      <c r="D46" s="162"/>
      <c r="E46" s="162"/>
      <c r="F46" s="162"/>
      <c r="G46" s="162"/>
      <c r="H46" s="162"/>
      <c r="I46" s="162"/>
      <c r="J46" s="162"/>
      <c r="K46" s="162"/>
      <c r="L46" s="162"/>
      <c r="M46" s="162"/>
      <c r="N46" s="162"/>
      <c r="O46" s="162"/>
      <c r="P46" s="162"/>
      <c r="Q46" s="162"/>
      <c r="R46" s="162"/>
      <c r="S46" s="162"/>
      <c r="T46" s="162"/>
      <c r="U46" s="162"/>
      <c r="V46" s="163"/>
    </row>
    <row r="47" spans="1:22" ht="26.25" customHeight="1">
      <c r="A47" s="177" t="s">
        <v>77</v>
      </c>
      <c r="B47" s="178"/>
      <c r="C47" s="178"/>
      <c r="D47" s="178"/>
      <c r="E47" s="178"/>
      <c r="F47" s="179"/>
      <c r="G47" s="180" t="s">
        <v>35</v>
      </c>
      <c r="H47" s="180"/>
      <c r="I47" s="180"/>
      <c r="J47" s="180"/>
      <c r="K47" s="180"/>
      <c r="L47" s="180"/>
      <c r="M47" s="180"/>
      <c r="N47" s="180"/>
      <c r="O47" s="180"/>
      <c r="P47" s="177" t="s">
        <v>81</v>
      </c>
      <c r="Q47" s="178"/>
      <c r="R47" s="178"/>
      <c r="S47" s="178"/>
      <c r="T47" s="178"/>
      <c r="U47" s="179"/>
      <c r="V47" s="46" t="s">
        <v>82</v>
      </c>
    </row>
    <row r="48" spans="1:22" ht="26.25" customHeight="1">
      <c r="A48" s="158" t="s">
        <v>10</v>
      </c>
      <c r="B48" s="158"/>
      <c r="C48" s="158"/>
      <c r="D48" s="158"/>
      <c r="E48" s="158"/>
      <c r="F48" s="158"/>
      <c r="G48" s="158" t="s">
        <v>11</v>
      </c>
      <c r="H48" s="158"/>
      <c r="I48" s="158"/>
      <c r="J48" s="158"/>
      <c r="K48" s="158"/>
      <c r="L48" s="158"/>
      <c r="M48" s="158"/>
      <c r="N48" s="158"/>
      <c r="O48" s="158"/>
      <c r="P48" s="173"/>
      <c r="Q48" s="174"/>
      <c r="R48" s="174"/>
      <c r="S48" s="174"/>
      <c r="T48" s="174"/>
      <c r="U48" s="175"/>
      <c r="V48" s="47" t="s">
        <v>12</v>
      </c>
    </row>
    <row r="49" spans="1:22" ht="38.25" customHeight="1">
      <c r="A49" s="158" t="s">
        <v>13</v>
      </c>
      <c r="B49" s="158"/>
      <c r="C49" s="158"/>
      <c r="D49" s="158"/>
      <c r="E49" s="158"/>
      <c r="F49" s="158"/>
      <c r="G49" s="176" t="s">
        <v>14</v>
      </c>
      <c r="H49" s="176"/>
      <c r="I49" s="176"/>
      <c r="J49" s="176"/>
      <c r="K49" s="176"/>
      <c r="L49" s="176"/>
      <c r="M49" s="176"/>
      <c r="N49" s="176"/>
      <c r="O49" s="176"/>
      <c r="P49" s="173"/>
      <c r="Q49" s="174"/>
      <c r="R49" s="174"/>
      <c r="S49" s="174"/>
      <c r="T49" s="174"/>
      <c r="U49" s="175"/>
      <c r="V49" s="48" t="s">
        <v>12</v>
      </c>
    </row>
    <row r="50" spans="1:22" ht="26.25" customHeight="1">
      <c r="A50" s="158" t="s">
        <v>15</v>
      </c>
      <c r="B50" s="158"/>
      <c r="C50" s="158"/>
      <c r="D50" s="158"/>
      <c r="E50" s="158"/>
      <c r="F50" s="158"/>
      <c r="G50" s="159" t="s">
        <v>16</v>
      </c>
      <c r="H50" s="158"/>
      <c r="I50" s="158"/>
      <c r="J50" s="158"/>
      <c r="K50" s="158"/>
      <c r="L50" s="158"/>
      <c r="M50" s="158"/>
      <c r="N50" s="158"/>
      <c r="O50" s="160"/>
      <c r="P50" s="173"/>
      <c r="Q50" s="174"/>
      <c r="R50" s="174"/>
      <c r="S50" s="174"/>
      <c r="T50" s="174"/>
      <c r="U50" s="175"/>
      <c r="V50" s="49" t="s">
        <v>17</v>
      </c>
    </row>
    <row r="51" spans="1:22" ht="26.25" customHeight="1">
      <c r="A51" s="158" t="s">
        <v>18</v>
      </c>
      <c r="B51" s="158"/>
      <c r="C51" s="158"/>
      <c r="D51" s="158"/>
      <c r="E51" s="158"/>
      <c r="F51" s="158"/>
      <c r="G51" s="159" t="s">
        <v>19</v>
      </c>
      <c r="H51" s="158"/>
      <c r="I51" s="158"/>
      <c r="J51" s="158"/>
      <c r="K51" s="158"/>
      <c r="L51" s="158"/>
      <c r="M51" s="158"/>
      <c r="N51" s="158"/>
      <c r="O51" s="160"/>
      <c r="P51" s="173"/>
      <c r="Q51" s="174"/>
      <c r="R51" s="174"/>
      <c r="S51" s="174"/>
      <c r="T51" s="174"/>
      <c r="U51" s="175"/>
      <c r="V51" s="48" t="s">
        <v>1</v>
      </c>
    </row>
    <row r="52" spans="1:22" ht="26.25" customHeight="1">
      <c r="A52" s="158" t="s">
        <v>20</v>
      </c>
      <c r="B52" s="158"/>
      <c r="C52" s="158"/>
      <c r="D52" s="158"/>
      <c r="E52" s="158"/>
      <c r="F52" s="158"/>
      <c r="G52" s="159" t="s">
        <v>21</v>
      </c>
      <c r="H52" s="158"/>
      <c r="I52" s="158"/>
      <c r="J52" s="158"/>
      <c r="K52" s="158"/>
      <c r="L52" s="158"/>
      <c r="M52" s="158"/>
      <c r="N52" s="158"/>
      <c r="O52" s="160"/>
      <c r="P52" s="173"/>
      <c r="Q52" s="174"/>
      <c r="R52" s="174"/>
      <c r="S52" s="174"/>
      <c r="T52" s="174"/>
      <c r="U52" s="175"/>
      <c r="V52" s="49" t="s">
        <v>12</v>
      </c>
    </row>
    <row r="53" spans="1:22" ht="26.25" customHeight="1">
      <c r="A53" s="158" t="s">
        <v>22</v>
      </c>
      <c r="B53" s="158"/>
      <c r="C53" s="158"/>
      <c r="D53" s="158"/>
      <c r="E53" s="158"/>
      <c r="F53" s="158"/>
      <c r="G53" s="159" t="s">
        <v>23</v>
      </c>
      <c r="H53" s="158"/>
      <c r="I53" s="158"/>
      <c r="J53" s="158"/>
      <c r="K53" s="158"/>
      <c r="L53" s="158"/>
      <c r="M53" s="158"/>
      <c r="N53" s="158"/>
      <c r="O53" s="160"/>
      <c r="P53" s="173"/>
      <c r="Q53" s="174"/>
      <c r="R53" s="174"/>
      <c r="S53" s="174"/>
      <c r="T53" s="174"/>
      <c r="U53" s="175"/>
      <c r="V53" s="48" t="s">
        <v>1</v>
      </c>
    </row>
    <row r="54" spans="1:22" ht="26.25" customHeight="1">
      <c r="A54" s="158" t="s">
        <v>24</v>
      </c>
      <c r="B54" s="158"/>
      <c r="C54" s="158"/>
      <c r="D54" s="158"/>
      <c r="E54" s="158"/>
      <c r="F54" s="158"/>
      <c r="G54" s="159" t="s">
        <v>25</v>
      </c>
      <c r="H54" s="158"/>
      <c r="I54" s="158"/>
      <c r="J54" s="158"/>
      <c r="K54" s="158"/>
      <c r="L54" s="158"/>
      <c r="M54" s="158"/>
      <c r="N54" s="158"/>
      <c r="O54" s="160"/>
      <c r="P54" s="173"/>
      <c r="Q54" s="174"/>
      <c r="R54" s="174"/>
      <c r="S54" s="174"/>
      <c r="T54" s="174"/>
      <c r="U54" s="175"/>
      <c r="V54" s="48" t="s">
        <v>12</v>
      </c>
    </row>
    <row r="55" spans="1:22" ht="26.25" customHeight="1">
      <c r="A55" s="158" t="s">
        <v>26</v>
      </c>
      <c r="B55" s="158"/>
      <c r="C55" s="158"/>
      <c r="D55" s="158"/>
      <c r="E55" s="158"/>
      <c r="F55" s="158"/>
      <c r="G55" s="159" t="s">
        <v>27</v>
      </c>
      <c r="H55" s="158"/>
      <c r="I55" s="158"/>
      <c r="J55" s="158"/>
      <c r="K55" s="158"/>
      <c r="L55" s="158"/>
      <c r="M55" s="158"/>
      <c r="N55" s="158"/>
      <c r="O55" s="160"/>
      <c r="P55" s="173"/>
      <c r="Q55" s="174"/>
      <c r="R55" s="174"/>
      <c r="S55" s="174"/>
      <c r="T55" s="174"/>
      <c r="U55" s="175"/>
      <c r="V55" s="48" t="s">
        <v>1</v>
      </c>
    </row>
    <row r="56" spans="1:22" ht="26.25" customHeight="1">
      <c r="A56" s="158" t="s">
        <v>28</v>
      </c>
      <c r="B56" s="158"/>
      <c r="C56" s="158"/>
      <c r="D56" s="158"/>
      <c r="E56" s="158"/>
      <c r="F56" s="158"/>
      <c r="G56" s="159" t="s">
        <v>29</v>
      </c>
      <c r="H56" s="158"/>
      <c r="I56" s="158"/>
      <c r="J56" s="158"/>
      <c r="K56" s="158"/>
      <c r="L56" s="158"/>
      <c r="M56" s="158"/>
      <c r="N56" s="158"/>
      <c r="O56" s="160"/>
      <c r="P56" s="173"/>
      <c r="Q56" s="174"/>
      <c r="R56" s="174"/>
      <c r="S56" s="174"/>
      <c r="T56" s="174"/>
      <c r="U56" s="175"/>
      <c r="V56" s="48" t="s">
        <v>17</v>
      </c>
    </row>
    <row r="57" spans="1:22" ht="26.25" customHeight="1">
      <c r="A57" s="158" t="s">
        <v>30</v>
      </c>
      <c r="B57" s="158"/>
      <c r="C57" s="158"/>
      <c r="D57" s="158"/>
      <c r="E57" s="158"/>
      <c r="F57" s="158"/>
      <c r="G57" s="159"/>
      <c r="H57" s="158"/>
      <c r="I57" s="158"/>
      <c r="J57" s="158"/>
      <c r="K57" s="158"/>
      <c r="L57" s="158"/>
      <c r="M57" s="158"/>
      <c r="N57" s="158"/>
      <c r="O57" s="160"/>
      <c r="P57" s="173"/>
      <c r="Q57" s="174"/>
      <c r="R57" s="174"/>
      <c r="S57" s="174"/>
      <c r="T57" s="174"/>
      <c r="U57" s="175"/>
      <c r="V57" s="48" t="s">
        <v>12</v>
      </c>
    </row>
    <row r="58" spans="1:22" ht="11.25" customHeight="1">
      <c r="A58" s="161" t="s">
        <v>78</v>
      </c>
      <c r="B58" s="162"/>
      <c r="C58" s="162"/>
      <c r="D58" s="162"/>
      <c r="E58" s="162"/>
      <c r="F58" s="162"/>
      <c r="G58" s="162"/>
      <c r="H58" s="162"/>
      <c r="I58" s="162"/>
      <c r="J58" s="162"/>
      <c r="K58" s="162"/>
      <c r="L58" s="162"/>
      <c r="M58" s="162"/>
      <c r="N58" s="162"/>
      <c r="O58" s="162"/>
      <c r="P58" s="162"/>
      <c r="Q58" s="162"/>
      <c r="R58" s="162"/>
      <c r="S58" s="162"/>
      <c r="T58" s="162"/>
      <c r="U58" s="162"/>
      <c r="V58" s="163"/>
    </row>
    <row r="59" spans="1:22" ht="11.25" customHeight="1">
      <c r="A59" s="164"/>
      <c r="B59" s="165"/>
      <c r="C59" s="165"/>
      <c r="D59" s="165"/>
      <c r="E59" s="165"/>
      <c r="F59" s="165"/>
      <c r="G59" s="165"/>
      <c r="H59" s="165"/>
      <c r="I59" s="165"/>
      <c r="J59" s="165"/>
      <c r="K59" s="165"/>
      <c r="L59" s="165"/>
      <c r="M59" s="165"/>
      <c r="N59" s="165"/>
      <c r="O59" s="165"/>
      <c r="P59" s="165"/>
      <c r="Q59" s="165"/>
      <c r="R59" s="165"/>
      <c r="S59" s="165"/>
      <c r="T59" s="165"/>
      <c r="U59" s="165"/>
      <c r="V59" s="166"/>
    </row>
    <row r="60" spans="1:22" ht="11.25" customHeight="1">
      <c r="A60" s="167"/>
      <c r="B60" s="168"/>
      <c r="C60" s="168"/>
      <c r="D60" s="168"/>
      <c r="E60" s="168"/>
      <c r="F60" s="168"/>
      <c r="G60" s="168"/>
      <c r="H60" s="168"/>
      <c r="I60" s="168"/>
      <c r="J60" s="168"/>
      <c r="K60" s="168"/>
      <c r="L60" s="168"/>
      <c r="M60" s="168"/>
      <c r="N60" s="168"/>
      <c r="O60" s="168"/>
      <c r="P60" s="168"/>
      <c r="Q60" s="168"/>
      <c r="R60" s="168"/>
      <c r="S60" s="168"/>
      <c r="T60" s="168"/>
      <c r="U60" s="168"/>
      <c r="V60" s="169"/>
    </row>
    <row r="61" spans="1:22" ht="11.25" customHeight="1">
      <c r="A61" s="167"/>
      <c r="B61" s="168"/>
      <c r="C61" s="168"/>
      <c r="D61" s="168"/>
      <c r="E61" s="168"/>
      <c r="F61" s="168"/>
      <c r="G61" s="168"/>
      <c r="H61" s="168"/>
      <c r="I61" s="168"/>
      <c r="J61" s="168"/>
      <c r="K61" s="168"/>
      <c r="L61" s="168"/>
      <c r="M61" s="168"/>
      <c r="N61" s="168"/>
      <c r="O61" s="168"/>
      <c r="P61" s="168"/>
      <c r="Q61" s="168"/>
      <c r="R61" s="168"/>
      <c r="S61" s="168"/>
      <c r="T61" s="168"/>
      <c r="U61" s="168"/>
      <c r="V61" s="169"/>
    </row>
    <row r="62" spans="1:22" ht="11.25" customHeight="1">
      <c r="A62" s="167"/>
      <c r="B62" s="168"/>
      <c r="C62" s="168"/>
      <c r="D62" s="168"/>
      <c r="E62" s="168"/>
      <c r="F62" s="168"/>
      <c r="G62" s="168"/>
      <c r="H62" s="168"/>
      <c r="I62" s="168"/>
      <c r="J62" s="168"/>
      <c r="K62" s="168"/>
      <c r="L62" s="168"/>
      <c r="M62" s="168"/>
      <c r="N62" s="168"/>
      <c r="O62" s="168"/>
      <c r="P62" s="168"/>
      <c r="Q62" s="168"/>
      <c r="R62" s="168"/>
      <c r="S62" s="168"/>
      <c r="T62" s="168"/>
      <c r="U62" s="168"/>
      <c r="V62" s="169"/>
    </row>
    <row r="63" spans="1:22" ht="11.25" customHeight="1">
      <c r="A63" s="167"/>
      <c r="B63" s="168"/>
      <c r="C63" s="168"/>
      <c r="D63" s="168"/>
      <c r="E63" s="168"/>
      <c r="F63" s="168"/>
      <c r="G63" s="168"/>
      <c r="H63" s="168"/>
      <c r="I63" s="168"/>
      <c r="J63" s="168"/>
      <c r="K63" s="168"/>
      <c r="L63" s="168"/>
      <c r="M63" s="168"/>
      <c r="N63" s="168"/>
      <c r="O63" s="168"/>
      <c r="P63" s="168"/>
      <c r="Q63" s="168"/>
      <c r="R63" s="168"/>
      <c r="S63" s="168"/>
      <c r="T63" s="168"/>
      <c r="U63" s="168"/>
      <c r="V63" s="169"/>
    </row>
    <row r="64" spans="1:22" ht="11.25" customHeight="1">
      <c r="A64" s="167"/>
      <c r="B64" s="168"/>
      <c r="C64" s="168"/>
      <c r="D64" s="168"/>
      <c r="E64" s="168"/>
      <c r="F64" s="168"/>
      <c r="G64" s="168"/>
      <c r="H64" s="168"/>
      <c r="I64" s="168"/>
      <c r="J64" s="168"/>
      <c r="K64" s="168"/>
      <c r="L64" s="168"/>
      <c r="M64" s="168"/>
      <c r="N64" s="168"/>
      <c r="O64" s="168"/>
      <c r="P64" s="168"/>
      <c r="Q64" s="168"/>
      <c r="R64" s="168"/>
      <c r="S64" s="168"/>
      <c r="T64" s="168"/>
      <c r="U64" s="168"/>
      <c r="V64" s="169"/>
    </row>
    <row r="65" spans="1:22" ht="11.25" customHeight="1">
      <c r="A65" s="167"/>
      <c r="B65" s="168"/>
      <c r="C65" s="168"/>
      <c r="D65" s="168"/>
      <c r="E65" s="168"/>
      <c r="F65" s="168"/>
      <c r="G65" s="168"/>
      <c r="H65" s="168"/>
      <c r="I65" s="168"/>
      <c r="J65" s="168"/>
      <c r="K65" s="168"/>
      <c r="L65" s="168"/>
      <c r="M65" s="168"/>
      <c r="N65" s="168"/>
      <c r="O65" s="168"/>
      <c r="P65" s="168"/>
      <c r="Q65" s="168"/>
      <c r="R65" s="168"/>
      <c r="S65" s="168"/>
      <c r="T65" s="168"/>
      <c r="U65" s="168"/>
      <c r="V65" s="169"/>
    </row>
    <row r="66" spans="1:22" ht="11.25" customHeight="1">
      <c r="A66" s="167"/>
      <c r="B66" s="168"/>
      <c r="C66" s="168"/>
      <c r="D66" s="168"/>
      <c r="E66" s="168"/>
      <c r="F66" s="168"/>
      <c r="G66" s="168"/>
      <c r="H66" s="168"/>
      <c r="I66" s="168"/>
      <c r="J66" s="168"/>
      <c r="K66" s="168"/>
      <c r="L66" s="168"/>
      <c r="M66" s="168"/>
      <c r="N66" s="168"/>
      <c r="O66" s="168"/>
      <c r="P66" s="168"/>
      <c r="Q66" s="168"/>
      <c r="R66" s="168"/>
      <c r="S66" s="168"/>
      <c r="T66" s="168"/>
      <c r="U66" s="168"/>
      <c r="V66" s="169"/>
    </row>
    <row r="67" spans="1:22" ht="11.25" customHeight="1">
      <c r="A67" s="167"/>
      <c r="B67" s="168"/>
      <c r="C67" s="168"/>
      <c r="D67" s="168"/>
      <c r="E67" s="168"/>
      <c r="F67" s="168"/>
      <c r="G67" s="168"/>
      <c r="H67" s="168"/>
      <c r="I67" s="168"/>
      <c r="J67" s="168"/>
      <c r="K67" s="168"/>
      <c r="L67" s="168"/>
      <c r="M67" s="168"/>
      <c r="N67" s="168"/>
      <c r="O67" s="168"/>
      <c r="P67" s="168"/>
      <c r="Q67" s="168"/>
      <c r="R67" s="168"/>
      <c r="S67" s="168"/>
      <c r="T67" s="168"/>
      <c r="U67" s="168"/>
      <c r="V67" s="169"/>
    </row>
    <row r="68" spans="1:22" ht="11.25" customHeight="1">
      <c r="A68" s="167"/>
      <c r="B68" s="168"/>
      <c r="C68" s="168"/>
      <c r="D68" s="168"/>
      <c r="E68" s="168"/>
      <c r="F68" s="168"/>
      <c r="G68" s="168"/>
      <c r="H68" s="168"/>
      <c r="I68" s="168"/>
      <c r="J68" s="168"/>
      <c r="K68" s="168"/>
      <c r="L68" s="168"/>
      <c r="M68" s="168"/>
      <c r="N68" s="168"/>
      <c r="O68" s="168"/>
      <c r="P68" s="168"/>
      <c r="Q68" s="168"/>
      <c r="R68" s="168"/>
      <c r="S68" s="168"/>
      <c r="T68" s="168"/>
      <c r="U68" s="168"/>
      <c r="V68" s="169"/>
    </row>
    <row r="69" spans="1:22" ht="11.25" customHeight="1">
      <c r="A69" s="167"/>
      <c r="B69" s="168"/>
      <c r="C69" s="168"/>
      <c r="D69" s="168"/>
      <c r="E69" s="168"/>
      <c r="F69" s="168"/>
      <c r="G69" s="168"/>
      <c r="H69" s="168"/>
      <c r="I69" s="168"/>
      <c r="J69" s="168"/>
      <c r="K69" s="168"/>
      <c r="L69" s="168"/>
      <c r="M69" s="168"/>
      <c r="N69" s="168"/>
      <c r="O69" s="168"/>
      <c r="P69" s="168"/>
      <c r="Q69" s="168"/>
      <c r="R69" s="168"/>
      <c r="S69" s="168"/>
      <c r="T69" s="168"/>
      <c r="U69" s="168"/>
      <c r="V69" s="169"/>
    </row>
    <row r="70" spans="1:22" ht="11.25" customHeight="1">
      <c r="A70" s="167"/>
      <c r="B70" s="168"/>
      <c r="C70" s="168"/>
      <c r="D70" s="168"/>
      <c r="E70" s="168"/>
      <c r="F70" s="168"/>
      <c r="G70" s="168"/>
      <c r="H70" s="168"/>
      <c r="I70" s="168"/>
      <c r="J70" s="168"/>
      <c r="K70" s="168"/>
      <c r="L70" s="168"/>
      <c r="M70" s="168"/>
      <c r="N70" s="168"/>
      <c r="O70" s="168"/>
      <c r="P70" s="168"/>
      <c r="Q70" s="168"/>
      <c r="R70" s="168"/>
      <c r="S70" s="168"/>
      <c r="T70" s="168"/>
      <c r="U70" s="168"/>
      <c r="V70" s="169"/>
    </row>
    <row r="71" spans="1:22" ht="11.25" customHeight="1">
      <c r="A71" s="167"/>
      <c r="B71" s="168"/>
      <c r="C71" s="168"/>
      <c r="D71" s="168"/>
      <c r="E71" s="168"/>
      <c r="F71" s="168"/>
      <c r="G71" s="168"/>
      <c r="H71" s="168"/>
      <c r="I71" s="168"/>
      <c r="J71" s="168"/>
      <c r="K71" s="168"/>
      <c r="L71" s="168"/>
      <c r="M71" s="168"/>
      <c r="N71" s="168"/>
      <c r="O71" s="168"/>
      <c r="P71" s="168"/>
      <c r="Q71" s="168"/>
      <c r="R71" s="168"/>
      <c r="S71" s="168"/>
      <c r="T71" s="168"/>
      <c r="U71" s="168"/>
      <c r="V71" s="169"/>
    </row>
    <row r="72" spans="1:22" ht="11.25" customHeight="1">
      <c r="A72" s="167"/>
      <c r="B72" s="168"/>
      <c r="C72" s="168"/>
      <c r="D72" s="168"/>
      <c r="E72" s="168"/>
      <c r="F72" s="168"/>
      <c r="G72" s="168"/>
      <c r="H72" s="168"/>
      <c r="I72" s="168"/>
      <c r="J72" s="168"/>
      <c r="K72" s="168"/>
      <c r="L72" s="168"/>
      <c r="M72" s="168"/>
      <c r="N72" s="168"/>
      <c r="O72" s="168"/>
      <c r="P72" s="168"/>
      <c r="Q72" s="168"/>
      <c r="R72" s="168"/>
      <c r="S72" s="168"/>
      <c r="T72" s="168"/>
      <c r="U72" s="168"/>
      <c r="V72" s="169"/>
    </row>
    <row r="73" spans="1:22" ht="11.25" customHeight="1">
      <c r="A73" s="167"/>
      <c r="B73" s="168"/>
      <c r="C73" s="168"/>
      <c r="D73" s="168"/>
      <c r="E73" s="168"/>
      <c r="F73" s="168"/>
      <c r="G73" s="168"/>
      <c r="H73" s="168"/>
      <c r="I73" s="168"/>
      <c r="J73" s="168"/>
      <c r="K73" s="168"/>
      <c r="L73" s="168"/>
      <c r="M73" s="168"/>
      <c r="N73" s="168"/>
      <c r="O73" s="168"/>
      <c r="P73" s="168"/>
      <c r="Q73" s="168"/>
      <c r="R73" s="168"/>
      <c r="S73" s="168"/>
      <c r="T73" s="168"/>
      <c r="U73" s="168"/>
      <c r="V73" s="169"/>
    </row>
    <row r="74" spans="1:22" ht="11.25" customHeight="1">
      <c r="A74" s="167"/>
      <c r="B74" s="168"/>
      <c r="C74" s="168"/>
      <c r="D74" s="168"/>
      <c r="E74" s="168"/>
      <c r="F74" s="168"/>
      <c r="G74" s="168"/>
      <c r="H74" s="168"/>
      <c r="I74" s="168"/>
      <c r="J74" s="168"/>
      <c r="K74" s="168"/>
      <c r="L74" s="168"/>
      <c r="M74" s="168"/>
      <c r="N74" s="168"/>
      <c r="O74" s="168"/>
      <c r="P74" s="168"/>
      <c r="Q74" s="168"/>
      <c r="R74" s="168"/>
      <c r="S74" s="168"/>
      <c r="T74" s="168"/>
      <c r="U74" s="168"/>
      <c r="V74" s="169"/>
    </row>
    <row r="75" spans="1:22" ht="11.25" customHeight="1">
      <c r="A75" s="167"/>
      <c r="B75" s="168"/>
      <c r="C75" s="168"/>
      <c r="D75" s="168"/>
      <c r="E75" s="168"/>
      <c r="F75" s="168"/>
      <c r="G75" s="168"/>
      <c r="H75" s="168"/>
      <c r="I75" s="168"/>
      <c r="J75" s="168"/>
      <c r="K75" s="168"/>
      <c r="L75" s="168"/>
      <c r="M75" s="168"/>
      <c r="N75" s="168"/>
      <c r="O75" s="168"/>
      <c r="P75" s="168"/>
      <c r="Q75" s="168"/>
      <c r="R75" s="168"/>
      <c r="S75" s="168"/>
      <c r="T75" s="168"/>
      <c r="U75" s="168"/>
      <c r="V75" s="169"/>
    </row>
    <row r="76" spans="1:22" ht="11.25" customHeight="1">
      <c r="A76" s="167"/>
      <c r="B76" s="168"/>
      <c r="C76" s="168"/>
      <c r="D76" s="168"/>
      <c r="E76" s="168"/>
      <c r="F76" s="168"/>
      <c r="G76" s="168"/>
      <c r="H76" s="168"/>
      <c r="I76" s="168"/>
      <c r="J76" s="168"/>
      <c r="K76" s="168"/>
      <c r="L76" s="168"/>
      <c r="M76" s="168"/>
      <c r="N76" s="168"/>
      <c r="O76" s="168"/>
      <c r="P76" s="168"/>
      <c r="Q76" s="168"/>
      <c r="R76" s="168"/>
      <c r="S76" s="168"/>
      <c r="T76" s="168"/>
      <c r="U76" s="168"/>
      <c r="V76" s="169"/>
    </row>
    <row r="77" spans="1:22" s="36" customFormat="1" ht="21.75" customHeight="1">
      <c r="A77" s="170"/>
      <c r="B77" s="171"/>
      <c r="C77" s="171"/>
      <c r="D77" s="171"/>
      <c r="E77" s="171"/>
      <c r="F77" s="171"/>
      <c r="G77" s="171"/>
      <c r="H77" s="171"/>
      <c r="I77" s="171"/>
      <c r="J77" s="171"/>
      <c r="K77" s="171"/>
      <c r="L77" s="171"/>
      <c r="M77" s="171"/>
      <c r="N77" s="171"/>
      <c r="O77" s="171"/>
      <c r="P77" s="171"/>
      <c r="Q77" s="171"/>
      <c r="R77" s="171"/>
      <c r="S77" s="171"/>
      <c r="T77" s="171"/>
      <c r="U77" s="171"/>
      <c r="V77" s="172"/>
    </row>
    <row r="78" spans="1:22" ht="11.25" customHeight="1"/>
    <row r="79" spans="1:22" ht="11.25" customHeight="1"/>
  </sheetData>
  <dataConsolidate/>
  <mergeCells count="112">
    <mergeCell ref="A13:V13"/>
    <mergeCell ref="A1:E6"/>
    <mergeCell ref="F1:T6"/>
    <mergeCell ref="A8:V8"/>
    <mergeCell ref="A11:B12"/>
    <mergeCell ref="C11:G12"/>
    <mergeCell ref="H11:I12"/>
    <mergeCell ref="R11:S12"/>
    <mergeCell ref="T11:U11"/>
    <mergeCell ref="T12:U12"/>
    <mergeCell ref="A14:V14"/>
    <mergeCell ref="A15:A17"/>
    <mergeCell ref="B15:H15"/>
    <mergeCell ref="I15:O15"/>
    <mergeCell ref="P15:V15"/>
    <mergeCell ref="B16:H17"/>
    <mergeCell ref="I16:O17"/>
    <mergeCell ref="P16:V17"/>
    <mergeCell ref="A24:J24"/>
    <mergeCell ref="K24:P24"/>
    <mergeCell ref="Q24:V24"/>
    <mergeCell ref="A18:A20"/>
    <mergeCell ref="B18:O18"/>
    <mergeCell ref="P18:U18"/>
    <mergeCell ref="B19:O20"/>
    <mergeCell ref="P19:U20"/>
    <mergeCell ref="V19:V20"/>
    <mergeCell ref="A25:J26"/>
    <mergeCell ref="K25:P26"/>
    <mergeCell ref="Q25:V26"/>
    <mergeCell ref="A21:J21"/>
    <mergeCell ref="K21:M21"/>
    <mergeCell ref="N21:P21"/>
    <mergeCell ref="Q21:V21"/>
    <mergeCell ref="A22:J23"/>
    <mergeCell ref="K22:M23"/>
    <mergeCell ref="N22:P23"/>
    <mergeCell ref="Q22:V23"/>
    <mergeCell ref="A27:V27"/>
    <mergeCell ref="A28:F28"/>
    <mergeCell ref="G28:O28"/>
    <mergeCell ref="P28:Q28"/>
    <mergeCell ref="S28:V28"/>
    <mergeCell ref="A29:F30"/>
    <mergeCell ref="G29:O30"/>
    <mergeCell ref="P29:Q30"/>
    <mergeCell ref="R29:R30"/>
    <mergeCell ref="S29:V30"/>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43:D43"/>
    <mergeCell ref="E43:R43"/>
    <mergeCell ref="S43:V43"/>
    <mergeCell ref="A45:D45"/>
    <mergeCell ref="E45:R45"/>
    <mergeCell ref="S45:V45"/>
    <mergeCell ref="A41:D41"/>
    <mergeCell ref="E41:R41"/>
    <mergeCell ref="S41:V41"/>
    <mergeCell ref="A42:D42"/>
    <mergeCell ref="E42:R42"/>
    <mergeCell ref="S42:V42"/>
    <mergeCell ref="A49:F49"/>
    <mergeCell ref="G49:O49"/>
    <mergeCell ref="A50:F50"/>
    <mergeCell ref="G50:O50"/>
    <mergeCell ref="A51:F51"/>
    <mergeCell ref="G51:O51"/>
    <mergeCell ref="A46:V46"/>
    <mergeCell ref="A47:F47"/>
    <mergeCell ref="G47:O47"/>
    <mergeCell ref="A48:F48"/>
    <mergeCell ref="G48:O48"/>
    <mergeCell ref="P47:U47"/>
    <mergeCell ref="P48:U48"/>
    <mergeCell ref="P49:U49"/>
    <mergeCell ref="P50:U50"/>
    <mergeCell ref="P51:U51"/>
    <mergeCell ref="A52:F52"/>
    <mergeCell ref="G52:O52"/>
    <mergeCell ref="A53:F53"/>
    <mergeCell ref="G53:O53"/>
    <mergeCell ref="A54:F54"/>
    <mergeCell ref="G54:O54"/>
    <mergeCell ref="A58:V58"/>
    <mergeCell ref="A59:V77"/>
    <mergeCell ref="A55:F55"/>
    <mergeCell ref="G55:O55"/>
    <mergeCell ref="A56:F56"/>
    <mergeCell ref="G56:O56"/>
    <mergeCell ref="A57:F57"/>
    <mergeCell ref="G57:O57"/>
    <mergeCell ref="P52:U52"/>
    <mergeCell ref="P53:U53"/>
    <mergeCell ref="P54:U54"/>
    <mergeCell ref="P55:U55"/>
    <mergeCell ref="P56:U56"/>
    <mergeCell ref="P57:U57"/>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H25"/>
  <sheetViews>
    <sheetView showGridLines="0" zoomScale="80" zoomScaleNormal="80" workbookViewId="0">
      <selection activeCell="B17" sqref="B17:C17"/>
    </sheetView>
  </sheetViews>
  <sheetFormatPr baseColWidth="10" defaultColWidth="0" defaultRowHeight="12.75" zeroHeight="1"/>
  <cols>
    <col min="1" max="1" width="4" style="19" customWidth="1"/>
    <col min="2" max="2" width="47.42578125" style="19" customWidth="1"/>
    <col min="3" max="3" width="7.140625" style="19" bestFit="1" customWidth="1"/>
    <col min="4" max="4" width="13.42578125" style="19" customWidth="1"/>
    <col min="5" max="5" width="21" style="20" customWidth="1"/>
    <col min="6" max="8" width="11.42578125" style="19" customWidth="1"/>
    <col min="9" max="16384" width="11.42578125" style="19" hidden="1"/>
  </cols>
  <sheetData>
    <row r="1" spans="2:7"/>
    <row r="2" spans="2:7" s="6" customFormat="1" ht="15" customHeight="1">
      <c r="B2" s="1"/>
      <c r="C2" s="2"/>
      <c r="D2" s="2"/>
      <c r="E2" s="3"/>
      <c r="F2" s="4"/>
      <c r="G2" s="5"/>
    </row>
    <row r="3" spans="2:7" s="6" customFormat="1" ht="15" customHeight="1">
      <c r="B3" s="7"/>
      <c r="C3" s="8"/>
      <c r="D3" s="8"/>
      <c r="E3" s="9"/>
      <c r="F3" s="10"/>
      <c r="G3" s="11"/>
    </row>
    <row r="4" spans="2:7" s="6" customFormat="1" ht="15.75" customHeight="1">
      <c r="B4" s="7"/>
      <c r="C4" s="8"/>
      <c r="D4" s="8"/>
      <c r="E4" s="9"/>
      <c r="F4" s="10"/>
      <c r="G4" s="11"/>
    </row>
    <row r="5" spans="2:7" s="6" customFormat="1" ht="15.75" customHeight="1">
      <c r="B5" s="7"/>
      <c r="C5" s="8"/>
      <c r="D5" s="8"/>
      <c r="E5" s="9"/>
      <c r="F5" s="10"/>
      <c r="G5" s="11"/>
    </row>
    <row r="6" spans="2:7" s="6" customFormat="1" ht="15.75" customHeight="1">
      <c r="B6" s="7"/>
      <c r="C6" s="8"/>
      <c r="D6" s="8"/>
      <c r="E6" s="9"/>
      <c r="G6" s="12"/>
    </row>
    <row r="7" spans="2:7" s="6" customFormat="1" ht="15.75" customHeight="1">
      <c r="B7" s="7"/>
      <c r="C7" s="8"/>
      <c r="D7" s="8"/>
      <c r="E7" s="9"/>
      <c r="G7" s="12"/>
    </row>
    <row r="8" spans="2:7" s="6" customFormat="1" ht="15.75" customHeight="1">
      <c r="B8" s="7"/>
      <c r="C8" s="8"/>
      <c r="D8" s="8"/>
      <c r="E8" s="9"/>
      <c r="G8" s="12"/>
    </row>
    <row r="9" spans="2:7" s="6" customFormat="1" ht="15.75" customHeight="1">
      <c r="B9" s="266" t="s">
        <v>31</v>
      </c>
      <c r="C9" s="267"/>
      <c r="D9" s="267"/>
      <c r="E9" s="267"/>
      <c r="F9" s="267"/>
      <c r="G9" s="268"/>
    </row>
    <row r="10" spans="2:7" s="6" customFormat="1" ht="15.75" customHeight="1">
      <c r="B10" s="269"/>
      <c r="C10" s="270"/>
      <c r="D10" s="270"/>
      <c r="E10" s="270"/>
      <c r="F10" s="270"/>
      <c r="G10" s="271"/>
    </row>
    <row r="11" spans="2:7" s="17" customFormat="1" ht="15.75" customHeight="1">
      <c r="B11" s="13"/>
      <c r="C11" s="13"/>
      <c r="D11" s="13"/>
      <c r="E11" s="14"/>
      <c r="F11" s="15"/>
      <c r="G11" s="16"/>
    </row>
    <row r="12" spans="2:7" s="17" customFormat="1" ht="34.5" customHeight="1">
      <c r="B12" s="272" t="s">
        <v>36</v>
      </c>
      <c r="C12" s="272"/>
      <c r="D12" s="272"/>
      <c r="E12" s="272"/>
      <c r="F12" s="272"/>
      <c r="G12" s="272"/>
    </row>
    <row r="13" spans="2:7"/>
    <row r="14" spans="2:7">
      <c r="B14" s="18" t="s">
        <v>32</v>
      </c>
    </row>
    <row r="15" spans="2:7"/>
    <row r="16" spans="2:7" ht="25.5">
      <c r="B16" s="273" t="s">
        <v>0</v>
      </c>
      <c r="C16" s="273"/>
      <c r="D16" s="21" t="s">
        <v>2</v>
      </c>
      <c r="E16" s="21" t="s">
        <v>33</v>
      </c>
    </row>
    <row r="17" spans="2:5" ht="30.75" customHeight="1">
      <c r="B17" s="263" t="s">
        <v>3</v>
      </c>
      <c r="C17" s="263"/>
      <c r="D17" s="22">
        <v>0.1</v>
      </c>
      <c r="E17" s="23" t="s">
        <v>34</v>
      </c>
    </row>
    <row r="18" spans="2:5" ht="30.75" customHeight="1">
      <c r="B18" s="263" t="s">
        <v>4</v>
      </c>
      <c r="C18" s="263"/>
      <c r="D18" s="22">
        <v>0.2</v>
      </c>
      <c r="E18" s="24" t="s">
        <v>37</v>
      </c>
    </row>
    <row r="19" spans="2:5" ht="30.75" customHeight="1">
      <c r="B19" s="263" t="s">
        <v>5</v>
      </c>
      <c r="C19" s="263"/>
      <c r="D19" s="22">
        <v>0.1</v>
      </c>
      <c r="E19" s="24" t="s">
        <v>38</v>
      </c>
    </row>
    <row r="20" spans="2:5" ht="30.75" customHeight="1">
      <c r="B20" s="263" t="s">
        <v>6</v>
      </c>
      <c r="C20" s="263"/>
      <c r="D20" s="22">
        <v>0.2</v>
      </c>
      <c r="E20" s="24" t="s">
        <v>37</v>
      </c>
    </row>
    <row r="21" spans="2:5" ht="30.75" customHeight="1">
      <c r="B21" s="264" t="s">
        <v>39</v>
      </c>
      <c r="C21" s="265"/>
      <c r="D21" s="22">
        <v>0.1</v>
      </c>
      <c r="E21" s="23" t="s">
        <v>34</v>
      </c>
    </row>
    <row r="22" spans="2:5" ht="30.75" customHeight="1"/>
    <row r="23" spans="2:5" ht="30.75" customHeight="1">
      <c r="B23" s="50" t="s">
        <v>79</v>
      </c>
      <c r="C23" s="37"/>
      <c r="D23" s="37"/>
      <c r="E23" s="37"/>
    </row>
    <row r="24" spans="2:5"/>
    <row r="25" spans="2:5"/>
  </sheetData>
  <mergeCells count="8">
    <mergeCell ref="B20:C20"/>
    <mergeCell ref="B21:C21"/>
    <mergeCell ref="B9:G10"/>
    <mergeCell ref="B12:G12"/>
    <mergeCell ref="B16:C16"/>
    <mergeCell ref="B17:C17"/>
    <mergeCell ref="B18:C18"/>
    <mergeCell ref="B19:C1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Formato de cotización</vt:lpstr>
      <vt:lpstr>Información General y Finan</vt:lpstr>
      <vt:lpstr>Polizas</vt:lpstr>
      <vt:lpstr>'Formato de cotización'!Área_de_impresión</vt:lpstr>
      <vt:lpstr>'Información General y Finan'!Área_de_impresión</vt:lpstr>
      <vt:lpstr>'Formato de cotización'!Títulos_a_imprimir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Engree Johanna Duica Navarro</cp:lastModifiedBy>
  <cp:lastPrinted>2013-07-31T21:50:21Z</cp:lastPrinted>
  <dcterms:created xsi:type="dcterms:W3CDTF">2013-04-29T20:34:17Z</dcterms:created>
  <dcterms:modified xsi:type="dcterms:W3CDTF">2013-07-31T21:50:35Z</dcterms:modified>
</cp:coreProperties>
</file>