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Sandra.leonl\Documents\SANDRA IRENE LEON LEON\PLAN DE MEJORAMIENTO 2023\PAPELES DE TRABAJO\"/>
    </mc:Choice>
  </mc:AlternateContent>
  <xr:revisionPtr revIDLastSave="0" documentId="8_{7DBDDCA7-D225-4A9C-952C-D0C6E8AD60A7}" xr6:coauthVersionLast="47" xr6:coauthVersionMax="47" xr10:uidLastSave="{00000000-0000-0000-0000-000000000000}"/>
  <bookViews>
    <workbookView xWindow="-120" yWindow="-120" windowWidth="29040" windowHeight="15840" activeTab="2" xr2:uid="{3AA3E2D5-D1DF-4C7B-8AA7-A495E7526841}"/>
  </bookViews>
  <sheets>
    <sheet name="Hoja8" sheetId="11" r:id="rId1"/>
    <sheet name="SUBDIRECCIÓN GENERAL" sheetId="10" r:id="rId2"/>
    <sheet name="Hoja2" sheetId="5" r:id="rId3"/>
    <sheet name="VERSION FINAL" sheetId="3" r:id="rId4"/>
    <sheet name="EXTRAE" sheetId="14" r:id="rId5"/>
    <sheet name="TD" sheetId="2" state="hidden" r:id="rId6"/>
  </sheets>
  <calcPr calcId="191029"/>
  <pivotCaches>
    <pivotCache cacheId="0" r:id="rId7"/>
    <pivotCache cacheId="3" r:id="rId8"/>
    <pivotCache cacheId="2"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14" l="1"/>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453" i="14"/>
  <c r="S453" i="14" s="1"/>
  <c r="P452" i="14"/>
  <c r="P451" i="14"/>
  <c r="P450" i="14"/>
  <c r="P449" i="14"/>
  <c r="P448" i="14"/>
  <c r="P447" i="14"/>
  <c r="P446" i="14"/>
  <c r="P445" i="14"/>
  <c r="P444" i="14"/>
  <c r="P443" i="14"/>
  <c r="P442" i="14"/>
  <c r="P441" i="14"/>
  <c r="P440" i="14"/>
  <c r="P439" i="14"/>
  <c r="P438" i="14"/>
  <c r="P437" i="14"/>
  <c r="P436" i="14"/>
  <c r="P435" i="14"/>
  <c r="P434" i="14"/>
  <c r="P433" i="14"/>
  <c r="P432" i="14"/>
  <c r="P431" i="14"/>
  <c r="P430" i="14"/>
  <c r="P429" i="14"/>
  <c r="P428" i="14"/>
  <c r="P427" i="14"/>
  <c r="P426" i="14"/>
  <c r="P425" i="14"/>
  <c r="P424" i="14"/>
  <c r="P423" i="14"/>
  <c r="P422" i="14"/>
  <c r="P421" i="14"/>
  <c r="P420" i="14"/>
  <c r="P419" i="14"/>
  <c r="P418" i="14"/>
  <c r="P417" i="14"/>
  <c r="P416" i="14"/>
  <c r="P415" i="14"/>
  <c r="P414" i="14"/>
  <c r="P413" i="14"/>
  <c r="P412" i="14"/>
  <c r="P411" i="14"/>
  <c r="P410" i="14"/>
  <c r="P409" i="14"/>
  <c r="P408" i="14"/>
  <c r="P407" i="14"/>
  <c r="P406" i="14"/>
  <c r="P405" i="14"/>
  <c r="P404" i="14"/>
  <c r="P403" i="14"/>
  <c r="P402" i="14"/>
  <c r="P401" i="14"/>
  <c r="P400" i="14"/>
  <c r="P399" i="14"/>
  <c r="P398" i="14"/>
  <c r="P397" i="14"/>
  <c r="P396" i="14"/>
  <c r="P395" i="14"/>
  <c r="P394" i="14"/>
  <c r="P393" i="14"/>
  <c r="P392" i="14"/>
  <c r="P391" i="14"/>
  <c r="P390" i="14"/>
  <c r="P389" i="14"/>
  <c r="P388" i="14"/>
  <c r="P387" i="14"/>
  <c r="P386" i="14"/>
  <c r="P385" i="14"/>
  <c r="P384" i="14"/>
  <c r="P383" i="14"/>
  <c r="P382" i="14"/>
  <c r="P381" i="14"/>
  <c r="P380" i="14"/>
  <c r="P379" i="14"/>
  <c r="P378" i="14"/>
  <c r="P377" i="14"/>
  <c r="P376" i="14"/>
  <c r="P375" i="14"/>
  <c r="P374" i="14"/>
  <c r="P373" i="14"/>
  <c r="P372" i="14"/>
  <c r="P371" i="14"/>
  <c r="P370" i="14"/>
  <c r="P369" i="14"/>
  <c r="P368" i="14"/>
  <c r="P367" i="14"/>
  <c r="P366" i="14"/>
  <c r="P365" i="14"/>
  <c r="P364" i="14"/>
  <c r="P363" i="14"/>
  <c r="P362" i="14"/>
  <c r="P361" i="14"/>
  <c r="P360" i="14"/>
  <c r="P359" i="14"/>
  <c r="P358" i="14"/>
  <c r="P357" i="14"/>
  <c r="P356" i="14"/>
  <c r="P355" i="14"/>
  <c r="P354" i="14"/>
  <c r="P353" i="14"/>
  <c r="P352" i="14"/>
  <c r="P351" i="14"/>
  <c r="P350" i="14"/>
  <c r="P349" i="14"/>
  <c r="P348" i="14"/>
  <c r="P347" i="14"/>
  <c r="P346" i="14"/>
  <c r="P345" i="14"/>
  <c r="P344" i="14"/>
  <c r="P343" i="14"/>
  <c r="P342" i="14"/>
  <c r="P341" i="14"/>
  <c r="P340" i="14"/>
  <c r="P339" i="14"/>
  <c r="P338" i="14"/>
  <c r="P337" i="14"/>
  <c r="P336" i="14"/>
  <c r="P335" i="14"/>
  <c r="P334" i="14"/>
  <c r="P333" i="14"/>
  <c r="P332" i="14"/>
  <c r="P331" i="14"/>
  <c r="P330" i="14"/>
  <c r="P329" i="14"/>
  <c r="P328" i="14"/>
  <c r="P327" i="14"/>
  <c r="P326" i="14"/>
  <c r="P325" i="14"/>
  <c r="P324" i="14"/>
  <c r="P323" i="14"/>
  <c r="P322" i="14"/>
  <c r="P321" i="14"/>
  <c r="P320" i="14"/>
  <c r="P319" i="14"/>
  <c r="P318" i="14"/>
  <c r="P317" i="14"/>
  <c r="P316" i="14"/>
  <c r="P315" i="14"/>
  <c r="P314" i="14"/>
  <c r="P313" i="14"/>
  <c r="P312" i="14"/>
  <c r="P311" i="14"/>
  <c r="P310" i="14"/>
  <c r="P309" i="14"/>
  <c r="P308" i="14"/>
  <c r="P307" i="14"/>
  <c r="P306" i="14"/>
  <c r="P305" i="14"/>
  <c r="P304" i="14"/>
  <c r="P303" i="14"/>
  <c r="P302" i="14"/>
  <c r="P301" i="14"/>
  <c r="P300" i="14"/>
  <c r="P299" i="14"/>
  <c r="P298" i="14"/>
  <c r="P297" i="14"/>
  <c r="P296" i="14"/>
  <c r="P295" i="14"/>
  <c r="P294" i="14"/>
  <c r="P293" i="14"/>
  <c r="P292" i="14"/>
  <c r="P291" i="14"/>
  <c r="P290" i="14"/>
  <c r="P289" i="14"/>
  <c r="P288" i="14"/>
  <c r="P287" i="14"/>
  <c r="P286" i="14"/>
  <c r="P285" i="14"/>
  <c r="P284" i="14"/>
  <c r="P283" i="14"/>
  <c r="P282" i="14"/>
  <c r="P281" i="14"/>
  <c r="P280" i="14"/>
  <c r="P279" i="14"/>
  <c r="P278" i="14"/>
  <c r="P277" i="14"/>
  <c r="P276" i="14"/>
  <c r="P275" i="14"/>
  <c r="P274" i="14"/>
  <c r="P273" i="14"/>
  <c r="P272" i="14"/>
  <c r="P271" i="14"/>
  <c r="P270" i="14"/>
  <c r="P269" i="14"/>
  <c r="P268" i="14"/>
  <c r="P267" i="14"/>
  <c r="P266" i="14"/>
  <c r="P265"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2"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1"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2" i="14"/>
  <c r="J363"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2"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11" i="14"/>
  <c r="H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11" i="14"/>
  <c r="U453" i="14"/>
  <c r="T453" i="14"/>
  <c r="R453" i="14"/>
  <c r="U452" i="14"/>
  <c r="T452" i="14"/>
  <c r="R452" i="14"/>
  <c r="S452" i="14" s="1"/>
  <c r="U451" i="14"/>
  <c r="T451" i="14"/>
  <c r="R451" i="14"/>
  <c r="S451" i="14" s="1"/>
  <c r="U450" i="14"/>
  <c r="T450" i="14"/>
  <c r="R450" i="14"/>
  <c r="S450" i="14" s="1"/>
  <c r="U449" i="14"/>
  <c r="T449" i="14"/>
  <c r="R449" i="14"/>
  <c r="S449" i="14" s="1"/>
  <c r="U448" i="14"/>
  <c r="T448" i="14"/>
  <c r="R448" i="14"/>
  <c r="U447" i="14"/>
  <c r="T447" i="14"/>
  <c r="R447" i="14"/>
  <c r="U446" i="14"/>
  <c r="T446" i="14"/>
  <c r="R446" i="14"/>
  <c r="U445" i="14"/>
  <c r="T445" i="14"/>
  <c r="R445" i="14"/>
  <c r="U444" i="14"/>
  <c r="T444" i="14"/>
  <c r="R444" i="14"/>
  <c r="S444" i="14" s="1"/>
  <c r="U443" i="14"/>
  <c r="T443" i="14"/>
  <c r="R443" i="14"/>
  <c r="S443" i="14" s="1"/>
  <c r="U442" i="14"/>
  <c r="T442" i="14"/>
  <c r="R442" i="14"/>
  <c r="S442" i="14" s="1"/>
  <c r="U441" i="14"/>
  <c r="T441" i="14"/>
  <c r="R441" i="14"/>
  <c r="S441" i="14" s="1"/>
  <c r="U440" i="14"/>
  <c r="T440" i="14"/>
  <c r="R440" i="14"/>
  <c r="U439" i="14"/>
  <c r="T439" i="14"/>
  <c r="R439" i="14"/>
  <c r="S439" i="14"/>
  <c r="U438" i="14"/>
  <c r="T438" i="14"/>
  <c r="R438" i="14"/>
  <c r="U437" i="14"/>
  <c r="T437" i="14"/>
  <c r="R437" i="14"/>
  <c r="S437" i="14" s="1"/>
  <c r="U436" i="14"/>
  <c r="T436" i="14"/>
  <c r="R436" i="14"/>
  <c r="S436" i="14" s="1"/>
  <c r="U435" i="14"/>
  <c r="T435" i="14"/>
  <c r="R435" i="14"/>
  <c r="S435" i="14" s="1"/>
  <c r="U434" i="14"/>
  <c r="T434" i="14"/>
  <c r="R434" i="14"/>
  <c r="S434" i="14" s="1"/>
  <c r="U433" i="14"/>
  <c r="T433" i="14"/>
  <c r="R433" i="14"/>
  <c r="U432" i="14"/>
  <c r="T432" i="14"/>
  <c r="R432" i="14"/>
  <c r="U431" i="14"/>
  <c r="T431" i="14"/>
  <c r="R431" i="14"/>
  <c r="S431" i="14" s="1"/>
  <c r="U430" i="14"/>
  <c r="T430" i="14"/>
  <c r="R430" i="14"/>
  <c r="U429" i="14"/>
  <c r="T429" i="14"/>
  <c r="R429" i="14"/>
  <c r="S429" i="14" s="1"/>
  <c r="U428" i="14"/>
  <c r="T428" i="14"/>
  <c r="R428" i="14"/>
  <c r="S428" i="14" s="1"/>
  <c r="U427" i="14"/>
  <c r="T427" i="14"/>
  <c r="R427" i="14"/>
  <c r="S427" i="14" s="1"/>
  <c r="U426" i="14"/>
  <c r="T426" i="14"/>
  <c r="R426" i="14"/>
  <c r="S426" i="14" s="1"/>
  <c r="U425" i="14"/>
  <c r="T425" i="14"/>
  <c r="R425" i="14"/>
  <c r="U424" i="14"/>
  <c r="T424" i="14"/>
  <c r="R424" i="14"/>
  <c r="U423" i="14"/>
  <c r="T423" i="14"/>
  <c r="R423" i="14"/>
  <c r="S423" i="14" s="1"/>
  <c r="U422" i="14"/>
  <c r="T422" i="14"/>
  <c r="R422" i="14"/>
  <c r="U421" i="14"/>
  <c r="T421" i="14"/>
  <c r="R421" i="14"/>
  <c r="S421" i="14" s="1"/>
  <c r="U420" i="14"/>
  <c r="T420" i="14"/>
  <c r="R420" i="14"/>
  <c r="S420" i="14" s="1"/>
  <c r="U419" i="14"/>
  <c r="T419" i="14"/>
  <c r="R419" i="14"/>
  <c r="S419" i="14" s="1"/>
  <c r="U418" i="14"/>
  <c r="T418" i="14"/>
  <c r="R418" i="14"/>
  <c r="S418" i="14" s="1"/>
  <c r="U417" i="14"/>
  <c r="T417" i="14"/>
  <c r="R417" i="14"/>
  <c r="U416" i="14"/>
  <c r="T416" i="14"/>
  <c r="R416" i="14"/>
  <c r="U415" i="14"/>
  <c r="T415" i="14"/>
  <c r="R415" i="14"/>
  <c r="S415" i="14" s="1"/>
  <c r="U414" i="14"/>
  <c r="T414" i="14"/>
  <c r="R414" i="14"/>
  <c r="U413" i="14"/>
  <c r="T413" i="14"/>
  <c r="R413" i="14"/>
  <c r="S413" i="14" s="1"/>
  <c r="U412" i="14"/>
  <c r="T412" i="14"/>
  <c r="R412" i="14"/>
  <c r="S412" i="14" s="1"/>
  <c r="U411" i="14"/>
  <c r="T411" i="14"/>
  <c r="R411" i="14"/>
  <c r="S411" i="14" s="1"/>
  <c r="U410" i="14"/>
  <c r="T410" i="14"/>
  <c r="R410" i="14"/>
  <c r="S410" i="14" s="1"/>
  <c r="U409" i="14"/>
  <c r="T409" i="14"/>
  <c r="R409" i="14"/>
  <c r="U408" i="14"/>
  <c r="T408" i="14"/>
  <c r="R408" i="14"/>
  <c r="U407" i="14"/>
  <c r="T407" i="14"/>
  <c r="R407" i="14"/>
  <c r="U406" i="14"/>
  <c r="T406" i="14"/>
  <c r="R406" i="14"/>
  <c r="U405" i="14"/>
  <c r="T405" i="14"/>
  <c r="R405" i="14"/>
  <c r="S405" i="14" s="1"/>
  <c r="U404" i="14"/>
  <c r="T404" i="14"/>
  <c r="R404" i="14"/>
  <c r="S404" i="14" s="1"/>
  <c r="U403" i="14"/>
  <c r="T403" i="14"/>
  <c r="R403" i="14"/>
  <c r="S403" i="14" s="1"/>
  <c r="U402" i="14"/>
  <c r="T402" i="14"/>
  <c r="R402" i="14"/>
  <c r="S402" i="14" s="1"/>
  <c r="U401" i="14"/>
  <c r="T401" i="14"/>
  <c r="R401" i="14"/>
  <c r="U400" i="14"/>
  <c r="T400" i="14"/>
  <c r="R400" i="14"/>
  <c r="U399" i="14"/>
  <c r="T399" i="14"/>
  <c r="R399" i="14"/>
  <c r="U398" i="14"/>
  <c r="T398" i="14"/>
  <c r="R398" i="14"/>
  <c r="U397" i="14"/>
  <c r="T397" i="14"/>
  <c r="R397" i="14"/>
  <c r="S397" i="14" s="1"/>
  <c r="U396" i="14"/>
  <c r="T396" i="14"/>
  <c r="R396" i="14"/>
  <c r="S396" i="14" s="1"/>
  <c r="U395" i="14"/>
  <c r="T395" i="14"/>
  <c r="R395" i="14"/>
  <c r="S395" i="14" s="1"/>
  <c r="U394" i="14"/>
  <c r="T394" i="14"/>
  <c r="R394" i="14"/>
  <c r="S394" i="14" s="1"/>
  <c r="U393" i="14"/>
  <c r="T393" i="14"/>
  <c r="R393" i="14"/>
  <c r="U392" i="14"/>
  <c r="T392" i="14"/>
  <c r="R392" i="14"/>
  <c r="U391" i="14"/>
  <c r="T391" i="14"/>
  <c r="R391" i="14"/>
  <c r="S391" i="14" s="1"/>
  <c r="U390" i="14"/>
  <c r="T390" i="14"/>
  <c r="R390" i="14"/>
  <c r="U389" i="14"/>
  <c r="T389" i="14"/>
  <c r="R389" i="14"/>
  <c r="S389" i="14" s="1"/>
  <c r="U388" i="14"/>
  <c r="T388" i="14"/>
  <c r="R388" i="14"/>
  <c r="S388" i="14" s="1"/>
  <c r="U387" i="14"/>
  <c r="T387" i="14"/>
  <c r="R387" i="14"/>
  <c r="S387" i="14" s="1"/>
  <c r="U386" i="14"/>
  <c r="T386" i="14"/>
  <c r="R386" i="14"/>
  <c r="U385" i="14"/>
  <c r="T385" i="14"/>
  <c r="R385" i="14"/>
  <c r="U384" i="14"/>
  <c r="T384" i="14"/>
  <c r="R384" i="14"/>
  <c r="U383" i="14"/>
  <c r="T383" i="14"/>
  <c r="R383" i="14"/>
  <c r="S383" i="14" s="1"/>
  <c r="U382" i="14"/>
  <c r="T382" i="14"/>
  <c r="R382" i="14"/>
  <c r="U381" i="14"/>
  <c r="T381" i="14"/>
  <c r="R381" i="14"/>
  <c r="S381" i="14" s="1"/>
  <c r="U380" i="14"/>
  <c r="T380" i="14"/>
  <c r="R380" i="14"/>
  <c r="S380" i="14" s="1"/>
  <c r="U379" i="14"/>
  <c r="T379" i="14"/>
  <c r="R379" i="14"/>
  <c r="S379" i="14" s="1"/>
  <c r="U378" i="14"/>
  <c r="T378" i="14"/>
  <c r="R378" i="14"/>
  <c r="U377" i="14"/>
  <c r="T377" i="14"/>
  <c r="R377" i="14"/>
  <c r="U376" i="14"/>
  <c r="T376" i="14"/>
  <c r="R376" i="14"/>
  <c r="U375" i="14"/>
  <c r="T375" i="14"/>
  <c r="R375" i="14"/>
  <c r="S375" i="14" s="1"/>
  <c r="U374" i="14"/>
  <c r="T374" i="14"/>
  <c r="R374" i="14"/>
  <c r="U373" i="14"/>
  <c r="T373" i="14"/>
  <c r="R373" i="14"/>
  <c r="S373" i="14" s="1"/>
  <c r="U372" i="14"/>
  <c r="T372" i="14"/>
  <c r="R372" i="14"/>
  <c r="S372" i="14" s="1"/>
  <c r="U371" i="14"/>
  <c r="T371" i="14"/>
  <c r="R371" i="14"/>
  <c r="S371" i="14" s="1"/>
  <c r="U370" i="14"/>
  <c r="T370" i="14"/>
  <c r="R370" i="14"/>
  <c r="S370" i="14" s="1"/>
  <c r="U369" i="14"/>
  <c r="T369" i="14"/>
  <c r="R369" i="14"/>
  <c r="U368" i="14"/>
  <c r="T368" i="14"/>
  <c r="R368" i="14"/>
  <c r="U367" i="14"/>
  <c r="T367" i="14"/>
  <c r="R367" i="14"/>
  <c r="U366" i="14"/>
  <c r="T366" i="14"/>
  <c r="R366" i="14"/>
  <c r="U365" i="14"/>
  <c r="T365" i="14"/>
  <c r="R365" i="14"/>
  <c r="S365" i="14" s="1"/>
  <c r="U364" i="14"/>
  <c r="T364" i="14"/>
  <c r="R364" i="14"/>
  <c r="S364" i="14" s="1"/>
  <c r="U363" i="14"/>
  <c r="T363" i="14"/>
  <c r="R363" i="14"/>
  <c r="S363" i="14" s="1"/>
  <c r="U362" i="14"/>
  <c r="T362" i="14"/>
  <c r="R362" i="14"/>
  <c r="S362" i="14" s="1"/>
  <c r="U361" i="14"/>
  <c r="T361" i="14"/>
  <c r="R361" i="14"/>
  <c r="U360" i="14"/>
  <c r="T360" i="14"/>
  <c r="R360" i="14"/>
  <c r="U359" i="14"/>
  <c r="T359" i="14"/>
  <c r="R359" i="14"/>
  <c r="U358" i="14"/>
  <c r="T358" i="14"/>
  <c r="R358" i="14"/>
  <c r="U357" i="14"/>
  <c r="T357" i="14"/>
  <c r="R357" i="14"/>
  <c r="S357" i="14" s="1"/>
  <c r="U356" i="14"/>
  <c r="T356" i="14"/>
  <c r="R356" i="14"/>
  <c r="S356" i="14" s="1"/>
  <c r="U355" i="14"/>
  <c r="T355" i="14"/>
  <c r="R355" i="14"/>
  <c r="S355" i="14" s="1"/>
  <c r="U354" i="14"/>
  <c r="T354" i="14"/>
  <c r="R354" i="14"/>
  <c r="U353" i="14"/>
  <c r="T353" i="14"/>
  <c r="R353" i="14"/>
  <c r="U352" i="14"/>
  <c r="T352" i="14"/>
  <c r="R352" i="14"/>
  <c r="U351" i="14"/>
  <c r="T351" i="14"/>
  <c r="R351" i="14"/>
  <c r="U350" i="14"/>
  <c r="T350" i="14"/>
  <c r="R350" i="14"/>
  <c r="U349" i="14"/>
  <c r="T349" i="14"/>
  <c r="R349" i="14"/>
  <c r="S349" i="14" s="1"/>
  <c r="U348" i="14"/>
  <c r="T348" i="14"/>
  <c r="R348" i="14"/>
  <c r="S348" i="14" s="1"/>
  <c r="U347" i="14"/>
  <c r="T347" i="14"/>
  <c r="R347" i="14"/>
  <c r="S347" i="14" s="1"/>
  <c r="U346" i="14"/>
  <c r="T346" i="14"/>
  <c r="R346" i="14"/>
  <c r="S346" i="14" s="1"/>
  <c r="U345" i="14"/>
  <c r="T345" i="14"/>
  <c r="R345" i="14"/>
  <c r="U344" i="14"/>
  <c r="T344" i="14"/>
  <c r="R344" i="14"/>
  <c r="U343" i="14"/>
  <c r="T343" i="14"/>
  <c r="R343" i="14"/>
  <c r="S343" i="14" s="1"/>
  <c r="U342" i="14"/>
  <c r="T342" i="14"/>
  <c r="R342" i="14"/>
  <c r="U341" i="14"/>
  <c r="T341" i="14"/>
  <c r="R341" i="14"/>
  <c r="S341" i="14" s="1"/>
  <c r="U340" i="14"/>
  <c r="T340" i="14"/>
  <c r="R340" i="14"/>
  <c r="S340" i="14" s="1"/>
  <c r="U339" i="14"/>
  <c r="T339" i="14"/>
  <c r="R339" i="14"/>
  <c r="S339" i="14" s="1"/>
  <c r="U338" i="14"/>
  <c r="T338" i="14"/>
  <c r="R338" i="14"/>
  <c r="S338" i="14" s="1"/>
  <c r="U337" i="14"/>
  <c r="T337" i="14"/>
  <c r="R337" i="14"/>
  <c r="U336" i="14"/>
  <c r="T336" i="14"/>
  <c r="R336" i="14"/>
  <c r="U335" i="14"/>
  <c r="T335" i="14"/>
  <c r="R335" i="14"/>
  <c r="U334" i="14"/>
  <c r="T334" i="14"/>
  <c r="R334" i="14"/>
  <c r="U333" i="14"/>
  <c r="T333" i="14"/>
  <c r="R333" i="14"/>
  <c r="S333" i="14" s="1"/>
  <c r="U332" i="14"/>
  <c r="T332" i="14"/>
  <c r="R332" i="14"/>
  <c r="S332" i="14" s="1"/>
  <c r="U331" i="14"/>
  <c r="T331" i="14"/>
  <c r="R331" i="14"/>
  <c r="S331" i="14" s="1"/>
  <c r="U330" i="14"/>
  <c r="T330" i="14"/>
  <c r="R330" i="14"/>
  <c r="S330" i="14" s="1"/>
  <c r="U329" i="14"/>
  <c r="T329" i="14"/>
  <c r="R329" i="14"/>
  <c r="U328" i="14"/>
  <c r="T328" i="14"/>
  <c r="R328" i="14"/>
  <c r="U327" i="14"/>
  <c r="T327" i="14"/>
  <c r="R327" i="14"/>
  <c r="U326" i="14"/>
  <c r="T326" i="14"/>
  <c r="R326" i="14"/>
  <c r="U325" i="14"/>
  <c r="T325" i="14"/>
  <c r="R325" i="14"/>
  <c r="S325" i="14" s="1"/>
  <c r="U324" i="14"/>
  <c r="T324" i="14"/>
  <c r="R324" i="14"/>
  <c r="S324" i="14" s="1"/>
  <c r="U323" i="14"/>
  <c r="T323" i="14"/>
  <c r="R323" i="14"/>
  <c r="S323" i="14" s="1"/>
  <c r="U322" i="14"/>
  <c r="T322" i="14"/>
  <c r="R322" i="14"/>
  <c r="S322" i="14" s="1"/>
  <c r="U321" i="14"/>
  <c r="T321" i="14"/>
  <c r="R321" i="14"/>
  <c r="U320" i="14"/>
  <c r="T320" i="14"/>
  <c r="R320" i="14"/>
  <c r="U319" i="14"/>
  <c r="T319" i="14"/>
  <c r="R319" i="14"/>
  <c r="U318" i="14"/>
  <c r="T318" i="14"/>
  <c r="R318" i="14"/>
  <c r="U317" i="14"/>
  <c r="T317" i="14"/>
  <c r="R317" i="14"/>
  <c r="S317" i="14" s="1"/>
  <c r="U316" i="14"/>
  <c r="T316" i="14"/>
  <c r="R316" i="14"/>
  <c r="S316" i="14" s="1"/>
  <c r="U315" i="14"/>
  <c r="T315" i="14"/>
  <c r="R315" i="14"/>
  <c r="S315" i="14" s="1"/>
  <c r="U314" i="14"/>
  <c r="T314" i="14"/>
  <c r="R314" i="14"/>
  <c r="S314" i="14" s="1"/>
  <c r="U313" i="14"/>
  <c r="T313" i="14"/>
  <c r="R313" i="14"/>
  <c r="U312" i="14"/>
  <c r="T312" i="14"/>
  <c r="R312" i="14"/>
  <c r="U311" i="14"/>
  <c r="T311" i="14"/>
  <c r="R311" i="14"/>
  <c r="S311" i="14" s="1"/>
  <c r="U310" i="14"/>
  <c r="T310" i="14"/>
  <c r="R310" i="14"/>
  <c r="U309" i="14"/>
  <c r="T309" i="14"/>
  <c r="R309" i="14"/>
  <c r="S309" i="14" s="1"/>
  <c r="U308" i="14"/>
  <c r="T308" i="14"/>
  <c r="R308" i="14"/>
  <c r="S308" i="14" s="1"/>
  <c r="U307" i="14"/>
  <c r="T307" i="14"/>
  <c r="R307" i="14"/>
  <c r="S307" i="14" s="1"/>
  <c r="U306" i="14"/>
  <c r="T306" i="14"/>
  <c r="R306" i="14"/>
  <c r="U305" i="14"/>
  <c r="T305" i="14"/>
  <c r="R305" i="14"/>
  <c r="U304" i="14"/>
  <c r="T304" i="14"/>
  <c r="R304" i="14"/>
  <c r="U303" i="14"/>
  <c r="T303" i="14"/>
  <c r="R303" i="14"/>
  <c r="U302" i="14"/>
  <c r="T302" i="14"/>
  <c r="R302" i="14"/>
  <c r="U301" i="14"/>
  <c r="T301" i="14"/>
  <c r="R301" i="14"/>
  <c r="S301" i="14" s="1"/>
  <c r="U300" i="14"/>
  <c r="T300" i="14"/>
  <c r="R300" i="14"/>
  <c r="S300" i="14" s="1"/>
  <c r="U299" i="14"/>
  <c r="T299" i="14"/>
  <c r="R299" i="14"/>
  <c r="S299" i="14" s="1"/>
  <c r="U298" i="14"/>
  <c r="T298" i="14"/>
  <c r="R298" i="14"/>
  <c r="S298" i="14" s="1"/>
  <c r="U297" i="14"/>
  <c r="T297" i="14"/>
  <c r="R297" i="14"/>
  <c r="U296" i="14"/>
  <c r="T296" i="14"/>
  <c r="R296" i="14"/>
  <c r="U295" i="14"/>
  <c r="T295" i="14"/>
  <c r="R295" i="14"/>
  <c r="U294" i="14"/>
  <c r="T294" i="14"/>
  <c r="R294" i="14"/>
  <c r="U293" i="14"/>
  <c r="T293" i="14"/>
  <c r="R293" i="14"/>
  <c r="S293" i="14" s="1"/>
  <c r="U292" i="14"/>
  <c r="T292" i="14"/>
  <c r="R292" i="14"/>
  <c r="S292" i="14" s="1"/>
  <c r="U291" i="14"/>
  <c r="T291" i="14"/>
  <c r="R291" i="14"/>
  <c r="S291" i="14" s="1"/>
  <c r="U290" i="14"/>
  <c r="T290" i="14"/>
  <c r="R290" i="14"/>
  <c r="S290" i="14" s="1"/>
  <c r="U289" i="14"/>
  <c r="T289" i="14"/>
  <c r="R289" i="14"/>
  <c r="U288" i="14"/>
  <c r="T288" i="14"/>
  <c r="R288" i="14"/>
  <c r="U287" i="14"/>
  <c r="T287" i="14"/>
  <c r="R287" i="14"/>
  <c r="U286" i="14"/>
  <c r="T286" i="14"/>
  <c r="R286" i="14"/>
  <c r="U285" i="14"/>
  <c r="T285" i="14"/>
  <c r="R285" i="14"/>
  <c r="S285" i="14" s="1"/>
  <c r="U284" i="14"/>
  <c r="T284" i="14"/>
  <c r="R284" i="14"/>
  <c r="S284" i="14" s="1"/>
  <c r="U283" i="14"/>
  <c r="T283" i="14"/>
  <c r="R283" i="14"/>
  <c r="S283" i="14" s="1"/>
  <c r="U282" i="14"/>
  <c r="T282" i="14"/>
  <c r="R282" i="14"/>
  <c r="S282" i="14" s="1"/>
  <c r="U281" i="14"/>
  <c r="T281" i="14"/>
  <c r="R281" i="14"/>
  <c r="U280" i="14"/>
  <c r="T280" i="14"/>
  <c r="R280" i="14"/>
  <c r="U279" i="14"/>
  <c r="T279" i="14"/>
  <c r="R279" i="14"/>
  <c r="S279" i="14" s="1"/>
  <c r="U278" i="14"/>
  <c r="T278" i="14"/>
  <c r="R278" i="14"/>
  <c r="U277" i="14"/>
  <c r="T277" i="14"/>
  <c r="R277" i="14"/>
  <c r="S277" i="14" s="1"/>
  <c r="U276" i="14"/>
  <c r="T276" i="14"/>
  <c r="R276" i="14"/>
  <c r="S276" i="14" s="1"/>
  <c r="U275" i="14"/>
  <c r="T275" i="14"/>
  <c r="R275" i="14"/>
  <c r="S275" i="14" s="1"/>
  <c r="U274" i="14"/>
  <c r="T274" i="14"/>
  <c r="R274" i="14"/>
  <c r="S274" i="14" s="1"/>
  <c r="U273" i="14"/>
  <c r="T273" i="14"/>
  <c r="R273" i="14"/>
  <c r="U272" i="14"/>
  <c r="T272" i="14"/>
  <c r="R272" i="14"/>
  <c r="U271" i="14"/>
  <c r="T271" i="14"/>
  <c r="R271" i="14"/>
  <c r="S271" i="14" s="1"/>
  <c r="U270" i="14"/>
  <c r="T270" i="14"/>
  <c r="R270" i="14"/>
  <c r="U269" i="14"/>
  <c r="T269" i="14"/>
  <c r="R269" i="14"/>
  <c r="S269" i="14" s="1"/>
  <c r="U268" i="14"/>
  <c r="T268" i="14"/>
  <c r="R268" i="14"/>
  <c r="S268" i="14" s="1"/>
  <c r="U267" i="14"/>
  <c r="T267" i="14"/>
  <c r="R267" i="14"/>
  <c r="S267" i="14" s="1"/>
  <c r="U266" i="14"/>
  <c r="T266" i="14"/>
  <c r="R266" i="14"/>
  <c r="S266" i="14" s="1"/>
  <c r="U265" i="14"/>
  <c r="T265" i="14"/>
  <c r="R265" i="14"/>
  <c r="U264" i="14"/>
  <c r="T264" i="14"/>
  <c r="R264" i="14"/>
  <c r="P264" i="14"/>
  <c r="S264" i="14" s="1"/>
  <c r="U263" i="14"/>
  <c r="T263" i="14"/>
  <c r="R263" i="14"/>
  <c r="P263" i="14"/>
  <c r="U262" i="14"/>
  <c r="T262" i="14"/>
  <c r="R262" i="14"/>
  <c r="P262" i="14"/>
  <c r="U261" i="14"/>
  <c r="T261" i="14"/>
  <c r="R261" i="14"/>
  <c r="P261" i="14"/>
  <c r="U260" i="14"/>
  <c r="T260" i="14"/>
  <c r="R260" i="14"/>
  <c r="P260" i="14"/>
  <c r="S260" i="14" s="1"/>
  <c r="U259" i="14"/>
  <c r="T259" i="14"/>
  <c r="R259" i="14"/>
  <c r="P259" i="14"/>
  <c r="U258" i="14"/>
  <c r="T258" i="14"/>
  <c r="R258" i="14"/>
  <c r="P258" i="14"/>
  <c r="S258" i="14" s="1"/>
  <c r="U257" i="14"/>
  <c r="T257" i="14"/>
  <c r="R257" i="14"/>
  <c r="P257" i="14"/>
  <c r="U256" i="14"/>
  <c r="T256" i="14"/>
  <c r="R256" i="14"/>
  <c r="P256" i="14"/>
  <c r="U255" i="14"/>
  <c r="T255" i="14"/>
  <c r="R255" i="14"/>
  <c r="P255" i="14"/>
  <c r="U254" i="14"/>
  <c r="T254" i="14"/>
  <c r="R254" i="14"/>
  <c r="P254" i="14"/>
  <c r="S254" i="14" s="1"/>
  <c r="U253" i="14"/>
  <c r="T253" i="14"/>
  <c r="R253" i="14"/>
  <c r="P253" i="14"/>
  <c r="U252" i="14"/>
  <c r="T252" i="14"/>
  <c r="R252" i="14"/>
  <c r="P252" i="14"/>
  <c r="S252" i="14" s="1"/>
  <c r="U251" i="14"/>
  <c r="T251" i="14"/>
  <c r="R251" i="14"/>
  <c r="P251" i="14"/>
  <c r="U250" i="14"/>
  <c r="T250" i="14"/>
  <c r="R250" i="14"/>
  <c r="P250" i="14"/>
  <c r="U249" i="14"/>
  <c r="T249" i="14"/>
  <c r="R249" i="14"/>
  <c r="P249" i="14"/>
  <c r="U248" i="14"/>
  <c r="T248" i="14"/>
  <c r="R248" i="14"/>
  <c r="P248" i="14"/>
  <c r="S248" i="14" s="1"/>
  <c r="U247" i="14"/>
  <c r="T247" i="14"/>
  <c r="R247" i="14"/>
  <c r="P247" i="14"/>
  <c r="U246" i="14"/>
  <c r="T246" i="14"/>
  <c r="R246" i="14"/>
  <c r="P246" i="14"/>
  <c r="S246" i="14" s="1"/>
  <c r="U245" i="14"/>
  <c r="T245" i="14"/>
  <c r="R245" i="14"/>
  <c r="P245" i="14"/>
  <c r="U244" i="14"/>
  <c r="T244" i="14"/>
  <c r="R244" i="14"/>
  <c r="P244" i="14"/>
  <c r="S244" i="14" s="1"/>
  <c r="U243" i="14"/>
  <c r="T243" i="14"/>
  <c r="R243" i="14"/>
  <c r="P243" i="14"/>
  <c r="U242" i="14"/>
  <c r="T242" i="14"/>
  <c r="R242" i="14"/>
  <c r="P242" i="14"/>
  <c r="S242" i="14" s="1"/>
  <c r="U241" i="14"/>
  <c r="T241" i="14"/>
  <c r="R241" i="14"/>
  <c r="P241" i="14"/>
  <c r="U240" i="14"/>
  <c r="T240" i="14"/>
  <c r="R240" i="14"/>
  <c r="P240" i="14"/>
  <c r="U239" i="14"/>
  <c r="T239" i="14"/>
  <c r="R239" i="14"/>
  <c r="P239" i="14"/>
  <c r="U238" i="14"/>
  <c r="T238" i="14"/>
  <c r="R238" i="14"/>
  <c r="P238" i="14"/>
  <c r="S238" i="14" s="1"/>
  <c r="U237" i="14"/>
  <c r="T237" i="14"/>
  <c r="R237" i="14"/>
  <c r="P237" i="14"/>
  <c r="U236" i="14"/>
  <c r="T236" i="14"/>
  <c r="R236" i="14"/>
  <c r="P236" i="14"/>
  <c r="S236" i="14" s="1"/>
  <c r="U235" i="14"/>
  <c r="T235" i="14"/>
  <c r="R235" i="14"/>
  <c r="P235" i="14"/>
  <c r="U234" i="14"/>
  <c r="T234" i="14"/>
  <c r="R234" i="14"/>
  <c r="P234" i="14"/>
  <c r="U233" i="14"/>
  <c r="T233" i="14"/>
  <c r="R233" i="14"/>
  <c r="P233" i="14"/>
  <c r="U232" i="14"/>
  <c r="T232" i="14"/>
  <c r="R232" i="14"/>
  <c r="P232" i="14"/>
  <c r="U231" i="14"/>
  <c r="T231" i="14"/>
  <c r="R231" i="14"/>
  <c r="P231" i="14"/>
  <c r="U230" i="14"/>
  <c r="T230" i="14"/>
  <c r="R230" i="14"/>
  <c r="P230" i="14"/>
  <c r="U229" i="14"/>
  <c r="T229" i="14"/>
  <c r="R229" i="14"/>
  <c r="P229" i="14"/>
  <c r="U228" i="14"/>
  <c r="T228" i="14"/>
  <c r="R228" i="14"/>
  <c r="P228" i="14"/>
  <c r="S228" i="14" s="1"/>
  <c r="U227" i="14"/>
  <c r="T227" i="14"/>
  <c r="R227" i="14"/>
  <c r="P227" i="14"/>
  <c r="U226" i="14"/>
  <c r="T226" i="14"/>
  <c r="R226" i="14"/>
  <c r="P226" i="14"/>
  <c r="U225" i="14"/>
  <c r="T225" i="14"/>
  <c r="R225" i="14"/>
  <c r="P225" i="14"/>
  <c r="U224" i="14"/>
  <c r="T224" i="14"/>
  <c r="R224" i="14"/>
  <c r="P224" i="14"/>
  <c r="U223" i="14"/>
  <c r="T223" i="14"/>
  <c r="R223" i="14"/>
  <c r="P223" i="14"/>
  <c r="U222" i="14"/>
  <c r="T222" i="14"/>
  <c r="R222" i="14"/>
  <c r="P222" i="14"/>
  <c r="U221" i="14"/>
  <c r="T221" i="14"/>
  <c r="R221" i="14"/>
  <c r="P221" i="14"/>
  <c r="U220" i="14"/>
  <c r="T220" i="14"/>
  <c r="R220" i="14"/>
  <c r="P220" i="14"/>
  <c r="U219" i="14"/>
  <c r="T219" i="14"/>
  <c r="R219" i="14"/>
  <c r="P219" i="14"/>
  <c r="U218" i="14"/>
  <c r="T218" i="14"/>
  <c r="R218" i="14"/>
  <c r="P218" i="14"/>
  <c r="U217" i="14"/>
  <c r="T217" i="14"/>
  <c r="R217" i="14"/>
  <c r="P217" i="14"/>
  <c r="U216" i="14"/>
  <c r="T216" i="14"/>
  <c r="R216" i="14"/>
  <c r="P216" i="14"/>
  <c r="U215" i="14"/>
  <c r="T215" i="14"/>
  <c r="R215" i="14"/>
  <c r="P215" i="14"/>
  <c r="U214" i="14"/>
  <c r="T214" i="14"/>
  <c r="R214" i="14"/>
  <c r="P214" i="14"/>
  <c r="U213" i="14"/>
  <c r="T213" i="14"/>
  <c r="R213" i="14"/>
  <c r="P213" i="14"/>
  <c r="U212" i="14"/>
  <c r="T212" i="14"/>
  <c r="R212" i="14"/>
  <c r="P212" i="14"/>
  <c r="U211" i="14"/>
  <c r="T211" i="14"/>
  <c r="R211" i="14"/>
  <c r="P211" i="14"/>
  <c r="U210" i="14"/>
  <c r="T210" i="14"/>
  <c r="R210" i="14"/>
  <c r="P210" i="14"/>
  <c r="U209" i="14"/>
  <c r="T209" i="14"/>
  <c r="R209" i="14"/>
  <c r="P209" i="14"/>
  <c r="U208" i="14"/>
  <c r="T208" i="14"/>
  <c r="R208" i="14"/>
  <c r="P208" i="14"/>
  <c r="U207" i="14"/>
  <c r="T207" i="14"/>
  <c r="R207" i="14"/>
  <c r="P207" i="14"/>
  <c r="U206" i="14"/>
  <c r="T206" i="14"/>
  <c r="R206" i="14"/>
  <c r="P206" i="14"/>
  <c r="U205" i="14"/>
  <c r="T205" i="14"/>
  <c r="R205" i="14"/>
  <c r="P205" i="14"/>
  <c r="U204" i="14"/>
  <c r="T204" i="14"/>
  <c r="R204" i="14"/>
  <c r="P204" i="14"/>
  <c r="U203" i="14"/>
  <c r="T203" i="14"/>
  <c r="R203" i="14"/>
  <c r="P203" i="14"/>
  <c r="U202" i="14"/>
  <c r="T202" i="14"/>
  <c r="R202" i="14"/>
  <c r="P202" i="14"/>
  <c r="U201" i="14"/>
  <c r="T201" i="14"/>
  <c r="R201" i="14"/>
  <c r="P201" i="14"/>
  <c r="U200" i="14"/>
  <c r="T200" i="14"/>
  <c r="R200" i="14"/>
  <c r="P200" i="14"/>
  <c r="U199" i="14"/>
  <c r="T199" i="14"/>
  <c r="R199" i="14"/>
  <c r="P199" i="14"/>
  <c r="U198" i="14"/>
  <c r="T198" i="14"/>
  <c r="R198" i="14"/>
  <c r="P198" i="14"/>
  <c r="U197" i="14"/>
  <c r="T197" i="14"/>
  <c r="R197" i="14"/>
  <c r="P197" i="14"/>
  <c r="U196" i="14"/>
  <c r="T196" i="14"/>
  <c r="R196" i="14"/>
  <c r="P196" i="14"/>
  <c r="U195" i="14"/>
  <c r="T195" i="14"/>
  <c r="R195" i="14"/>
  <c r="P195" i="14"/>
  <c r="U194" i="14"/>
  <c r="T194" i="14"/>
  <c r="R194" i="14"/>
  <c r="P194" i="14"/>
  <c r="U193" i="14"/>
  <c r="T193" i="14"/>
  <c r="R193" i="14"/>
  <c r="P193" i="14"/>
  <c r="U192" i="14"/>
  <c r="T192" i="14"/>
  <c r="R192" i="14"/>
  <c r="P192" i="14"/>
  <c r="U191" i="14"/>
  <c r="T191" i="14"/>
  <c r="R191" i="14"/>
  <c r="P191" i="14"/>
  <c r="U190" i="14"/>
  <c r="T190" i="14"/>
  <c r="R190" i="14"/>
  <c r="P190" i="14"/>
  <c r="U189" i="14"/>
  <c r="T189" i="14"/>
  <c r="R189" i="14"/>
  <c r="P189" i="14"/>
  <c r="U188" i="14"/>
  <c r="T188" i="14"/>
  <c r="R188" i="14"/>
  <c r="P188" i="14"/>
  <c r="U187" i="14"/>
  <c r="T187" i="14"/>
  <c r="R187" i="14"/>
  <c r="P187" i="14"/>
  <c r="U186" i="14"/>
  <c r="T186" i="14"/>
  <c r="R186" i="14"/>
  <c r="P186" i="14"/>
  <c r="U185" i="14"/>
  <c r="T185" i="14"/>
  <c r="R185" i="14"/>
  <c r="P185" i="14"/>
  <c r="U184" i="14"/>
  <c r="T184" i="14"/>
  <c r="R184" i="14"/>
  <c r="P184" i="14"/>
  <c r="U183" i="14"/>
  <c r="T183" i="14"/>
  <c r="R183" i="14"/>
  <c r="P183" i="14"/>
  <c r="U182" i="14"/>
  <c r="T182" i="14"/>
  <c r="R182" i="14"/>
  <c r="P182" i="14"/>
  <c r="U181" i="14"/>
  <c r="T181" i="14"/>
  <c r="R181" i="14"/>
  <c r="P181" i="14"/>
  <c r="U180" i="14"/>
  <c r="T180" i="14"/>
  <c r="R180" i="14"/>
  <c r="P180" i="14"/>
  <c r="U179" i="14"/>
  <c r="T179" i="14"/>
  <c r="R179" i="14"/>
  <c r="P179" i="14"/>
  <c r="U178" i="14"/>
  <c r="T178" i="14"/>
  <c r="R178" i="14"/>
  <c r="P178" i="14"/>
  <c r="U177" i="14"/>
  <c r="T177" i="14"/>
  <c r="R177" i="14"/>
  <c r="P177" i="14"/>
  <c r="U176" i="14"/>
  <c r="T176" i="14"/>
  <c r="R176" i="14"/>
  <c r="P176" i="14"/>
  <c r="U175" i="14"/>
  <c r="T175" i="14"/>
  <c r="R175" i="14"/>
  <c r="P175" i="14"/>
  <c r="U174" i="14"/>
  <c r="T174" i="14"/>
  <c r="R174" i="14"/>
  <c r="P174" i="14"/>
  <c r="S174" i="14" s="1"/>
  <c r="U173" i="14"/>
  <c r="T173" i="14"/>
  <c r="R173" i="14"/>
  <c r="P173" i="14"/>
  <c r="U172" i="14"/>
  <c r="T172" i="14"/>
  <c r="R172" i="14"/>
  <c r="P172" i="14"/>
  <c r="U171" i="14"/>
  <c r="T171" i="14"/>
  <c r="R171" i="14"/>
  <c r="P171" i="14"/>
  <c r="U170" i="14"/>
  <c r="T170" i="14"/>
  <c r="R170" i="14"/>
  <c r="P170" i="14"/>
  <c r="U169" i="14"/>
  <c r="T169" i="14"/>
  <c r="R169" i="14"/>
  <c r="P169" i="14"/>
  <c r="U168" i="14"/>
  <c r="T168" i="14"/>
  <c r="R168" i="14"/>
  <c r="P168" i="14"/>
  <c r="S168" i="14" s="1"/>
  <c r="U167" i="14"/>
  <c r="T167" i="14"/>
  <c r="R167" i="14"/>
  <c r="P167" i="14"/>
  <c r="U166" i="14"/>
  <c r="T166" i="14"/>
  <c r="R166" i="14"/>
  <c r="P166" i="14"/>
  <c r="U165" i="14"/>
  <c r="T165" i="14"/>
  <c r="R165" i="14"/>
  <c r="P165" i="14"/>
  <c r="U164" i="14"/>
  <c r="T164" i="14"/>
  <c r="R164" i="14"/>
  <c r="P164" i="14"/>
  <c r="S164" i="14" s="1"/>
  <c r="U163" i="14"/>
  <c r="T163" i="14"/>
  <c r="R163" i="14"/>
  <c r="P163" i="14"/>
  <c r="U162" i="14"/>
  <c r="T162" i="14"/>
  <c r="R162" i="14"/>
  <c r="P162" i="14"/>
  <c r="U161" i="14"/>
  <c r="T161" i="14"/>
  <c r="R161" i="14"/>
  <c r="P161" i="14"/>
  <c r="U160" i="14"/>
  <c r="T160" i="14"/>
  <c r="R160" i="14"/>
  <c r="P160" i="14"/>
  <c r="S160" i="14" s="1"/>
  <c r="U159" i="14"/>
  <c r="T159" i="14"/>
  <c r="R159" i="14"/>
  <c r="P159" i="14"/>
  <c r="U158" i="14"/>
  <c r="T158" i="14"/>
  <c r="R158" i="14"/>
  <c r="P158" i="14"/>
  <c r="U157" i="14"/>
  <c r="T157" i="14"/>
  <c r="R157" i="14"/>
  <c r="P157" i="14"/>
  <c r="U156" i="14"/>
  <c r="T156" i="14"/>
  <c r="R156" i="14"/>
  <c r="P156" i="14"/>
  <c r="U155" i="14"/>
  <c r="T155" i="14"/>
  <c r="R155" i="14"/>
  <c r="P155" i="14"/>
  <c r="U154" i="14"/>
  <c r="T154" i="14"/>
  <c r="R154" i="14"/>
  <c r="P154" i="14"/>
  <c r="U153" i="14"/>
  <c r="T153" i="14"/>
  <c r="R153" i="14"/>
  <c r="P153" i="14"/>
  <c r="U152" i="14"/>
  <c r="T152" i="14"/>
  <c r="R152" i="14"/>
  <c r="P152" i="14"/>
  <c r="U151" i="14"/>
  <c r="T151" i="14"/>
  <c r="R151" i="14"/>
  <c r="P151" i="14"/>
  <c r="U150" i="14"/>
  <c r="T150" i="14"/>
  <c r="R150" i="14"/>
  <c r="P150" i="14"/>
  <c r="U149" i="14"/>
  <c r="T149" i="14"/>
  <c r="R149" i="14"/>
  <c r="P149" i="14"/>
  <c r="U148" i="14"/>
  <c r="T148" i="14"/>
  <c r="R148" i="14"/>
  <c r="P148" i="14"/>
  <c r="U147" i="14"/>
  <c r="T147" i="14"/>
  <c r="R147" i="14"/>
  <c r="P147" i="14"/>
  <c r="U146" i="14"/>
  <c r="T146" i="14"/>
  <c r="R146" i="14"/>
  <c r="P146" i="14"/>
  <c r="U145" i="14"/>
  <c r="T145" i="14"/>
  <c r="R145" i="14"/>
  <c r="P145" i="14"/>
  <c r="U144" i="14"/>
  <c r="T144" i="14"/>
  <c r="R144" i="14"/>
  <c r="P144" i="14"/>
  <c r="U143" i="14"/>
  <c r="T143" i="14"/>
  <c r="R143" i="14"/>
  <c r="P143" i="14"/>
  <c r="U142" i="14"/>
  <c r="T142" i="14"/>
  <c r="R142" i="14"/>
  <c r="P142" i="14"/>
  <c r="U141" i="14"/>
  <c r="T141" i="14"/>
  <c r="R141" i="14"/>
  <c r="P141" i="14"/>
  <c r="U140" i="14"/>
  <c r="T140" i="14"/>
  <c r="R140" i="14"/>
  <c r="P140" i="14"/>
  <c r="U139" i="14"/>
  <c r="T139" i="14"/>
  <c r="R139" i="14"/>
  <c r="P139" i="14"/>
  <c r="U138" i="14"/>
  <c r="T138" i="14"/>
  <c r="R138" i="14"/>
  <c r="P138" i="14"/>
  <c r="U137" i="14"/>
  <c r="T137" i="14"/>
  <c r="R137" i="14"/>
  <c r="P137" i="14"/>
  <c r="U136" i="14"/>
  <c r="T136" i="14"/>
  <c r="R136" i="14"/>
  <c r="P136" i="14"/>
  <c r="U135" i="14"/>
  <c r="T135" i="14"/>
  <c r="R135" i="14"/>
  <c r="P135" i="14"/>
  <c r="U134" i="14"/>
  <c r="T134" i="14"/>
  <c r="R134" i="14"/>
  <c r="P134" i="14"/>
  <c r="U133" i="14"/>
  <c r="T133" i="14"/>
  <c r="R133" i="14"/>
  <c r="P133" i="14"/>
  <c r="U132" i="14"/>
  <c r="T132" i="14"/>
  <c r="R132" i="14"/>
  <c r="P132" i="14"/>
  <c r="U131" i="14"/>
  <c r="T131" i="14"/>
  <c r="R131" i="14"/>
  <c r="P131" i="14"/>
  <c r="U130" i="14"/>
  <c r="T130" i="14"/>
  <c r="R130" i="14"/>
  <c r="P130" i="14"/>
  <c r="U129" i="14"/>
  <c r="T129" i="14"/>
  <c r="R129" i="14"/>
  <c r="P129" i="14"/>
  <c r="U128" i="14"/>
  <c r="T128" i="14"/>
  <c r="R128" i="14"/>
  <c r="P128" i="14"/>
  <c r="U127" i="14"/>
  <c r="T127" i="14"/>
  <c r="R127" i="14"/>
  <c r="P127" i="14"/>
  <c r="U126" i="14"/>
  <c r="T126" i="14"/>
  <c r="R126" i="14"/>
  <c r="P126" i="14"/>
  <c r="U125" i="14"/>
  <c r="T125" i="14"/>
  <c r="R125" i="14"/>
  <c r="P125" i="14"/>
  <c r="U124" i="14"/>
  <c r="T124" i="14"/>
  <c r="R124" i="14"/>
  <c r="P124" i="14"/>
  <c r="U123" i="14"/>
  <c r="T123" i="14"/>
  <c r="R123" i="14"/>
  <c r="P123" i="14"/>
  <c r="U122" i="14"/>
  <c r="T122" i="14"/>
  <c r="R122" i="14"/>
  <c r="P122" i="14"/>
  <c r="U121" i="14"/>
  <c r="T121" i="14"/>
  <c r="R121" i="14"/>
  <c r="P121" i="14"/>
  <c r="U120" i="14"/>
  <c r="T120" i="14"/>
  <c r="R120" i="14"/>
  <c r="P120" i="14"/>
  <c r="U119" i="14"/>
  <c r="T119" i="14"/>
  <c r="R119" i="14"/>
  <c r="P119" i="14"/>
  <c r="U118" i="14"/>
  <c r="T118" i="14"/>
  <c r="R118" i="14"/>
  <c r="P118" i="14"/>
  <c r="U117" i="14"/>
  <c r="T117" i="14"/>
  <c r="R117" i="14"/>
  <c r="P117" i="14"/>
  <c r="U116" i="14"/>
  <c r="T116" i="14"/>
  <c r="R116" i="14"/>
  <c r="P116" i="14"/>
  <c r="U115" i="14"/>
  <c r="T115" i="14"/>
  <c r="R115" i="14"/>
  <c r="P115" i="14"/>
  <c r="U114" i="14"/>
  <c r="T114" i="14"/>
  <c r="R114" i="14"/>
  <c r="P114" i="14"/>
  <c r="U113" i="14"/>
  <c r="T113" i="14"/>
  <c r="R113" i="14"/>
  <c r="P113" i="14"/>
  <c r="U112" i="14"/>
  <c r="T112" i="14"/>
  <c r="R112" i="14"/>
  <c r="P112" i="14"/>
  <c r="U111" i="14"/>
  <c r="T111" i="14"/>
  <c r="R111" i="14"/>
  <c r="P111" i="14"/>
  <c r="U110" i="14"/>
  <c r="T110" i="14"/>
  <c r="R110" i="14"/>
  <c r="P110" i="14"/>
  <c r="U109" i="14"/>
  <c r="T109" i="14"/>
  <c r="R109" i="14"/>
  <c r="P109" i="14"/>
  <c r="U108" i="14"/>
  <c r="T108" i="14"/>
  <c r="R108" i="14"/>
  <c r="P108" i="14"/>
  <c r="U107" i="14"/>
  <c r="T107" i="14"/>
  <c r="R107" i="14"/>
  <c r="P107" i="14"/>
  <c r="U106" i="14"/>
  <c r="T106" i="14"/>
  <c r="R106" i="14"/>
  <c r="P106" i="14"/>
  <c r="U105" i="14"/>
  <c r="T105" i="14"/>
  <c r="R105" i="14"/>
  <c r="P105" i="14"/>
  <c r="U104" i="14"/>
  <c r="T104" i="14"/>
  <c r="R104" i="14"/>
  <c r="P104" i="14"/>
  <c r="U103" i="14"/>
  <c r="T103" i="14"/>
  <c r="R103" i="14"/>
  <c r="P103" i="14"/>
  <c r="U102" i="14"/>
  <c r="T102" i="14"/>
  <c r="R102" i="14"/>
  <c r="P102" i="14"/>
  <c r="U101" i="14"/>
  <c r="T101" i="14"/>
  <c r="R101" i="14"/>
  <c r="P101" i="14"/>
  <c r="U100" i="14"/>
  <c r="T100" i="14"/>
  <c r="R100" i="14"/>
  <c r="P100" i="14"/>
  <c r="U99" i="14"/>
  <c r="T99" i="14"/>
  <c r="R99" i="14"/>
  <c r="P99" i="14"/>
  <c r="U98" i="14"/>
  <c r="T98" i="14"/>
  <c r="R98" i="14"/>
  <c r="P98" i="14"/>
  <c r="U97" i="14"/>
  <c r="T97" i="14"/>
  <c r="R97" i="14"/>
  <c r="P97" i="14"/>
  <c r="U96" i="14"/>
  <c r="T96" i="14"/>
  <c r="R96" i="14"/>
  <c r="P96" i="14"/>
  <c r="U95" i="14"/>
  <c r="T95" i="14"/>
  <c r="R95" i="14"/>
  <c r="P95" i="14"/>
  <c r="U94" i="14"/>
  <c r="T94" i="14"/>
  <c r="R94" i="14"/>
  <c r="P94" i="14"/>
  <c r="U93" i="14"/>
  <c r="T93" i="14"/>
  <c r="R93" i="14"/>
  <c r="P93" i="14"/>
  <c r="U92" i="14"/>
  <c r="T92" i="14"/>
  <c r="R92" i="14"/>
  <c r="P92" i="14"/>
  <c r="U91" i="14"/>
  <c r="T91" i="14"/>
  <c r="R91" i="14"/>
  <c r="P91" i="14"/>
  <c r="U90" i="14"/>
  <c r="T90" i="14"/>
  <c r="R90" i="14"/>
  <c r="P90" i="14"/>
  <c r="U89" i="14"/>
  <c r="T89" i="14"/>
  <c r="R89" i="14"/>
  <c r="P89" i="14"/>
  <c r="U88" i="14"/>
  <c r="T88" i="14"/>
  <c r="R88" i="14"/>
  <c r="P88" i="14"/>
  <c r="U87" i="14"/>
  <c r="T87" i="14"/>
  <c r="R87" i="14"/>
  <c r="P87" i="14"/>
  <c r="U86" i="14"/>
  <c r="T86" i="14"/>
  <c r="R86" i="14"/>
  <c r="P86" i="14"/>
  <c r="U85" i="14"/>
  <c r="T85" i="14"/>
  <c r="R85" i="14"/>
  <c r="P85" i="14"/>
  <c r="U84" i="14"/>
  <c r="T84" i="14"/>
  <c r="R84" i="14"/>
  <c r="P84" i="14"/>
  <c r="U83" i="14"/>
  <c r="T83" i="14"/>
  <c r="R83" i="14"/>
  <c r="P83" i="14"/>
  <c r="U82" i="14"/>
  <c r="T82" i="14"/>
  <c r="R82" i="14"/>
  <c r="P82" i="14"/>
  <c r="U81" i="14"/>
  <c r="T81" i="14"/>
  <c r="R81" i="14"/>
  <c r="P81" i="14"/>
  <c r="U80" i="14"/>
  <c r="T80" i="14"/>
  <c r="R80" i="14"/>
  <c r="P80" i="14"/>
  <c r="U79" i="14"/>
  <c r="T79" i="14"/>
  <c r="R79" i="14"/>
  <c r="P79" i="14"/>
  <c r="U78" i="14"/>
  <c r="T78" i="14"/>
  <c r="R78" i="14"/>
  <c r="P78" i="14"/>
  <c r="U77" i="14"/>
  <c r="T77" i="14"/>
  <c r="R77" i="14"/>
  <c r="P77" i="14"/>
  <c r="U76" i="14"/>
  <c r="T76" i="14"/>
  <c r="R76" i="14"/>
  <c r="P76" i="14"/>
  <c r="U75" i="14"/>
  <c r="T75" i="14"/>
  <c r="R75" i="14"/>
  <c r="P75" i="14"/>
  <c r="U74" i="14"/>
  <c r="T74" i="14"/>
  <c r="R74" i="14"/>
  <c r="P74" i="14"/>
  <c r="U73" i="14"/>
  <c r="T73" i="14"/>
  <c r="R73" i="14"/>
  <c r="P73" i="14"/>
  <c r="U72" i="14"/>
  <c r="T72" i="14"/>
  <c r="R72" i="14"/>
  <c r="P72" i="14"/>
  <c r="U71" i="14"/>
  <c r="T71" i="14"/>
  <c r="R71" i="14"/>
  <c r="P71" i="14"/>
  <c r="U70" i="14"/>
  <c r="T70" i="14"/>
  <c r="R70" i="14"/>
  <c r="P70" i="14"/>
  <c r="U69" i="14"/>
  <c r="T69" i="14"/>
  <c r="R69" i="14"/>
  <c r="P69" i="14"/>
  <c r="U68" i="14"/>
  <c r="T68" i="14"/>
  <c r="R68" i="14"/>
  <c r="P68" i="14"/>
  <c r="S68" i="14" s="1"/>
  <c r="U67" i="14"/>
  <c r="T67" i="14"/>
  <c r="R67" i="14"/>
  <c r="P67" i="14"/>
  <c r="U66" i="14"/>
  <c r="T66" i="14"/>
  <c r="R66" i="14"/>
  <c r="P66" i="14"/>
  <c r="U65" i="14"/>
  <c r="T65" i="14"/>
  <c r="R65" i="14"/>
  <c r="P65" i="14"/>
  <c r="U64" i="14"/>
  <c r="T64" i="14"/>
  <c r="R64" i="14"/>
  <c r="P64" i="14"/>
  <c r="S64" i="14" s="1"/>
  <c r="U63" i="14"/>
  <c r="T63" i="14"/>
  <c r="R63" i="14"/>
  <c r="P63" i="14"/>
  <c r="U62" i="14"/>
  <c r="T62" i="14"/>
  <c r="R62" i="14"/>
  <c r="P62" i="14"/>
  <c r="S62" i="14" s="1"/>
  <c r="U61" i="14"/>
  <c r="T61" i="14"/>
  <c r="R61" i="14"/>
  <c r="P61" i="14"/>
  <c r="U60" i="14"/>
  <c r="T60" i="14"/>
  <c r="R60" i="14"/>
  <c r="P60" i="14"/>
  <c r="U59" i="14"/>
  <c r="T59" i="14"/>
  <c r="R59" i="14"/>
  <c r="P59" i="14"/>
  <c r="U58" i="14"/>
  <c r="T58" i="14"/>
  <c r="R58" i="14"/>
  <c r="P58" i="14"/>
  <c r="S58" i="14" s="1"/>
  <c r="U57" i="14"/>
  <c r="T57" i="14"/>
  <c r="R57" i="14"/>
  <c r="P57" i="14"/>
  <c r="U56" i="14"/>
  <c r="T56" i="14"/>
  <c r="R56" i="14"/>
  <c r="P56" i="14"/>
  <c r="U55" i="14"/>
  <c r="T55" i="14"/>
  <c r="R55" i="14"/>
  <c r="P55" i="14"/>
  <c r="U54" i="14"/>
  <c r="T54" i="14"/>
  <c r="R54" i="14"/>
  <c r="P54" i="14"/>
  <c r="S54" i="14" s="1"/>
  <c r="U53" i="14"/>
  <c r="T53" i="14"/>
  <c r="R53" i="14"/>
  <c r="P53" i="14"/>
  <c r="U52" i="14"/>
  <c r="T52" i="14"/>
  <c r="R52" i="14"/>
  <c r="P52" i="14"/>
  <c r="U51" i="14"/>
  <c r="T51" i="14"/>
  <c r="R51" i="14"/>
  <c r="P51" i="14"/>
  <c r="U50" i="14"/>
  <c r="T50" i="14"/>
  <c r="R50" i="14"/>
  <c r="P50" i="14"/>
  <c r="S50" i="14" s="1"/>
  <c r="U49" i="14"/>
  <c r="T49" i="14"/>
  <c r="R49" i="14"/>
  <c r="P49" i="14"/>
  <c r="U48" i="14"/>
  <c r="T48" i="14"/>
  <c r="R48" i="14"/>
  <c r="P48" i="14"/>
  <c r="U47" i="14"/>
  <c r="T47" i="14"/>
  <c r="R47" i="14"/>
  <c r="P47" i="14"/>
  <c r="U46" i="14"/>
  <c r="T46" i="14"/>
  <c r="R46" i="14"/>
  <c r="P46" i="14"/>
  <c r="U45" i="14"/>
  <c r="T45" i="14"/>
  <c r="R45" i="14"/>
  <c r="P45" i="14"/>
  <c r="U44" i="14"/>
  <c r="T44" i="14"/>
  <c r="R44" i="14"/>
  <c r="P44" i="14"/>
  <c r="U43" i="14"/>
  <c r="T43" i="14"/>
  <c r="R43" i="14"/>
  <c r="P43" i="14"/>
  <c r="U42" i="14"/>
  <c r="T42" i="14"/>
  <c r="R42" i="14"/>
  <c r="P42" i="14"/>
  <c r="U41" i="14"/>
  <c r="T41" i="14"/>
  <c r="R41" i="14"/>
  <c r="P41" i="14"/>
  <c r="U40" i="14"/>
  <c r="T40" i="14"/>
  <c r="R40" i="14"/>
  <c r="P40" i="14"/>
  <c r="S40" i="14" s="1"/>
  <c r="U39" i="14"/>
  <c r="T39" i="14"/>
  <c r="R39" i="14"/>
  <c r="P39" i="14"/>
  <c r="U38" i="14"/>
  <c r="T38" i="14"/>
  <c r="R38" i="14"/>
  <c r="P38" i="14"/>
  <c r="S38" i="14" s="1"/>
  <c r="U37" i="14"/>
  <c r="T37" i="14"/>
  <c r="R37" i="14"/>
  <c r="P37" i="14"/>
  <c r="U36" i="14"/>
  <c r="T36" i="14"/>
  <c r="R36" i="14"/>
  <c r="P36" i="14"/>
  <c r="U35" i="14"/>
  <c r="T35" i="14"/>
  <c r="R35" i="14"/>
  <c r="P35" i="14"/>
  <c r="U34" i="14"/>
  <c r="T34" i="14"/>
  <c r="R34" i="14"/>
  <c r="P34" i="14"/>
  <c r="S34" i="14" s="1"/>
  <c r="U33" i="14"/>
  <c r="T33" i="14"/>
  <c r="R33" i="14"/>
  <c r="P33" i="14"/>
  <c r="S33" i="14" s="1"/>
  <c r="U32" i="14"/>
  <c r="T32" i="14"/>
  <c r="R32" i="14"/>
  <c r="P32" i="14"/>
  <c r="U31" i="14"/>
  <c r="T31" i="14"/>
  <c r="R31" i="14"/>
  <c r="P31" i="14"/>
  <c r="S31" i="14" s="1"/>
  <c r="U30" i="14"/>
  <c r="T30" i="14"/>
  <c r="R30" i="14"/>
  <c r="P30" i="14"/>
  <c r="S30" i="14" s="1"/>
  <c r="U29" i="14"/>
  <c r="T29" i="14"/>
  <c r="R29" i="14"/>
  <c r="P29" i="14"/>
  <c r="U28" i="14"/>
  <c r="T28" i="14"/>
  <c r="R28" i="14"/>
  <c r="P28" i="14"/>
  <c r="U27" i="14"/>
  <c r="T27" i="14"/>
  <c r="R27" i="14"/>
  <c r="P27" i="14"/>
  <c r="U26" i="14"/>
  <c r="T26" i="14"/>
  <c r="R26" i="14"/>
  <c r="P26" i="14"/>
  <c r="S26" i="14" s="1"/>
  <c r="U25" i="14"/>
  <c r="T25" i="14"/>
  <c r="R25" i="14"/>
  <c r="P25" i="14"/>
  <c r="U24" i="14"/>
  <c r="T24" i="14"/>
  <c r="R24" i="14"/>
  <c r="P24" i="14"/>
  <c r="S24" i="14" s="1"/>
  <c r="U23" i="14"/>
  <c r="T23" i="14"/>
  <c r="R23" i="14"/>
  <c r="P23" i="14"/>
  <c r="S23" i="14" s="1"/>
  <c r="U22" i="14"/>
  <c r="T22" i="14"/>
  <c r="R22" i="14"/>
  <c r="P22" i="14"/>
  <c r="S22" i="14" s="1"/>
  <c r="U21" i="14"/>
  <c r="T21" i="14"/>
  <c r="R21" i="14"/>
  <c r="P21" i="14"/>
  <c r="S21" i="14" s="1"/>
  <c r="U20" i="14"/>
  <c r="T20" i="14"/>
  <c r="R20" i="14"/>
  <c r="P20" i="14"/>
  <c r="U19" i="14"/>
  <c r="T19" i="14"/>
  <c r="R19" i="14"/>
  <c r="P19" i="14"/>
  <c r="S19" i="14" s="1"/>
  <c r="U18" i="14"/>
  <c r="T18" i="14"/>
  <c r="R18" i="14"/>
  <c r="P18" i="14"/>
  <c r="S18" i="14" s="1"/>
  <c r="U17" i="14"/>
  <c r="T17" i="14"/>
  <c r="R17" i="14"/>
  <c r="P17" i="14"/>
  <c r="U16" i="14"/>
  <c r="T16" i="14"/>
  <c r="R16" i="14"/>
  <c r="P16" i="14"/>
  <c r="U15" i="14"/>
  <c r="T15" i="14"/>
  <c r="R15" i="14"/>
  <c r="P15" i="14"/>
  <c r="U14" i="14"/>
  <c r="T14" i="14"/>
  <c r="R14" i="14"/>
  <c r="P14" i="14"/>
  <c r="U13" i="14"/>
  <c r="T13" i="14"/>
  <c r="R13" i="14"/>
  <c r="P13" i="14"/>
  <c r="U12" i="14"/>
  <c r="T12" i="14"/>
  <c r="R12" i="14"/>
  <c r="P12" i="14"/>
  <c r="U11" i="14"/>
  <c r="T11" i="14"/>
  <c r="R11" i="14"/>
  <c r="P11" i="14"/>
  <c r="R302" i="3"/>
  <c r="T302" i="3"/>
  <c r="U302" i="3"/>
  <c r="R303" i="3"/>
  <c r="T303" i="3"/>
  <c r="U303" i="3"/>
  <c r="R304" i="3"/>
  <c r="T304" i="3"/>
  <c r="U304" i="3"/>
  <c r="R305" i="3"/>
  <c r="T305" i="3"/>
  <c r="U305" i="3"/>
  <c r="R306" i="3"/>
  <c r="T306" i="3"/>
  <c r="U306" i="3"/>
  <c r="R307" i="3"/>
  <c r="T307" i="3"/>
  <c r="U307" i="3"/>
  <c r="R308" i="3"/>
  <c r="T308" i="3"/>
  <c r="U308" i="3"/>
  <c r="R309" i="3"/>
  <c r="T309" i="3"/>
  <c r="U309" i="3"/>
  <c r="R310" i="3"/>
  <c r="T310" i="3"/>
  <c r="U310" i="3"/>
  <c r="R311" i="3"/>
  <c r="T311" i="3"/>
  <c r="U311" i="3"/>
  <c r="R312" i="3"/>
  <c r="T312" i="3"/>
  <c r="U312" i="3"/>
  <c r="R313" i="3"/>
  <c r="T313" i="3"/>
  <c r="U313" i="3"/>
  <c r="R314" i="3"/>
  <c r="T314" i="3"/>
  <c r="U314" i="3"/>
  <c r="R315" i="3"/>
  <c r="T315" i="3"/>
  <c r="U315" i="3"/>
  <c r="R316" i="3"/>
  <c r="T316" i="3"/>
  <c r="U316" i="3"/>
  <c r="R317" i="3"/>
  <c r="T317" i="3"/>
  <c r="U317" i="3"/>
  <c r="R318" i="3"/>
  <c r="T318" i="3"/>
  <c r="U318" i="3"/>
  <c r="R319" i="3"/>
  <c r="T319" i="3"/>
  <c r="U319" i="3"/>
  <c r="R320" i="3"/>
  <c r="T320" i="3"/>
  <c r="U320" i="3"/>
  <c r="R321" i="3"/>
  <c r="T321" i="3"/>
  <c r="U321" i="3"/>
  <c r="R322" i="3"/>
  <c r="T322" i="3"/>
  <c r="U322" i="3"/>
  <c r="R323" i="3"/>
  <c r="T323" i="3"/>
  <c r="U323" i="3"/>
  <c r="R324" i="3"/>
  <c r="T324" i="3"/>
  <c r="U324" i="3"/>
  <c r="R325" i="3"/>
  <c r="T325" i="3"/>
  <c r="U325" i="3"/>
  <c r="R326" i="3"/>
  <c r="T326" i="3"/>
  <c r="U326" i="3"/>
  <c r="R327" i="3"/>
  <c r="T327" i="3"/>
  <c r="U327" i="3"/>
  <c r="S445" i="14" l="1"/>
  <c r="S353" i="14"/>
  <c r="S361" i="14"/>
  <c r="S369" i="14"/>
  <c r="S377" i="14"/>
  <c r="S385" i="14"/>
  <c r="S393" i="14"/>
  <c r="S401" i="14"/>
  <c r="S409" i="14"/>
  <c r="S417" i="14"/>
  <c r="S425" i="14"/>
  <c r="S433" i="14"/>
  <c r="S265" i="14"/>
  <c r="S273" i="14"/>
  <c r="S281" i="14"/>
  <c r="S289" i="14"/>
  <c r="S297" i="14"/>
  <c r="S305" i="14"/>
  <c r="S313" i="14"/>
  <c r="S321" i="14"/>
  <c r="S329" i="14"/>
  <c r="S337" i="14"/>
  <c r="S345" i="14"/>
  <c r="S75" i="14"/>
  <c r="S79" i="14"/>
  <c r="S87" i="14"/>
  <c r="S91" i="14"/>
  <c r="S95" i="14"/>
  <c r="S161" i="14"/>
  <c r="S163" i="14"/>
  <c r="S171" i="14"/>
  <c r="S175" i="14"/>
  <c r="S191" i="14"/>
  <c r="S199" i="14"/>
  <c r="S207" i="14"/>
  <c r="S209" i="14"/>
  <c r="S211" i="14"/>
  <c r="S215" i="14"/>
  <c r="S223" i="14"/>
  <c r="S225" i="14"/>
  <c r="S227" i="14"/>
  <c r="S184" i="14"/>
  <c r="S334" i="14"/>
  <c r="S342" i="14"/>
  <c r="S446" i="14"/>
  <c r="S100" i="14"/>
  <c r="S148" i="14"/>
  <c r="S176" i="14"/>
  <c r="S358" i="14"/>
  <c r="S382" i="14"/>
  <c r="S72" i="14"/>
  <c r="S270" i="14"/>
  <c r="S390" i="14"/>
  <c r="S398" i="14"/>
  <c r="S447" i="14"/>
  <c r="S47" i="14"/>
  <c r="S229" i="14"/>
  <c r="S231" i="14"/>
  <c r="S302" i="14"/>
  <c r="S310" i="14"/>
  <c r="S422" i="14"/>
  <c r="S399" i="14"/>
  <c r="S407" i="14"/>
  <c r="S438" i="14"/>
  <c r="S69" i="14"/>
  <c r="S71" i="14"/>
  <c r="S103" i="14"/>
  <c r="S119" i="14"/>
  <c r="S121" i="14"/>
  <c r="S123" i="14"/>
  <c r="S127" i="14"/>
  <c r="S135" i="14"/>
  <c r="S143" i="14"/>
  <c r="S145" i="14"/>
  <c r="S147" i="14"/>
  <c r="S232" i="14"/>
  <c r="S318" i="14"/>
  <c r="S326" i="14"/>
  <c r="S430" i="14"/>
  <c r="S287" i="14"/>
  <c r="S295" i="14"/>
  <c r="S303" i="14"/>
  <c r="S335" i="14"/>
  <c r="S351" i="14"/>
  <c r="S359" i="14"/>
  <c r="S272" i="14"/>
  <c r="S280" i="14"/>
  <c r="S288" i="14"/>
  <c r="S296" i="14"/>
  <c r="S312" i="14"/>
  <c r="S320" i="14"/>
  <c r="S336" i="14"/>
  <c r="S344" i="14"/>
  <c r="S352" i="14"/>
  <c r="S360" i="14"/>
  <c r="S384" i="14"/>
  <c r="S400" i="14"/>
  <c r="S408" i="14"/>
  <c r="S416" i="14"/>
  <c r="S432" i="14"/>
  <c r="S440" i="14"/>
  <c r="S448" i="14"/>
  <c r="S159" i="14"/>
  <c r="S16" i="14"/>
  <c r="S44" i="14"/>
  <c r="S48" i="14"/>
  <c r="S80" i="14"/>
  <c r="S86" i="14"/>
  <c r="S88" i="14"/>
  <c r="S181" i="14"/>
  <c r="S235" i="14"/>
  <c r="S239" i="14"/>
  <c r="S241" i="14"/>
  <c r="S243" i="14"/>
  <c r="S255" i="14"/>
  <c r="S263" i="14"/>
  <c r="S278" i="14"/>
  <c r="S286" i="14"/>
  <c r="S406" i="14"/>
  <c r="S104" i="14"/>
  <c r="S112" i="14"/>
  <c r="S114" i="14"/>
  <c r="S116" i="14"/>
  <c r="S120" i="14"/>
  <c r="S122" i="14"/>
  <c r="S126" i="14"/>
  <c r="S130" i="14"/>
  <c r="S132" i="14"/>
  <c r="S136" i="14"/>
  <c r="S138" i="14"/>
  <c r="S140" i="14"/>
  <c r="S144" i="14"/>
  <c r="S146" i="14"/>
  <c r="S294" i="14"/>
  <c r="S350" i="14"/>
  <c r="S49" i="14"/>
  <c r="S55" i="14"/>
  <c r="S57" i="14"/>
  <c r="S59" i="14"/>
  <c r="S63" i="14"/>
  <c r="S65" i="14"/>
  <c r="S67" i="14"/>
  <c r="S156" i="14"/>
  <c r="S188" i="14"/>
  <c r="S190" i="14"/>
  <c r="S194" i="14"/>
  <c r="S196" i="14"/>
  <c r="S200" i="14"/>
  <c r="S202" i="14"/>
  <c r="S204" i="14"/>
  <c r="S208" i="14"/>
  <c r="S210" i="14"/>
  <c r="S212" i="14"/>
  <c r="S216" i="14"/>
  <c r="S222" i="14"/>
  <c r="S224" i="14"/>
  <c r="S366" i="14"/>
  <c r="S374" i="14"/>
  <c r="S414" i="14"/>
  <c r="S108" i="14"/>
  <c r="S376" i="14"/>
  <c r="S165" i="14"/>
  <c r="S167" i="14"/>
  <c r="S220" i="14"/>
  <c r="S245" i="14"/>
  <c r="S17" i="14"/>
  <c r="S304" i="14"/>
  <c r="S328" i="14"/>
  <c r="S368" i="14"/>
  <c r="S56" i="14"/>
  <c r="S14" i="14"/>
  <c r="S97" i="14"/>
  <c r="S99" i="14"/>
  <c r="S152" i="14"/>
  <c r="S158" i="14"/>
  <c r="S173" i="14"/>
  <c r="S177" i="14"/>
  <c r="S179" i="14"/>
  <c r="S261" i="14"/>
  <c r="S319" i="14"/>
  <c r="S109" i="14"/>
  <c r="S327" i="14"/>
  <c r="S53" i="14"/>
  <c r="S76" i="14"/>
  <c r="S197" i="14"/>
  <c r="S32" i="14"/>
  <c r="S240" i="14"/>
  <c r="S367" i="14"/>
  <c r="S237" i="14"/>
  <c r="S111" i="14"/>
  <c r="S84" i="14"/>
  <c r="S15" i="14"/>
  <c r="S92" i="14"/>
  <c r="S96" i="14"/>
  <c r="S98" i="14"/>
  <c r="S133" i="14"/>
  <c r="S151" i="14"/>
  <c r="S178" i="14"/>
  <c r="S180" i="14"/>
  <c r="S182" i="14"/>
  <c r="S392" i="14"/>
  <c r="S424" i="14"/>
  <c r="S183" i="14"/>
  <c r="S172" i="14"/>
  <c r="S256" i="14"/>
  <c r="S39" i="14"/>
  <c r="S128" i="14"/>
  <c r="S192" i="14"/>
  <c r="S247" i="14"/>
  <c r="S28" i="14"/>
  <c r="S41" i="14"/>
  <c r="S43" i="14"/>
  <c r="S45" i="14"/>
  <c r="S52" i="14"/>
  <c r="S82" i="14"/>
  <c r="S93" i="14"/>
  <c r="S106" i="14"/>
  <c r="S110" i="14"/>
  <c r="S117" i="14"/>
  <c r="S134" i="14"/>
  <c r="S141" i="14"/>
  <c r="S154" i="14"/>
  <c r="S185" i="14"/>
  <c r="S187" i="14"/>
  <c r="S198" i="14"/>
  <c r="S205" i="14"/>
  <c r="S218" i="14"/>
  <c r="S249" i="14"/>
  <c r="S251" i="14"/>
  <c r="S262" i="14"/>
  <c r="S125" i="14"/>
  <c r="S189" i="14"/>
  <c r="S253" i="14"/>
  <c r="S12" i="14"/>
  <c r="S25" i="14"/>
  <c r="S27" i="14"/>
  <c r="S29" i="14"/>
  <c r="S36" i="14"/>
  <c r="S51" i="14"/>
  <c r="S66" i="14"/>
  <c r="S77" i="14"/>
  <c r="S90" i="14"/>
  <c r="S94" i="14"/>
  <c r="S101" i="14"/>
  <c r="S118" i="14"/>
  <c r="S129" i="14"/>
  <c r="S131" i="14"/>
  <c r="S142" i="14"/>
  <c r="S149" i="14"/>
  <c r="S162" i="14"/>
  <c r="S193" i="14"/>
  <c r="S195" i="14"/>
  <c r="S206" i="14"/>
  <c r="S213" i="14"/>
  <c r="S226" i="14"/>
  <c r="S257" i="14"/>
  <c r="S259" i="14"/>
  <c r="S60" i="14"/>
  <c r="S42" i="14"/>
  <c r="S46" i="14"/>
  <c r="S70" i="14"/>
  <c r="S81" i="14"/>
  <c r="S83" i="14"/>
  <c r="S107" i="14"/>
  <c r="S155" i="14"/>
  <c r="S166" i="14"/>
  <c r="S186" i="14"/>
  <c r="S219" i="14"/>
  <c r="S230" i="14"/>
  <c r="S250" i="14"/>
  <c r="S13" i="14"/>
  <c r="S20" i="14"/>
  <c r="S35" i="14"/>
  <c r="S37" i="14"/>
  <c r="S61" i="14"/>
  <c r="S74" i="14"/>
  <c r="S78" i="14"/>
  <c r="S85" i="14"/>
  <c r="S102" i="14"/>
  <c r="S113" i="14"/>
  <c r="S115" i="14"/>
  <c r="S124" i="14"/>
  <c r="S139" i="14"/>
  <c r="S150" i="14"/>
  <c r="S157" i="14"/>
  <c r="S170" i="14"/>
  <c r="S203" i="14"/>
  <c r="S214" i="14"/>
  <c r="S221" i="14"/>
  <c r="S234" i="14"/>
  <c r="G454" i="14"/>
  <c r="S73" i="14"/>
  <c r="S137" i="14"/>
  <c r="S201" i="14"/>
  <c r="S354" i="14"/>
  <c r="P454" i="14"/>
  <c r="S11" i="14"/>
  <c r="S378" i="14"/>
  <c r="S105" i="14"/>
  <c r="S169" i="14"/>
  <c r="S233" i="14"/>
  <c r="S89" i="14"/>
  <c r="S153" i="14"/>
  <c r="S217" i="14"/>
  <c r="S306" i="14"/>
  <c r="S386" i="14"/>
  <c r="S311" i="3"/>
  <c r="S319" i="3"/>
  <c r="S314" i="3"/>
  <c r="S310" i="3"/>
  <c r="S325" i="3"/>
  <c r="S317" i="3"/>
  <c r="S309" i="3"/>
  <c r="S307" i="3"/>
  <c r="S303" i="3"/>
  <c r="S315" i="3"/>
  <c r="S321" i="3"/>
  <c r="S322" i="3"/>
  <c r="S327" i="3"/>
  <c r="S308" i="3"/>
  <c r="S306" i="3"/>
  <c r="S304" i="3"/>
  <c r="S302" i="3"/>
  <c r="S326" i="3"/>
  <c r="S318" i="3"/>
  <c r="S313" i="3"/>
  <c r="S320" i="3"/>
  <c r="S305" i="3"/>
  <c r="S316" i="3"/>
  <c r="S324" i="3"/>
  <c r="S323" i="3"/>
  <c r="S312" i="3"/>
  <c r="U454" i="14" l="1"/>
  <c r="U457" i="14" s="1"/>
  <c r="T454" i="14"/>
  <c r="S454" i="14"/>
  <c r="U459" i="14" s="1"/>
  <c r="G876" i="10"/>
  <c r="P875" i="10"/>
  <c r="P874" i="10"/>
  <c r="P873" i="10"/>
  <c r="P872" i="10"/>
  <c r="P871" i="10"/>
  <c r="P870" i="10"/>
  <c r="P869" i="10"/>
  <c r="P868" i="10"/>
  <c r="P867" i="10"/>
  <c r="P866" i="10"/>
  <c r="P865" i="10"/>
  <c r="P864" i="10"/>
  <c r="P863" i="10"/>
  <c r="P862" i="10"/>
  <c r="P861" i="10"/>
  <c r="P860" i="10"/>
  <c r="P859" i="10"/>
  <c r="P858" i="10"/>
  <c r="P857" i="10"/>
  <c r="P856" i="10"/>
  <c r="P855" i="10"/>
  <c r="P854" i="10"/>
  <c r="P853" i="10"/>
  <c r="P852" i="10"/>
  <c r="P851" i="10"/>
  <c r="P850" i="10"/>
  <c r="P849" i="10"/>
  <c r="P848" i="10"/>
  <c r="P847" i="10"/>
  <c r="P846" i="10"/>
  <c r="P845" i="10"/>
  <c r="P844" i="10"/>
  <c r="P843" i="10"/>
  <c r="P842" i="10"/>
  <c r="P841" i="10"/>
  <c r="P840" i="10"/>
  <c r="P839" i="10"/>
  <c r="P838" i="10"/>
  <c r="P837" i="10"/>
  <c r="P836" i="10"/>
  <c r="P835" i="10"/>
  <c r="P834" i="10"/>
  <c r="P833" i="10"/>
  <c r="P832" i="10"/>
  <c r="P831" i="10"/>
  <c r="P830" i="10"/>
  <c r="P829" i="10"/>
  <c r="P828" i="10"/>
  <c r="P827" i="10"/>
  <c r="P826" i="10"/>
  <c r="P825" i="10"/>
  <c r="P824" i="10"/>
  <c r="P823" i="10"/>
  <c r="P822" i="10"/>
  <c r="P821" i="10"/>
  <c r="P820" i="10"/>
  <c r="P819" i="10"/>
  <c r="P818" i="10"/>
  <c r="P817" i="10"/>
  <c r="P816" i="10"/>
  <c r="P815" i="10"/>
  <c r="P814" i="10"/>
  <c r="P813" i="10"/>
  <c r="P812" i="10"/>
  <c r="P811" i="10"/>
  <c r="P810" i="10"/>
  <c r="P809" i="10"/>
  <c r="P808" i="10"/>
  <c r="P807" i="10"/>
  <c r="P806" i="10"/>
  <c r="P805" i="10"/>
  <c r="P804" i="10"/>
  <c r="P803" i="10"/>
  <c r="P802" i="10"/>
  <c r="P801" i="10"/>
  <c r="P800" i="10"/>
  <c r="P799" i="10"/>
  <c r="P798" i="10"/>
  <c r="P797" i="10"/>
  <c r="P796" i="10"/>
  <c r="P795" i="10"/>
  <c r="P794" i="10"/>
  <c r="P793" i="10"/>
  <c r="P792" i="10"/>
  <c r="P791" i="10"/>
  <c r="P790" i="10"/>
  <c r="P789" i="10"/>
  <c r="P788" i="10"/>
  <c r="P787" i="10"/>
  <c r="P786" i="10"/>
  <c r="P785" i="10"/>
  <c r="P784" i="10"/>
  <c r="P783" i="10"/>
  <c r="P782" i="10"/>
  <c r="P781" i="10"/>
  <c r="P780" i="10"/>
  <c r="P779" i="10"/>
  <c r="P778" i="10"/>
  <c r="P777" i="10"/>
  <c r="P776" i="10"/>
  <c r="P775" i="10"/>
  <c r="P774" i="10"/>
  <c r="P773" i="10"/>
  <c r="P772" i="10"/>
  <c r="P771" i="10"/>
  <c r="P770" i="10"/>
  <c r="P769" i="10"/>
  <c r="P768" i="10"/>
  <c r="P767" i="10"/>
  <c r="P766" i="10"/>
  <c r="P765" i="10"/>
  <c r="P764" i="10"/>
  <c r="P763" i="10"/>
  <c r="P762" i="10"/>
  <c r="P761" i="10"/>
  <c r="P760" i="10"/>
  <c r="P759" i="10"/>
  <c r="P758" i="10"/>
  <c r="P757" i="10"/>
  <c r="P756" i="10"/>
  <c r="P755" i="10"/>
  <c r="P754" i="10"/>
  <c r="P753" i="10"/>
  <c r="P752" i="10"/>
  <c r="P751" i="10"/>
  <c r="P750" i="10"/>
  <c r="P749" i="10"/>
  <c r="P748" i="10"/>
  <c r="P747" i="10"/>
  <c r="P746" i="10"/>
  <c r="P745" i="10"/>
  <c r="P744" i="10"/>
  <c r="P743" i="10"/>
  <c r="P742" i="10"/>
  <c r="P741" i="10"/>
  <c r="P740" i="10"/>
  <c r="P739" i="10"/>
  <c r="P738" i="10"/>
  <c r="P737" i="10"/>
  <c r="P736" i="10"/>
  <c r="P735" i="10"/>
  <c r="P734" i="10"/>
  <c r="P733" i="10"/>
  <c r="P732" i="10"/>
  <c r="P731" i="10"/>
  <c r="P730" i="10"/>
  <c r="P729" i="10"/>
  <c r="P728" i="10"/>
  <c r="P727" i="10"/>
  <c r="P726" i="10"/>
  <c r="P725" i="10"/>
  <c r="P724" i="10"/>
  <c r="P723" i="10"/>
  <c r="P722" i="10"/>
  <c r="P721" i="10"/>
  <c r="P720" i="10"/>
  <c r="P719" i="10"/>
  <c r="P718" i="10"/>
  <c r="P717" i="10"/>
  <c r="P716" i="10"/>
  <c r="P715" i="10"/>
  <c r="P714" i="10"/>
  <c r="P713" i="10"/>
  <c r="P712" i="10"/>
  <c r="P711" i="10"/>
  <c r="P710" i="10"/>
  <c r="P709" i="10"/>
  <c r="P708" i="10"/>
  <c r="P707" i="10"/>
  <c r="P706" i="10"/>
  <c r="P705" i="10"/>
  <c r="P704" i="10"/>
  <c r="P703" i="10"/>
  <c r="P702" i="10"/>
  <c r="P701" i="10"/>
  <c r="P700" i="10"/>
  <c r="P699" i="10"/>
  <c r="P698" i="10"/>
  <c r="P697" i="10"/>
  <c r="P696" i="10"/>
  <c r="P695" i="10"/>
  <c r="P694" i="10"/>
  <c r="P693" i="10"/>
  <c r="P692" i="10"/>
  <c r="P691" i="10"/>
  <c r="P690" i="10"/>
  <c r="P689" i="10"/>
  <c r="P688" i="10"/>
  <c r="P687" i="10"/>
  <c r="P686" i="10"/>
  <c r="P685" i="10"/>
  <c r="P684" i="10"/>
  <c r="P683" i="10"/>
  <c r="P682" i="10"/>
  <c r="P681" i="10"/>
  <c r="P680" i="10"/>
  <c r="P679" i="10"/>
  <c r="P678" i="10"/>
  <c r="P677" i="10"/>
  <c r="P676" i="10"/>
  <c r="P675" i="10"/>
  <c r="P674" i="10"/>
  <c r="P673" i="10"/>
  <c r="P672" i="10"/>
  <c r="P671" i="10"/>
  <c r="P670" i="10"/>
  <c r="P669" i="10"/>
  <c r="P668" i="10"/>
  <c r="P667" i="10"/>
  <c r="P666" i="10"/>
  <c r="P665" i="10"/>
  <c r="P664" i="10"/>
  <c r="P663" i="10"/>
  <c r="P662" i="10"/>
  <c r="P661" i="10"/>
  <c r="P660" i="10"/>
  <c r="P659" i="10"/>
  <c r="P658" i="10"/>
  <c r="P657" i="10"/>
  <c r="P656" i="10"/>
  <c r="P655" i="10"/>
  <c r="P654" i="10"/>
  <c r="P653" i="10"/>
  <c r="P652" i="10"/>
  <c r="P651" i="10"/>
  <c r="P650" i="10"/>
  <c r="P649" i="10"/>
  <c r="P648" i="10"/>
  <c r="P647" i="10"/>
  <c r="P646" i="10"/>
  <c r="P645" i="10"/>
  <c r="P644" i="10"/>
  <c r="P643" i="10"/>
  <c r="P642" i="10"/>
  <c r="P641" i="10"/>
  <c r="P640" i="10"/>
  <c r="P639" i="10"/>
  <c r="P638" i="10"/>
  <c r="P637" i="10"/>
  <c r="P636" i="10"/>
  <c r="P635" i="10"/>
  <c r="P634" i="10"/>
  <c r="P633" i="10"/>
  <c r="P632" i="10"/>
  <c r="P631" i="10"/>
  <c r="P630" i="10"/>
  <c r="P629" i="10"/>
  <c r="P628" i="10"/>
  <c r="P627" i="10"/>
  <c r="P626" i="10"/>
  <c r="P625" i="10"/>
  <c r="P624" i="10"/>
  <c r="P623" i="10"/>
  <c r="P622" i="10"/>
  <c r="P621" i="10"/>
  <c r="P620" i="10"/>
  <c r="P619" i="10"/>
  <c r="P618" i="10"/>
  <c r="P617" i="10"/>
  <c r="P616" i="10"/>
  <c r="P615" i="10"/>
  <c r="P614" i="10"/>
  <c r="P613" i="10"/>
  <c r="P612" i="10"/>
  <c r="P611" i="10"/>
  <c r="P610" i="10"/>
  <c r="P609" i="10"/>
  <c r="P608" i="10"/>
  <c r="P607" i="10"/>
  <c r="P606" i="10"/>
  <c r="P605" i="10"/>
  <c r="P604" i="10"/>
  <c r="P603" i="10"/>
  <c r="P602" i="10"/>
  <c r="P601" i="10"/>
  <c r="P600" i="10"/>
  <c r="P599" i="10"/>
  <c r="P598" i="10"/>
  <c r="P597" i="10"/>
  <c r="P596" i="10"/>
  <c r="P595" i="10"/>
  <c r="P594" i="10"/>
  <c r="P593" i="10"/>
  <c r="P592" i="10"/>
  <c r="P591" i="10"/>
  <c r="P590" i="10"/>
  <c r="P589" i="10"/>
  <c r="P588" i="10"/>
  <c r="P587" i="10"/>
  <c r="P586" i="10"/>
  <c r="P585" i="10"/>
  <c r="P584" i="10"/>
  <c r="P583" i="10"/>
  <c r="P582" i="10"/>
  <c r="P581" i="10"/>
  <c r="P580" i="10"/>
  <c r="P579" i="10"/>
  <c r="P578" i="10"/>
  <c r="P577" i="10"/>
  <c r="P576" i="10"/>
  <c r="P575" i="10"/>
  <c r="P574" i="10"/>
  <c r="P573" i="10"/>
  <c r="P572" i="10"/>
  <c r="P571" i="10"/>
  <c r="P570" i="10"/>
  <c r="P569" i="10"/>
  <c r="P568" i="10"/>
  <c r="P567" i="10"/>
  <c r="P566" i="10"/>
  <c r="P565" i="10"/>
  <c r="P564" i="10"/>
  <c r="P563" i="10"/>
  <c r="P562" i="10"/>
  <c r="P561" i="10"/>
  <c r="P560" i="10"/>
  <c r="P559" i="10"/>
  <c r="P558" i="10"/>
  <c r="P557" i="10"/>
  <c r="P556" i="10"/>
  <c r="P555" i="10"/>
  <c r="P554" i="10"/>
  <c r="P553" i="10"/>
  <c r="P552" i="10"/>
  <c r="P551" i="10"/>
  <c r="P550" i="10"/>
  <c r="P549" i="10"/>
  <c r="P548" i="10"/>
  <c r="P547" i="10"/>
  <c r="P546" i="10"/>
  <c r="P545" i="10"/>
  <c r="P544" i="10"/>
  <c r="P543" i="10"/>
  <c r="P542" i="10"/>
  <c r="P541" i="10"/>
  <c r="P540" i="10"/>
  <c r="P539" i="10"/>
  <c r="P538" i="10"/>
  <c r="P537" i="10"/>
  <c r="P536" i="10"/>
  <c r="P535" i="10"/>
  <c r="P534" i="10"/>
  <c r="P533" i="10"/>
  <c r="P532" i="10"/>
  <c r="P531" i="10"/>
  <c r="P530" i="10"/>
  <c r="P529" i="10"/>
  <c r="P528" i="10"/>
  <c r="P527" i="10"/>
  <c r="P526" i="10"/>
  <c r="P525" i="10"/>
  <c r="P524" i="10"/>
  <c r="P523" i="10"/>
  <c r="P522" i="10"/>
  <c r="P521" i="10"/>
  <c r="P520" i="10"/>
  <c r="P519" i="10"/>
  <c r="P518" i="10"/>
  <c r="P517" i="10"/>
  <c r="P516" i="10"/>
  <c r="P515" i="10"/>
  <c r="P514" i="10"/>
  <c r="P513" i="10"/>
  <c r="P512" i="10"/>
  <c r="P511" i="10"/>
  <c r="P510" i="10"/>
  <c r="P509" i="10"/>
  <c r="P508" i="10"/>
  <c r="P507" i="10"/>
  <c r="P506" i="10"/>
  <c r="P505" i="10"/>
  <c r="P504" i="10"/>
  <c r="P503" i="10"/>
  <c r="P502" i="10"/>
  <c r="P501" i="10"/>
  <c r="P500" i="10"/>
  <c r="P499" i="10"/>
  <c r="P498" i="10"/>
  <c r="P497" i="10"/>
  <c r="P496" i="10"/>
  <c r="P495" i="10"/>
  <c r="P494" i="10"/>
  <c r="P493" i="10"/>
  <c r="P492" i="10"/>
  <c r="P491" i="10"/>
  <c r="P490" i="10"/>
  <c r="P489" i="10"/>
  <c r="P488" i="10"/>
  <c r="P487" i="10"/>
  <c r="P486" i="10"/>
  <c r="P485" i="10"/>
  <c r="P484" i="10"/>
  <c r="P483" i="10"/>
  <c r="P482" i="10"/>
  <c r="P481" i="10"/>
  <c r="P480" i="10"/>
  <c r="P479" i="10"/>
  <c r="P478" i="10"/>
  <c r="P477" i="10"/>
  <c r="P476" i="10"/>
  <c r="P475" i="10"/>
  <c r="P474" i="10"/>
  <c r="P473" i="10"/>
  <c r="P472" i="10"/>
  <c r="P471" i="10"/>
  <c r="P470" i="10"/>
  <c r="P469" i="10"/>
  <c r="P468" i="10"/>
  <c r="P467" i="10"/>
  <c r="P466" i="10"/>
  <c r="P465" i="10"/>
  <c r="P464" i="10"/>
  <c r="P463" i="10"/>
  <c r="P462" i="10"/>
  <c r="P461" i="10"/>
  <c r="P460" i="10"/>
  <c r="P459" i="10"/>
  <c r="P458" i="10"/>
  <c r="P457" i="10"/>
  <c r="P456" i="10"/>
  <c r="P455" i="10"/>
  <c r="P454" i="10"/>
  <c r="P453" i="10"/>
  <c r="P452" i="10"/>
  <c r="P451" i="10"/>
  <c r="P450" i="10"/>
  <c r="P449" i="10"/>
  <c r="P448" i="10"/>
  <c r="P447" i="10"/>
  <c r="P446" i="10"/>
  <c r="P445" i="10"/>
  <c r="P411" i="10"/>
  <c r="P410" i="10"/>
  <c r="P409" i="10"/>
  <c r="P408" i="10"/>
  <c r="P407" i="10"/>
  <c r="P402" i="10"/>
  <c r="P401" i="10"/>
  <c r="P400" i="10"/>
  <c r="P399" i="10"/>
  <c r="P398" i="10"/>
  <c r="P397" i="10"/>
  <c r="P396" i="10"/>
  <c r="P395" i="10"/>
  <c r="P394" i="10"/>
  <c r="P393" i="10"/>
  <c r="P392" i="10"/>
  <c r="P391" i="10"/>
  <c r="P390" i="10"/>
  <c r="P389" i="10"/>
  <c r="P388" i="10"/>
  <c r="P387" i="10"/>
  <c r="P374" i="10"/>
  <c r="P373" i="10"/>
  <c r="P372" i="10"/>
  <c r="P371" i="10"/>
  <c r="P370" i="10"/>
  <c r="P369" i="10"/>
  <c r="P368" i="10"/>
  <c r="P367" i="10"/>
  <c r="P366" i="10"/>
  <c r="P365" i="10"/>
  <c r="P364" i="10"/>
  <c r="P363" i="10"/>
  <c r="P362" i="10"/>
  <c r="P361" i="10"/>
  <c r="P360" i="10"/>
  <c r="P359" i="10"/>
  <c r="P358" i="10"/>
  <c r="P357" i="10"/>
  <c r="P356" i="10"/>
  <c r="P318" i="10"/>
  <c r="P315" i="10"/>
  <c r="P314" i="10"/>
  <c r="P313" i="10"/>
  <c r="P312" i="10"/>
  <c r="P311" i="10"/>
  <c r="P310" i="10"/>
  <c r="P309" i="10"/>
  <c r="P308" i="10"/>
  <c r="P307" i="10"/>
  <c r="P306" i="10"/>
  <c r="P305" i="10"/>
  <c r="P304" i="10"/>
  <c r="P303" i="10"/>
  <c r="P302" i="10"/>
  <c r="P301" i="10"/>
  <c r="P300" i="10"/>
  <c r="P299" i="10"/>
  <c r="P298" i="10"/>
  <c r="P297" i="10"/>
  <c r="P296" i="10"/>
  <c r="P295" i="10"/>
  <c r="P294" i="10"/>
  <c r="P293" i="10"/>
  <c r="P292" i="10"/>
  <c r="P291" i="10"/>
  <c r="P290" i="10"/>
  <c r="P289" i="10"/>
  <c r="P288" i="10"/>
  <c r="P287" i="10"/>
  <c r="P286" i="10"/>
  <c r="P285" i="10"/>
  <c r="P284" i="10"/>
  <c r="P283" i="10"/>
  <c r="P282" i="10"/>
  <c r="P281" i="10"/>
  <c r="P280" i="10"/>
  <c r="P275" i="10"/>
  <c r="P274" i="10"/>
  <c r="P273" i="10"/>
  <c r="P272" i="10"/>
  <c r="P271" i="10"/>
  <c r="P270" i="10"/>
  <c r="P269" i="10"/>
  <c r="P268" i="10"/>
  <c r="P267" i="10"/>
  <c r="P266" i="10"/>
  <c r="P265" i="10"/>
  <c r="P264" i="10"/>
  <c r="P263" i="10"/>
  <c r="P262" i="10"/>
  <c r="P261" i="10"/>
  <c r="P253" i="10"/>
  <c r="P251" i="10"/>
  <c r="P250" i="10"/>
  <c r="P249" i="10"/>
  <c r="P248" i="10"/>
  <c r="P247" i="10"/>
  <c r="P246" i="10"/>
  <c r="P245" i="10"/>
  <c r="P244" i="10"/>
  <c r="M244" i="10"/>
  <c r="P243" i="10"/>
  <c r="P242" i="10"/>
  <c r="P241" i="10"/>
  <c r="P240" i="10"/>
  <c r="P239" i="10"/>
  <c r="P238" i="10"/>
  <c r="P237" i="10"/>
  <c r="P236" i="10"/>
  <c r="P235" i="10"/>
  <c r="P234" i="10"/>
  <c r="P233" i="10"/>
  <c r="P232" i="10"/>
  <c r="P231" i="10"/>
  <c r="P230" i="10"/>
  <c r="P229" i="10"/>
  <c r="P228" i="10"/>
  <c r="P227" i="10"/>
  <c r="P226" i="10"/>
  <c r="P225"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51" i="10"/>
  <c r="P150" i="10"/>
  <c r="P149" i="10"/>
  <c r="P148" i="10"/>
  <c r="P147" i="10"/>
  <c r="P146" i="10"/>
  <c r="P145" i="10"/>
  <c r="P144" i="10"/>
  <c r="P143" i="10"/>
  <c r="P142" i="10"/>
  <c r="P141" i="10"/>
  <c r="P140" i="10"/>
  <c r="P139"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75" i="10"/>
  <c r="P74" i="10"/>
  <c r="P73" i="10"/>
  <c r="P72" i="10"/>
  <c r="P71" i="10"/>
  <c r="P70" i="10"/>
  <c r="P69" i="10"/>
  <c r="P68" i="10"/>
  <c r="P67" i="10"/>
  <c r="P66" i="10"/>
  <c r="P65" i="10"/>
  <c r="P64"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876" i="10" l="1"/>
  <c r="P12" i="3" l="1"/>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11" i="3" l="1"/>
  <c r="G454" i="3"/>
  <c r="R453" i="3"/>
  <c r="R452" i="3"/>
  <c r="U452" i="3"/>
  <c r="R451" i="3"/>
  <c r="U451" i="3"/>
  <c r="R450" i="3"/>
  <c r="U450" i="3"/>
  <c r="R449" i="3"/>
  <c r="R448" i="3"/>
  <c r="R447" i="3"/>
  <c r="U447" i="3"/>
  <c r="R446" i="3"/>
  <c r="U446" i="3"/>
  <c r="R445" i="3"/>
  <c r="R444" i="3"/>
  <c r="U444" i="3"/>
  <c r="R443" i="3"/>
  <c r="R442" i="3"/>
  <c r="U442" i="3"/>
  <c r="R441" i="3"/>
  <c r="U441" i="3"/>
  <c r="R440" i="3"/>
  <c r="R439" i="3"/>
  <c r="U439" i="3"/>
  <c r="R438" i="3"/>
  <c r="U438" i="3"/>
  <c r="R437" i="3"/>
  <c r="R436" i="3"/>
  <c r="U436" i="3"/>
  <c r="R435" i="3"/>
  <c r="U435" i="3"/>
  <c r="R434" i="3"/>
  <c r="U434" i="3"/>
  <c r="R433" i="3"/>
  <c r="R432" i="3"/>
  <c r="U432" i="3"/>
  <c r="R431" i="3"/>
  <c r="U431" i="3"/>
  <c r="R430" i="3"/>
  <c r="U430" i="3"/>
  <c r="R429" i="3"/>
  <c r="R428" i="3"/>
  <c r="U428" i="3"/>
  <c r="R427" i="3"/>
  <c r="U427" i="3"/>
  <c r="R426" i="3"/>
  <c r="U426" i="3"/>
  <c r="R425" i="3"/>
  <c r="U425" i="3"/>
  <c r="R424" i="3"/>
  <c r="U424" i="3"/>
  <c r="R423" i="3"/>
  <c r="U423" i="3"/>
  <c r="R422" i="3"/>
  <c r="U422" i="3"/>
  <c r="R421" i="3"/>
  <c r="R420" i="3"/>
  <c r="U420" i="3"/>
  <c r="R419" i="3"/>
  <c r="R418" i="3"/>
  <c r="U418" i="3"/>
  <c r="R417" i="3"/>
  <c r="U417" i="3"/>
  <c r="R416" i="3"/>
  <c r="R415" i="3"/>
  <c r="U415" i="3"/>
  <c r="R414" i="3"/>
  <c r="U414" i="3"/>
  <c r="R413" i="3"/>
  <c r="R412" i="3"/>
  <c r="U412" i="3"/>
  <c r="R411" i="3"/>
  <c r="R410" i="3"/>
  <c r="U410" i="3"/>
  <c r="R409" i="3"/>
  <c r="U409" i="3"/>
  <c r="R408" i="3"/>
  <c r="R407" i="3"/>
  <c r="U407" i="3"/>
  <c r="R406" i="3"/>
  <c r="U406" i="3"/>
  <c r="R405" i="3"/>
  <c r="R404" i="3"/>
  <c r="U404" i="3"/>
  <c r="R403" i="3"/>
  <c r="U403" i="3"/>
  <c r="R402" i="3"/>
  <c r="U402" i="3"/>
  <c r="R401" i="3"/>
  <c r="R400" i="3"/>
  <c r="R399" i="3"/>
  <c r="U399" i="3"/>
  <c r="R398" i="3"/>
  <c r="U398" i="3"/>
  <c r="R397" i="3"/>
  <c r="R396" i="3"/>
  <c r="U396" i="3"/>
  <c r="R395" i="3"/>
  <c r="R394" i="3"/>
  <c r="U394" i="3"/>
  <c r="R393" i="3"/>
  <c r="U393" i="3"/>
  <c r="R392" i="3"/>
  <c r="U392" i="3"/>
  <c r="R391" i="3"/>
  <c r="U391" i="3"/>
  <c r="R390" i="3"/>
  <c r="U390" i="3"/>
  <c r="R389" i="3"/>
  <c r="R388" i="3"/>
  <c r="U388" i="3"/>
  <c r="R387" i="3"/>
  <c r="R386" i="3"/>
  <c r="U386" i="3"/>
  <c r="R385" i="3"/>
  <c r="R384" i="3"/>
  <c r="U384" i="3"/>
  <c r="R383" i="3"/>
  <c r="U383" i="3"/>
  <c r="R382" i="3"/>
  <c r="U382" i="3"/>
  <c r="R381" i="3"/>
  <c r="R380" i="3"/>
  <c r="U380" i="3"/>
  <c r="R379" i="3"/>
  <c r="R378" i="3"/>
  <c r="U378" i="3"/>
  <c r="R377" i="3"/>
  <c r="U377" i="3"/>
  <c r="R376" i="3"/>
  <c r="R375" i="3"/>
  <c r="U375" i="3"/>
  <c r="R374" i="3"/>
  <c r="U374" i="3"/>
  <c r="R373" i="3"/>
  <c r="R372" i="3"/>
  <c r="U372" i="3"/>
  <c r="R371" i="3"/>
  <c r="U371" i="3"/>
  <c r="R370" i="3"/>
  <c r="U370" i="3"/>
  <c r="R369" i="3"/>
  <c r="U369" i="3"/>
  <c r="R368" i="3"/>
  <c r="U368" i="3"/>
  <c r="R367" i="3"/>
  <c r="R366" i="3"/>
  <c r="U366" i="3"/>
  <c r="R365" i="3"/>
  <c r="R364" i="3"/>
  <c r="U364" i="3"/>
  <c r="R363" i="3"/>
  <c r="U363" i="3"/>
  <c r="R362" i="3"/>
  <c r="U362" i="3"/>
  <c r="R361" i="3"/>
  <c r="R360" i="3"/>
  <c r="U360" i="3"/>
  <c r="R359" i="3"/>
  <c r="R358" i="3"/>
  <c r="U358" i="3"/>
  <c r="R357" i="3"/>
  <c r="U357" i="3"/>
  <c r="R356" i="3"/>
  <c r="U356" i="3"/>
  <c r="R355" i="3"/>
  <c r="R354" i="3"/>
  <c r="U354" i="3"/>
  <c r="R353" i="3"/>
  <c r="R352" i="3"/>
  <c r="U352" i="3"/>
  <c r="R351" i="3"/>
  <c r="R350" i="3"/>
  <c r="U350" i="3"/>
  <c r="R349" i="3"/>
  <c r="U349" i="3"/>
  <c r="R348" i="3"/>
  <c r="U348" i="3"/>
  <c r="R347" i="3"/>
  <c r="R346" i="3"/>
  <c r="U346" i="3"/>
  <c r="R345" i="3"/>
  <c r="U345" i="3"/>
  <c r="R344" i="3"/>
  <c r="U344" i="3"/>
  <c r="R343" i="3"/>
  <c r="R342" i="3"/>
  <c r="U342" i="3"/>
  <c r="R341" i="3"/>
  <c r="R340" i="3"/>
  <c r="U340" i="3"/>
  <c r="R339" i="3"/>
  <c r="U339" i="3"/>
  <c r="R338" i="3"/>
  <c r="U338" i="3"/>
  <c r="R337" i="3"/>
  <c r="U337" i="3"/>
  <c r="R336" i="3"/>
  <c r="U336" i="3"/>
  <c r="R335" i="3"/>
  <c r="R334" i="3"/>
  <c r="U334" i="3"/>
  <c r="R333" i="3"/>
  <c r="R332" i="3"/>
  <c r="U332" i="3"/>
  <c r="R331" i="3"/>
  <c r="U331" i="3"/>
  <c r="R330" i="3"/>
  <c r="U330" i="3"/>
  <c r="R329" i="3"/>
  <c r="R328" i="3"/>
  <c r="U328" i="3"/>
  <c r="R301" i="3"/>
  <c r="S301" i="3" s="1"/>
  <c r="T301" i="3" s="1"/>
  <c r="U301" i="3"/>
  <c r="R300" i="3"/>
  <c r="S300" i="3" s="1"/>
  <c r="T300" i="3" s="1"/>
  <c r="U299" i="3"/>
  <c r="R299" i="3"/>
  <c r="S299" i="3" s="1"/>
  <c r="T299" i="3" s="1"/>
  <c r="U298" i="3"/>
  <c r="R298" i="3"/>
  <c r="S298" i="3" s="1"/>
  <c r="T298" i="3" s="1"/>
  <c r="U297" i="3"/>
  <c r="R297" i="3"/>
  <c r="S297" i="3" s="1"/>
  <c r="T297" i="3" s="1"/>
  <c r="R296" i="3"/>
  <c r="R295" i="3"/>
  <c r="S295" i="3" s="1"/>
  <c r="T295" i="3" s="1"/>
  <c r="R294" i="3"/>
  <c r="R293" i="3"/>
  <c r="U293" i="3"/>
  <c r="U292" i="3"/>
  <c r="R292" i="3"/>
  <c r="S292" i="3" s="1"/>
  <c r="T292" i="3" s="1"/>
  <c r="U291" i="3"/>
  <c r="R291" i="3"/>
  <c r="S291" i="3" s="1"/>
  <c r="T291" i="3" s="1"/>
  <c r="U290" i="3"/>
  <c r="R290" i="3"/>
  <c r="S290" i="3" s="1"/>
  <c r="T290" i="3" s="1"/>
  <c r="U289" i="3"/>
  <c r="R289" i="3"/>
  <c r="S289" i="3" s="1"/>
  <c r="T289" i="3" s="1"/>
  <c r="U288" i="3"/>
  <c r="R288" i="3"/>
  <c r="S288" i="3" s="1"/>
  <c r="T288" i="3" s="1"/>
  <c r="R287" i="3"/>
  <c r="R286" i="3"/>
  <c r="U286" i="3"/>
  <c r="R285" i="3"/>
  <c r="S285" i="3" s="1"/>
  <c r="T285" i="3" s="1"/>
  <c r="U285" i="3"/>
  <c r="U284" i="3"/>
  <c r="R284" i="3"/>
  <c r="S284" i="3" s="1"/>
  <c r="T284" i="3" s="1"/>
  <c r="U283" i="3"/>
  <c r="T283" i="3"/>
  <c r="R283" i="3"/>
  <c r="S283" i="3" s="1"/>
  <c r="R282" i="3"/>
  <c r="U282" i="3"/>
  <c r="U281" i="3"/>
  <c r="R281" i="3"/>
  <c r="S281" i="3" s="1"/>
  <c r="T281" i="3" s="1"/>
  <c r="U280" i="3"/>
  <c r="R280" i="3"/>
  <c r="S280" i="3" s="1"/>
  <c r="T280" i="3" s="1"/>
  <c r="R279" i="3"/>
  <c r="S279" i="3" s="1"/>
  <c r="T279" i="3" s="1"/>
  <c r="U279" i="3"/>
  <c r="U278" i="3"/>
  <c r="T278" i="3"/>
  <c r="R278" i="3"/>
  <c r="S278" i="3" s="1"/>
  <c r="R277" i="3"/>
  <c r="R276" i="3"/>
  <c r="U276" i="3"/>
  <c r="R275" i="3"/>
  <c r="S275" i="3" s="1"/>
  <c r="T275" i="3" s="1"/>
  <c r="U275" i="3"/>
  <c r="R274" i="3"/>
  <c r="U274" i="3"/>
  <c r="U273" i="3"/>
  <c r="R273" i="3"/>
  <c r="S273" i="3" s="1"/>
  <c r="T273" i="3" s="1"/>
  <c r="U272" i="3"/>
  <c r="R272" i="3"/>
  <c r="S272" i="3" s="1"/>
  <c r="T272" i="3" s="1"/>
  <c r="R271" i="3"/>
  <c r="S271" i="3" s="1"/>
  <c r="T271" i="3" s="1"/>
  <c r="U271" i="3"/>
  <c r="U270" i="3"/>
  <c r="R270" i="3"/>
  <c r="S270" i="3" s="1"/>
  <c r="T270" i="3" s="1"/>
  <c r="R269" i="3"/>
  <c r="R268" i="3"/>
  <c r="U268" i="3"/>
  <c r="R267" i="3"/>
  <c r="S267" i="3" s="1"/>
  <c r="T267" i="3" s="1"/>
  <c r="U267" i="3"/>
  <c r="R266" i="3"/>
  <c r="U266" i="3"/>
  <c r="U265" i="3"/>
  <c r="R265" i="3"/>
  <c r="S265" i="3" s="1"/>
  <c r="T265" i="3" s="1"/>
  <c r="U264" i="3"/>
  <c r="R264" i="3"/>
  <c r="S264" i="3" s="1"/>
  <c r="T264" i="3" s="1"/>
  <c r="R263" i="3"/>
  <c r="S263" i="3" s="1"/>
  <c r="T263" i="3" s="1"/>
  <c r="U263" i="3"/>
  <c r="U262" i="3"/>
  <c r="R262" i="3"/>
  <c r="S262" i="3" s="1"/>
  <c r="T262" i="3" s="1"/>
  <c r="R261" i="3"/>
  <c r="R260" i="3"/>
  <c r="U260" i="3"/>
  <c r="U259" i="3"/>
  <c r="R259" i="3"/>
  <c r="S259" i="3" s="1"/>
  <c r="T259" i="3" s="1"/>
  <c r="R258" i="3"/>
  <c r="U258" i="3"/>
  <c r="U257" i="3"/>
  <c r="R257" i="3"/>
  <c r="S257" i="3" s="1"/>
  <c r="T257" i="3" s="1"/>
  <c r="R256" i="3"/>
  <c r="S256" i="3" s="1"/>
  <c r="T256" i="3" s="1"/>
  <c r="U256" i="3"/>
  <c r="R255" i="3"/>
  <c r="S255" i="3" s="1"/>
  <c r="T255" i="3" s="1"/>
  <c r="U255" i="3"/>
  <c r="U254" i="3"/>
  <c r="R254" i="3"/>
  <c r="S254" i="3" s="1"/>
  <c r="T254" i="3" s="1"/>
  <c r="R253" i="3"/>
  <c r="R252" i="3"/>
  <c r="U252" i="3"/>
  <c r="U251" i="3"/>
  <c r="R251" i="3"/>
  <c r="S251" i="3" s="1"/>
  <c r="T251" i="3" s="1"/>
  <c r="R250" i="3"/>
  <c r="U250" i="3"/>
  <c r="U249" i="3"/>
  <c r="R249" i="3"/>
  <c r="S249" i="3" s="1"/>
  <c r="T249" i="3" s="1"/>
  <c r="R248" i="3"/>
  <c r="S248" i="3" s="1"/>
  <c r="T248" i="3" s="1"/>
  <c r="U248" i="3"/>
  <c r="R247" i="3"/>
  <c r="S247" i="3" s="1"/>
  <c r="T247" i="3" s="1"/>
  <c r="U247" i="3"/>
  <c r="U246" i="3"/>
  <c r="R246" i="3"/>
  <c r="S246" i="3" s="1"/>
  <c r="T246" i="3" s="1"/>
  <c r="R245" i="3"/>
  <c r="U244" i="3"/>
  <c r="R244" i="3"/>
  <c r="S244" i="3" s="1"/>
  <c r="T244" i="3" s="1"/>
  <c r="U243" i="3"/>
  <c r="R243" i="3"/>
  <c r="S243" i="3" s="1"/>
  <c r="T243" i="3" s="1"/>
  <c r="R242" i="3"/>
  <c r="U242" i="3"/>
  <c r="U241" i="3"/>
  <c r="R241" i="3"/>
  <c r="S241" i="3" s="1"/>
  <c r="T241" i="3" s="1"/>
  <c r="R240" i="3"/>
  <c r="S240" i="3" s="1"/>
  <c r="T240" i="3" s="1"/>
  <c r="U240" i="3"/>
  <c r="R239" i="3"/>
  <c r="S239" i="3" s="1"/>
  <c r="T239" i="3" s="1"/>
  <c r="U239" i="3"/>
  <c r="U238" i="3"/>
  <c r="R238" i="3"/>
  <c r="S238" i="3" s="1"/>
  <c r="T238" i="3" s="1"/>
  <c r="R237" i="3"/>
  <c r="U236" i="3"/>
  <c r="R236" i="3"/>
  <c r="S236" i="3" s="1"/>
  <c r="T236" i="3" s="1"/>
  <c r="U235" i="3"/>
  <c r="R235" i="3"/>
  <c r="S235" i="3" s="1"/>
  <c r="T235" i="3" s="1"/>
  <c r="R234" i="3"/>
  <c r="U234" i="3"/>
  <c r="U233" i="3"/>
  <c r="R233" i="3"/>
  <c r="S233" i="3" s="1"/>
  <c r="T233" i="3" s="1"/>
  <c r="R232" i="3"/>
  <c r="S232" i="3" s="1"/>
  <c r="T232" i="3" s="1"/>
  <c r="U232" i="3"/>
  <c r="R231" i="3"/>
  <c r="U231" i="3"/>
  <c r="U230" i="3"/>
  <c r="R230" i="3"/>
  <c r="S230" i="3" s="1"/>
  <c r="T230" i="3" s="1"/>
  <c r="R229" i="3"/>
  <c r="U228" i="3"/>
  <c r="R228" i="3"/>
  <c r="S228" i="3" s="1"/>
  <c r="T228" i="3" s="1"/>
  <c r="U227" i="3"/>
  <c r="R227" i="3"/>
  <c r="S227" i="3" s="1"/>
  <c r="T227" i="3" s="1"/>
  <c r="R226" i="3"/>
  <c r="U226" i="3"/>
  <c r="U225" i="3"/>
  <c r="R225" i="3"/>
  <c r="S225" i="3" s="1"/>
  <c r="T225" i="3" s="1"/>
  <c r="R224" i="3"/>
  <c r="S224" i="3" s="1"/>
  <c r="T224" i="3" s="1"/>
  <c r="U224" i="3"/>
  <c r="R223" i="3"/>
  <c r="U223" i="3"/>
  <c r="U222" i="3"/>
  <c r="R222" i="3"/>
  <c r="S222" i="3" s="1"/>
  <c r="T222" i="3" s="1"/>
  <c r="R221" i="3"/>
  <c r="U220" i="3"/>
  <c r="R220" i="3"/>
  <c r="S220" i="3" s="1"/>
  <c r="T220" i="3" s="1"/>
  <c r="U219" i="3"/>
  <c r="R219" i="3"/>
  <c r="S219" i="3" s="1"/>
  <c r="T219" i="3" s="1"/>
  <c r="R218" i="3"/>
  <c r="U218" i="3"/>
  <c r="U217" i="3"/>
  <c r="R217" i="3"/>
  <c r="S217" i="3" s="1"/>
  <c r="T217" i="3" s="1"/>
  <c r="R216" i="3"/>
  <c r="S216" i="3" s="1"/>
  <c r="T216" i="3" s="1"/>
  <c r="U216" i="3"/>
  <c r="R215" i="3"/>
  <c r="U215" i="3"/>
  <c r="U214" i="3"/>
  <c r="R214" i="3"/>
  <c r="S214" i="3" s="1"/>
  <c r="T214" i="3" s="1"/>
  <c r="R213" i="3"/>
  <c r="U212" i="3"/>
  <c r="R212" i="3"/>
  <c r="S212" i="3" s="1"/>
  <c r="T212" i="3" s="1"/>
  <c r="U211" i="3"/>
  <c r="R211" i="3"/>
  <c r="S211" i="3" s="1"/>
  <c r="T211" i="3" s="1"/>
  <c r="R210" i="3"/>
  <c r="U210" i="3"/>
  <c r="U209" i="3"/>
  <c r="R209" i="3"/>
  <c r="S209" i="3" s="1"/>
  <c r="T209" i="3" s="1"/>
  <c r="R208" i="3"/>
  <c r="S208" i="3" s="1"/>
  <c r="T208" i="3" s="1"/>
  <c r="U208" i="3"/>
  <c r="R207" i="3"/>
  <c r="U207" i="3"/>
  <c r="U206" i="3"/>
  <c r="R206" i="3"/>
  <c r="S206" i="3" s="1"/>
  <c r="T206" i="3" s="1"/>
  <c r="R205" i="3"/>
  <c r="U204" i="3"/>
  <c r="R204" i="3"/>
  <c r="S204" i="3" s="1"/>
  <c r="T204" i="3" s="1"/>
  <c r="U203" i="3"/>
  <c r="R203" i="3"/>
  <c r="S203" i="3" s="1"/>
  <c r="T203" i="3" s="1"/>
  <c r="R202" i="3"/>
  <c r="U202" i="3"/>
  <c r="U201" i="3"/>
  <c r="R201" i="3"/>
  <c r="S201" i="3" s="1"/>
  <c r="T201" i="3" s="1"/>
  <c r="R200" i="3"/>
  <c r="S200" i="3" s="1"/>
  <c r="T200" i="3" s="1"/>
  <c r="U200" i="3"/>
  <c r="R199" i="3"/>
  <c r="U199" i="3"/>
  <c r="U198" i="3"/>
  <c r="R198" i="3"/>
  <c r="S198" i="3" s="1"/>
  <c r="T198" i="3" s="1"/>
  <c r="R197" i="3"/>
  <c r="U196" i="3"/>
  <c r="R196" i="3"/>
  <c r="S196" i="3" s="1"/>
  <c r="T196" i="3" s="1"/>
  <c r="U195" i="3"/>
  <c r="R195" i="3"/>
  <c r="S195" i="3" s="1"/>
  <c r="T195" i="3" s="1"/>
  <c r="R194" i="3"/>
  <c r="U194" i="3"/>
  <c r="U193" i="3"/>
  <c r="R193" i="3"/>
  <c r="S193" i="3" s="1"/>
  <c r="T193" i="3" s="1"/>
  <c r="R192" i="3"/>
  <c r="S192" i="3" s="1"/>
  <c r="T192" i="3" s="1"/>
  <c r="U192" i="3"/>
  <c r="R191" i="3"/>
  <c r="U191" i="3"/>
  <c r="U190" i="3"/>
  <c r="R190" i="3"/>
  <c r="S190" i="3" s="1"/>
  <c r="T190" i="3" s="1"/>
  <c r="R189" i="3"/>
  <c r="U188" i="3"/>
  <c r="R188" i="3"/>
  <c r="S188" i="3" s="1"/>
  <c r="T188" i="3" s="1"/>
  <c r="U187" i="3"/>
  <c r="R187" i="3"/>
  <c r="S187" i="3" s="1"/>
  <c r="T187" i="3" s="1"/>
  <c r="R186" i="3"/>
  <c r="U186" i="3"/>
  <c r="U185" i="3"/>
  <c r="R185" i="3"/>
  <c r="S185" i="3" s="1"/>
  <c r="T185" i="3" s="1"/>
  <c r="R184" i="3"/>
  <c r="S184" i="3" s="1"/>
  <c r="T184" i="3" s="1"/>
  <c r="U184" i="3"/>
  <c r="R183" i="3"/>
  <c r="U183" i="3"/>
  <c r="U182" i="3"/>
  <c r="R182" i="3"/>
  <c r="S182" i="3" s="1"/>
  <c r="T182" i="3" s="1"/>
  <c r="R181" i="3"/>
  <c r="U180" i="3"/>
  <c r="R180" i="3"/>
  <c r="S180" i="3" s="1"/>
  <c r="T180" i="3" s="1"/>
  <c r="R179" i="3"/>
  <c r="U179" i="3"/>
  <c r="U178" i="3"/>
  <c r="R178" i="3"/>
  <c r="S178" i="3" s="1"/>
  <c r="T178" i="3" s="1"/>
  <c r="R177" i="3"/>
  <c r="U177" i="3"/>
  <c r="U176" i="3"/>
  <c r="R176" i="3"/>
  <c r="R175" i="3"/>
  <c r="U174" i="3"/>
  <c r="R174" i="3"/>
  <c r="U173" i="3"/>
  <c r="R173" i="3"/>
  <c r="S173" i="3" s="1"/>
  <c r="T173" i="3" s="1"/>
  <c r="R172" i="3"/>
  <c r="U172" i="3"/>
  <c r="U171" i="3"/>
  <c r="R171" i="3"/>
  <c r="R170" i="3"/>
  <c r="U170" i="3"/>
  <c r="R169" i="3"/>
  <c r="U169" i="3"/>
  <c r="U168" i="3"/>
  <c r="R168" i="3"/>
  <c r="R167" i="3"/>
  <c r="U166" i="3"/>
  <c r="R166" i="3"/>
  <c r="S166" i="3" s="1"/>
  <c r="T166" i="3" s="1"/>
  <c r="U165" i="3"/>
  <c r="R165" i="3"/>
  <c r="S165" i="3" s="1"/>
  <c r="T165" i="3" s="1"/>
  <c r="R164" i="3"/>
  <c r="U164" i="3"/>
  <c r="R163" i="3"/>
  <c r="U163" i="3"/>
  <c r="R162" i="3"/>
  <c r="U162" i="3"/>
  <c r="U161" i="3"/>
  <c r="R161" i="3"/>
  <c r="R160" i="3"/>
  <c r="U159" i="3"/>
  <c r="R159" i="3"/>
  <c r="S159" i="3" s="1"/>
  <c r="T159" i="3" s="1"/>
  <c r="U158" i="3"/>
  <c r="R158" i="3"/>
  <c r="R157" i="3"/>
  <c r="U157" i="3"/>
  <c r="U156" i="3"/>
  <c r="R156" i="3"/>
  <c r="S156" i="3" s="1"/>
  <c r="T156" i="3" s="1"/>
  <c r="R155" i="3"/>
  <c r="U155" i="3"/>
  <c r="R154" i="3"/>
  <c r="U154" i="3"/>
  <c r="U153" i="3"/>
  <c r="R153" i="3"/>
  <c r="R152" i="3"/>
  <c r="U151" i="3"/>
  <c r="R151" i="3"/>
  <c r="S151" i="3" s="1"/>
  <c r="T151" i="3" s="1"/>
  <c r="U150" i="3"/>
  <c r="R150" i="3"/>
  <c r="S150" i="3" s="1"/>
  <c r="T150" i="3" s="1"/>
  <c r="R149" i="3"/>
  <c r="U149" i="3"/>
  <c r="U148" i="3"/>
  <c r="R148" i="3"/>
  <c r="S148" i="3" s="1"/>
  <c r="T148" i="3" s="1"/>
  <c r="R147" i="3"/>
  <c r="U147" i="3"/>
  <c r="R146" i="3"/>
  <c r="U146" i="3"/>
  <c r="U145" i="3"/>
  <c r="R145" i="3"/>
  <c r="R144" i="3"/>
  <c r="U143" i="3"/>
  <c r="R143" i="3"/>
  <c r="S143" i="3" s="1"/>
  <c r="T143" i="3" s="1"/>
  <c r="U142" i="3"/>
  <c r="R142" i="3"/>
  <c r="R141" i="3"/>
  <c r="U141" i="3"/>
  <c r="U140" i="3"/>
  <c r="R140" i="3"/>
  <c r="S140" i="3" s="1"/>
  <c r="T140" i="3" s="1"/>
  <c r="R139" i="3"/>
  <c r="U139" i="3"/>
  <c r="R138" i="3"/>
  <c r="U138" i="3"/>
  <c r="U137" i="3"/>
  <c r="R137" i="3"/>
  <c r="R136" i="3"/>
  <c r="U135" i="3"/>
  <c r="R135" i="3"/>
  <c r="S135" i="3" s="1"/>
  <c r="T135" i="3" s="1"/>
  <c r="U134" i="3"/>
  <c r="R134" i="3"/>
  <c r="R133" i="3"/>
  <c r="U133" i="3"/>
  <c r="U132" i="3"/>
  <c r="R132" i="3"/>
  <c r="S132" i="3" s="1"/>
  <c r="T132" i="3" s="1"/>
  <c r="R131" i="3"/>
  <c r="U131" i="3"/>
  <c r="R130" i="3"/>
  <c r="U130" i="3"/>
  <c r="U129" i="3"/>
  <c r="R129" i="3"/>
  <c r="R128" i="3"/>
  <c r="U127" i="3"/>
  <c r="R127" i="3"/>
  <c r="S127" i="3" s="1"/>
  <c r="T127" i="3" s="1"/>
  <c r="U126" i="3"/>
  <c r="R126" i="3"/>
  <c r="R125" i="3"/>
  <c r="U125" i="3"/>
  <c r="U124" i="3"/>
  <c r="R124" i="3"/>
  <c r="S124" i="3" s="1"/>
  <c r="T124" i="3" s="1"/>
  <c r="R123" i="3"/>
  <c r="U123" i="3"/>
  <c r="R122" i="3"/>
  <c r="U122" i="3"/>
  <c r="U121" i="3"/>
  <c r="R121" i="3"/>
  <c r="R120" i="3"/>
  <c r="U119" i="3"/>
  <c r="R119" i="3"/>
  <c r="S119" i="3" s="1"/>
  <c r="T119" i="3" s="1"/>
  <c r="U118" i="3"/>
  <c r="R118" i="3"/>
  <c r="S118" i="3" s="1"/>
  <c r="T118" i="3" s="1"/>
  <c r="R117" i="3"/>
  <c r="U117" i="3"/>
  <c r="U116" i="3"/>
  <c r="R116" i="3"/>
  <c r="S116" i="3" s="1"/>
  <c r="T116" i="3" s="1"/>
  <c r="R115" i="3"/>
  <c r="U115" i="3"/>
  <c r="R114" i="3"/>
  <c r="U114" i="3"/>
  <c r="U113" i="3"/>
  <c r="R113" i="3"/>
  <c r="R112" i="3"/>
  <c r="U111" i="3"/>
  <c r="R111" i="3"/>
  <c r="S111" i="3" s="1"/>
  <c r="T111" i="3" s="1"/>
  <c r="U110" i="3"/>
  <c r="R110" i="3"/>
  <c r="R109" i="3"/>
  <c r="U109" i="3"/>
  <c r="U108" i="3"/>
  <c r="R108" i="3"/>
  <c r="S108" i="3" s="1"/>
  <c r="T108" i="3" s="1"/>
  <c r="R107" i="3"/>
  <c r="U107" i="3"/>
  <c r="R106" i="3"/>
  <c r="U106" i="3"/>
  <c r="U105" i="3"/>
  <c r="R105" i="3"/>
  <c r="R104" i="3"/>
  <c r="U103" i="3"/>
  <c r="R103" i="3"/>
  <c r="S103" i="3" s="1"/>
  <c r="T103" i="3" s="1"/>
  <c r="U102" i="3"/>
  <c r="R102" i="3"/>
  <c r="S102" i="3" s="1"/>
  <c r="T102" i="3" s="1"/>
  <c r="R101" i="3"/>
  <c r="U101" i="3"/>
  <c r="U100" i="3"/>
  <c r="R100" i="3"/>
  <c r="S100" i="3" s="1"/>
  <c r="T100" i="3" s="1"/>
  <c r="T99" i="3"/>
  <c r="R99" i="3"/>
  <c r="U99" i="3"/>
  <c r="R98" i="3"/>
  <c r="U97" i="3"/>
  <c r="R97" i="3"/>
  <c r="R96" i="3"/>
  <c r="U96" i="3"/>
  <c r="U95" i="3"/>
  <c r="R95" i="3"/>
  <c r="S95" i="3" s="1"/>
  <c r="T95" i="3" s="1"/>
  <c r="U94" i="3"/>
  <c r="R94" i="3"/>
  <c r="S94" i="3" s="1"/>
  <c r="T94" i="3" s="1"/>
  <c r="R93" i="3"/>
  <c r="U92" i="3"/>
  <c r="R92" i="3"/>
  <c r="S92" i="3" s="1"/>
  <c r="T92" i="3" s="1"/>
  <c r="R91" i="3"/>
  <c r="U91" i="3"/>
  <c r="R90" i="3"/>
  <c r="U89" i="3"/>
  <c r="R89" i="3"/>
  <c r="R88" i="3"/>
  <c r="U88" i="3"/>
  <c r="U87" i="3"/>
  <c r="R87" i="3"/>
  <c r="U86" i="3"/>
  <c r="R86" i="3"/>
  <c r="S86" i="3" s="1"/>
  <c r="T86" i="3" s="1"/>
  <c r="R85" i="3"/>
  <c r="R84" i="3"/>
  <c r="S84" i="3" s="1"/>
  <c r="T84" i="3" s="1"/>
  <c r="U83" i="3"/>
  <c r="R83" i="3"/>
  <c r="R82" i="3"/>
  <c r="U82" i="3"/>
  <c r="U81" i="3"/>
  <c r="R81" i="3"/>
  <c r="R80" i="3"/>
  <c r="U80" i="3"/>
  <c r="U79" i="3"/>
  <c r="R79" i="3"/>
  <c r="S79" i="3" s="1"/>
  <c r="T79" i="3" s="1"/>
  <c r="R78" i="3"/>
  <c r="U78" i="3"/>
  <c r="U77" i="3"/>
  <c r="R77" i="3"/>
  <c r="S77" i="3" s="1"/>
  <c r="T77" i="3" s="1"/>
  <c r="U76" i="3"/>
  <c r="R76" i="3"/>
  <c r="S76" i="3" s="1"/>
  <c r="T76" i="3" s="1"/>
  <c r="U75" i="3"/>
  <c r="R75" i="3"/>
  <c r="U74" i="3"/>
  <c r="R74" i="3"/>
  <c r="S74" i="3" s="1"/>
  <c r="T74" i="3" s="1"/>
  <c r="R73" i="3"/>
  <c r="U73" i="3"/>
  <c r="R72" i="3"/>
  <c r="U72" i="3"/>
  <c r="R71" i="3"/>
  <c r="S71" i="3" s="1"/>
  <c r="T71" i="3" s="1"/>
  <c r="U71" i="3"/>
  <c r="R70" i="3"/>
  <c r="U70" i="3"/>
  <c r="U69" i="3"/>
  <c r="R69" i="3"/>
  <c r="S69" i="3" s="1"/>
  <c r="T69" i="3" s="1"/>
  <c r="U68" i="3"/>
  <c r="R68" i="3"/>
  <c r="S68" i="3" s="1"/>
  <c r="T68" i="3" s="1"/>
  <c r="U67" i="3"/>
  <c r="R67" i="3"/>
  <c r="U66" i="3"/>
  <c r="R66" i="3"/>
  <c r="S66" i="3" s="1"/>
  <c r="T66" i="3" s="1"/>
  <c r="R65" i="3"/>
  <c r="U65" i="3"/>
  <c r="R64" i="3"/>
  <c r="U64" i="3"/>
  <c r="R63" i="3"/>
  <c r="S63" i="3" s="1"/>
  <c r="T63" i="3" s="1"/>
  <c r="U63" i="3"/>
  <c r="R62" i="3"/>
  <c r="U62" i="3"/>
  <c r="U61" i="3"/>
  <c r="R61" i="3"/>
  <c r="S61" i="3" s="1"/>
  <c r="T61" i="3" s="1"/>
  <c r="U60" i="3"/>
  <c r="R60" i="3"/>
  <c r="S60" i="3" s="1"/>
  <c r="T60" i="3" s="1"/>
  <c r="U59" i="3"/>
  <c r="R59" i="3"/>
  <c r="U58" i="3"/>
  <c r="R58" i="3"/>
  <c r="S58" i="3" s="1"/>
  <c r="T58" i="3" s="1"/>
  <c r="R57" i="3"/>
  <c r="U57" i="3"/>
  <c r="R56" i="3"/>
  <c r="U56" i="3"/>
  <c r="R55" i="3"/>
  <c r="S55" i="3" s="1"/>
  <c r="T55" i="3" s="1"/>
  <c r="U55" i="3"/>
  <c r="R54" i="3"/>
  <c r="U54" i="3"/>
  <c r="U53" i="3"/>
  <c r="R53" i="3"/>
  <c r="S53" i="3" s="1"/>
  <c r="T53" i="3" s="1"/>
  <c r="U52" i="3"/>
  <c r="R52" i="3"/>
  <c r="S52" i="3" s="1"/>
  <c r="T52" i="3" s="1"/>
  <c r="U51" i="3"/>
  <c r="R51" i="3"/>
  <c r="U50" i="3"/>
  <c r="R50" i="3"/>
  <c r="S50" i="3" s="1"/>
  <c r="T50" i="3" s="1"/>
  <c r="R49" i="3"/>
  <c r="U49" i="3"/>
  <c r="R48" i="3"/>
  <c r="U48" i="3"/>
  <c r="R47" i="3"/>
  <c r="S47" i="3" s="1"/>
  <c r="T47" i="3" s="1"/>
  <c r="U47" i="3"/>
  <c r="R46" i="3"/>
  <c r="U46" i="3"/>
  <c r="U45" i="3"/>
  <c r="R45" i="3"/>
  <c r="S45" i="3" s="1"/>
  <c r="T45" i="3" s="1"/>
  <c r="U44" i="3"/>
  <c r="R44" i="3"/>
  <c r="S44" i="3" s="1"/>
  <c r="T44" i="3" s="1"/>
  <c r="U43" i="3"/>
  <c r="R43" i="3"/>
  <c r="U42" i="3"/>
  <c r="R42" i="3"/>
  <c r="S42" i="3" s="1"/>
  <c r="T42" i="3" s="1"/>
  <c r="R41" i="3"/>
  <c r="U41" i="3"/>
  <c r="R40" i="3"/>
  <c r="U40" i="3"/>
  <c r="R39" i="3"/>
  <c r="S39" i="3" s="1"/>
  <c r="T39" i="3" s="1"/>
  <c r="U39" i="3"/>
  <c r="R38" i="3"/>
  <c r="U38" i="3"/>
  <c r="U37" i="3"/>
  <c r="R37" i="3"/>
  <c r="S37" i="3" s="1"/>
  <c r="T37" i="3" s="1"/>
  <c r="U36" i="3"/>
  <c r="R36" i="3"/>
  <c r="S36" i="3" s="1"/>
  <c r="T36" i="3" s="1"/>
  <c r="U35" i="3"/>
  <c r="R35" i="3"/>
  <c r="U34" i="3"/>
  <c r="R34" i="3"/>
  <c r="S34" i="3" s="1"/>
  <c r="T34" i="3" s="1"/>
  <c r="R33" i="3"/>
  <c r="U33" i="3"/>
  <c r="R32" i="3"/>
  <c r="U32" i="3"/>
  <c r="R31" i="3"/>
  <c r="S31" i="3" s="1"/>
  <c r="T31" i="3" s="1"/>
  <c r="U31" i="3"/>
  <c r="R30" i="3"/>
  <c r="U30" i="3"/>
  <c r="U29" i="3"/>
  <c r="R29" i="3"/>
  <c r="S29" i="3" s="1"/>
  <c r="T29" i="3" s="1"/>
  <c r="U28" i="3"/>
  <c r="R28" i="3"/>
  <c r="S28" i="3" s="1"/>
  <c r="T28" i="3" s="1"/>
  <c r="U27" i="3"/>
  <c r="R27" i="3"/>
  <c r="U26" i="3"/>
  <c r="T26" i="3"/>
  <c r="R26" i="3"/>
  <c r="R25" i="3"/>
  <c r="U25" i="3"/>
  <c r="R24" i="3"/>
  <c r="U24" i="3"/>
  <c r="T23" i="3"/>
  <c r="R23" i="3"/>
  <c r="S23" i="3" s="1"/>
  <c r="U23" i="3"/>
  <c r="R22" i="3"/>
  <c r="U22" i="3"/>
  <c r="U21" i="3"/>
  <c r="R21" i="3"/>
  <c r="S21" i="3" s="1"/>
  <c r="T21" i="3" s="1"/>
  <c r="U20" i="3"/>
  <c r="R20" i="3"/>
  <c r="S20" i="3" s="1"/>
  <c r="T20" i="3" s="1"/>
  <c r="U19" i="3"/>
  <c r="R19" i="3"/>
  <c r="U18" i="3"/>
  <c r="T18" i="3"/>
  <c r="R18" i="3"/>
  <c r="R17" i="3"/>
  <c r="U17" i="3"/>
  <c r="R16" i="3"/>
  <c r="U16" i="3"/>
  <c r="T15" i="3"/>
  <c r="R15" i="3"/>
  <c r="S15" i="3" s="1"/>
  <c r="U15" i="3"/>
  <c r="R14" i="3"/>
  <c r="U14" i="3"/>
  <c r="U13" i="3"/>
  <c r="R13" i="3"/>
  <c r="S13" i="3" s="1"/>
  <c r="T13" i="3" s="1"/>
  <c r="U12" i="3"/>
  <c r="R12" i="3"/>
  <c r="S12" i="3" s="1"/>
  <c r="T12" i="3" s="1"/>
  <c r="U11" i="3"/>
  <c r="R11" i="3"/>
  <c r="S176" i="3" l="1"/>
  <c r="T176" i="3" s="1"/>
  <c r="S96" i="3"/>
  <c r="T96" i="3" s="1"/>
  <c r="S80" i="3"/>
  <c r="T80" i="3" s="1"/>
  <c r="S81" i="3"/>
  <c r="T81" i="3" s="1"/>
  <c r="S129" i="3"/>
  <c r="T129" i="3" s="1"/>
  <c r="S142" i="3"/>
  <c r="T142" i="3" s="1"/>
  <c r="S134" i="3"/>
  <c r="T134" i="3" s="1"/>
  <c r="S126" i="3"/>
  <c r="T126" i="3" s="1"/>
  <c r="S110" i="3"/>
  <c r="T110" i="3" s="1"/>
  <c r="S174" i="3"/>
  <c r="T174" i="3" s="1"/>
  <c r="S158" i="3"/>
  <c r="T158" i="3" s="1"/>
  <c r="S170" i="3"/>
  <c r="T170" i="3" s="1"/>
  <c r="S18" i="3"/>
  <c r="S26" i="3"/>
  <c r="S353" i="3"/>
  <c r="T353" i="3" s="1"/>
  <c r="S171" i="3"/>
  <c r="T171" i="3" s="1"/>
  <c r="S107" i="3"/>
  <c r="T107" i="3" s="1"/>
  <c r="S113" i="3"/>
  <c r="T113" i="3" s="1"/>
  <c r="S11" i="3"/>
  <c r="T11" i="3" s="1"/>
  <c r="S99" i="3"/>
  <c r="S91" i="3"/>
  <c r="T91" i="3" s="1"/>
  <c r="S155" i="3"/>
  <c r="T155" i="3" s="1"/>
  <c r="S435" i="3"/>
  <c r="T435" i="3" s="1"/>
  <c r="S121" i="3"/>
  <c r="T121" i="3" s="1"/>
  <c r="S163" i="3"/>
  <c r="T163" i="3" s="1"/>
  <c r="S329" i="3"/>
  <c r="T329" i="3" s="1"/>
  <c r="S105" i="3"/>
  <c r="T105" i="3" s="1"/>
  <c r="S147" i="3"/>
  <c r="T147" i="3" s="1"/>
  <c r="S168" i="3"/>
  <c r="T168" i="3" s="1"/>
  <c r="S401" i="3"/>
  <c r="T401" i="3" s="1"/>
  <c r="S449" i="3"/>
  <c r="T449" i="3" s="1"/>
  <c r="S83" i="3"/>
  <c r="T83" i="3" s="1"/>
  <c r="S97" i="3"/>
  <c r="T97" i="3" s="1"/>
  <c r="S139" i="3"/>
  <c r="T139" i="3" s="1"/>
  <c r="S161" i="3"/>
  <c r="T161" i="3" s="1"/>
  <c r="S131" i="3"/>
  <c r="T131" i="3" s="1"/>
  <c r="S153" i="3"/>
  <c r="T153" i="3" s="1"/>
  <c r="S89" i="3"/>
  <c r="T89" i="3" s="1"/>
  <c r="S123" i="3"/>
  <c r="T123" i="3" s="1"/>
  <c r="S145" i="3"/>
  <c r="T145" i="3" s="1"/>
  <c r="S115" i="3"/>
  <c r="T115" i="3" s="1"/>
  <c r="S137" i="3"/>
  <c r="T137" i="3" s="1"/>
  <c r="S387" i="3"/>
  <c r="T387" i="3" s="1"/>
  <c r="S35" i="3"/>
  <c r="T35" i="3" s="1"/>
  <c r="S43" i="3"/>
  <c r="T43" i="3" s="1"/>
  <c r="S51" i="3"/>
  <c r="T51" i="3" s="1"/>
  <c r="S59" i="3"/>
  <c r="T59" i="3" s="1"/>
  <c r="S67" i="3"/>
  <c r="T67" i="3" s="1"/>
  <c r="S75" i="3"/>
  <c r="T75" i="3" s="1"/>
  <c r="S27" i="3"/>
  <c r="T27" i="3" s="1"/>
  <c r="S19" i="3"/>
  <c r="T19" i="3" s="1"/>
  <c r="S390" i="3"/>
  <c r="T390" i="3" s="1"/>
  <c r="S417" i="3"/>
  <c r="T417" i="3" s="1"/>
  <c r="S363" i="3"/>
  <c r="T363" i="3" s="1"/>
  <c r="S411" i="3"/>
  <c r="T411" i="3" s="1"/>
  <c r="U353" i="3"/>
  <c r="S408" i="3"/>
  <c r="T408" i="3" s="1"/>
  <c r="S354" i="3"/>
  <c r="T354" i="3" s="1"/>
  <c r="S358" i="3"/>
  <c r="T358" i="3" s="1"/>
  <c r="S377" i="3"/>
  <c r="T377" i="3" s="1"/>
  <c r="S366" i="3"/>
  <c r="T366" i="3" s="1"/>
  <c r="S370" i="3"/>
  <c r="T370" i="3" s="1"/>
  <c r="S450" i="3"/>
  <c r="T450" i="3" s="1"/>
  <c r="S406" i="3"/>
  <c r="T406" i="3" s="1"/>
  <c r="S430" i="3"/>
  <c r="T430" i="3" s="1"/>
  <c r="S361" i="3"/>
  <c r="T361" i="3" s="1"/>
  <c r="S410" i="3"/>
  <c r="T410" i="3" s="1"/>
  <c r="S414" i="3"/>
  <c r="T414" i="3" s="1"/>
  <c r="S357" i="3"/>
  <c r="T357" i="3" s="1"/>
  <c r="S371" i="3"/>
  <c r="T371" i="3" s="1"/>
  <c r="S378" i="3"/>
  <c r="T378" i="3" s="1"/>
  <c r="S451" i="3"/>
  <c r="T451" i="3" s="1"/>
  <c r="U329" i="3"/>
  <c r="S355" i="3"/>
  <c r="T355" i="3" s="1"/>
  <c r="U361" i="3"/>
  <c r="S376" i="3"/>
  <c r="T376" i="3" s="1"/>
  <c r="S393" i="3"/>
  <c r="T393" i="3" s="1"/>
  <c r="S426" i="3"/>
  <c r="T426" i="3" s="1"/>
  <c r="S345" i="3"/>
  <c r="T345" i="3" s="1"/>
  <c r="U401" i="3"/>
  <c r="U408" i="3"/>
  <c r="S334" i="3"/>
  <c r="T334" i="3" s="1"/>
  <c r="U355" i="3"/>
  <c r="S362" i="3"/>
  <c r="T362" i="3" s="1"/>
  <c r="U376" i="3"/>
  <c r="S427" i="3"/>
  <c r="T427" i="3" s="1"/>
  <c r="S441" i="3"/>
  <c r="T441" i="3" s="1"/>
  <c r="S402" i="3"/>
  <c r="T402" i="3" s="1"/>
  <c r="S409" i="3"/>
  <c r="T409" i="3" s="1"/>
  <c r="U449" i="3"/>
  <c r="S403" i="3"/>
  <c r="T403" i="3" s="1"/>
  <c r="S347" i="3"/>
  <c r="T347" i="3" s="1"/>
  <c r="S350" i="3"/>
  <c r="T350" i="3" s="1"/>
  <c r="S337" i="3"/>
  <c r="T337" i="3" s="1"/>
  <c r="S425" i="3"/>
  <c r="T425" i="3" s="1"/>
  <c r="U395" i="3"/>
  <c r="S395" i="3"/>
  <c r="T395" i="3" s="1"/>
  <c r="U341" i="3"/>
  <c r="S341" i="3"/>
  <c r="T341" i="3" s="1"/>
  <c r="U347" i="3"/>
  <c r="S400" i="3"/>
  <c r="T400" i="3" s="1"/>
  <c r="U400" i="3"/>
  <c r="S335" i="3"/>
  <c r="T335" i="3" s="1"/>
  <c r="U335" i="3"/>
  <c r="U385" i="3"/>
  <c r="S385" i="3"/>
  <c r="T385" i="3" s="1"/>
  <c r="U443" i="3"/>
  <c r="S443" i="3"/>
  <c r="T443" i="3" s="1"/>
  <c r="U433" i="3"/>
  <c r="S433" i="3"/>
  <c r="T433" i="3" s="1"/>
  <c r="S342" i="3"/>
  <c r="T342" i="3" s="1"/>
  <c r="U365" i="3"/>
  <c r="S365" i="3"/>
  <c r="T365" i="3" s="1"/>
  <c r="S369" i="3"/>
  <c r="T369" i="3" s="1"/>
  <c r="U419" i="3"/>
  <c r="S419" i="3"/>
  <c r="T419" i="3" s="1"/>
  <c r="S448" i="3"/>
  <c r="T448" i="3" s="1"/>
  <c r="U448" i="3"/>
  <c r="U379" i="3"/>
  <c r="S379" i="3"/>
  <c r="T379" i="3" s="1"/>
  <c r="U387" i="3"/>
  <c r="U411" i="3"/>
  <c r="S374" i="3"/>
  <c r="T374" i="3" s="1"/>
  <c r="S394" i="3"/>
  <c r="T394" i="3" s="1"/>
  <c r="S416" i="3"/>
  <c r="T416" i="3" s="1"/>
  <c r="S418" i="3"/>
  <c r="T418" i="3" s="1"/>
  <c r="S440" i="3"/>
  <c r="T440" i="3" s="1"/>
  <c r="S442" i="3"/>
  <c r="T442" i="3" s="1"/>
  <c r="S330" i="3"/>
  <c r="T330" i="3" s="1"/>
  <c r="S346" i="3"/>
  <c r="T346" i="3" s="1"/>
  <c r="S384" i="3"/>
  <c r="T384" i="3" s="1"/>
  <c r="S386" i="3"/>
  <c r="T386" i="3" s="1"/>
  <c r="S398" i="3"/>
  <c r="T398" i="3" s="1"/>
  <c r="U416" i="3"/>
  <c r="S422" i="3"/>
  <c r="T422" i="3" s="1"/>
  <c r="S432" i="3"/>
  <c r="T432" i="3" s="1"/>
  <c r="S434" i="3"/>
  <c r="T434" i="3" s="1"/>
  <c r="U440" i="3"/>
  <c r="S446" i="3"/>
  <c r="T446" i="3" s="1"/>
  <c r="S368" i="3"/>
  <c r="T368" i="3" s="1"/>
  <c r="S438" i="3"/>
  <c r="T438" i="3" s="1"/>
  <c r="S338" i="3"/>
  <c r="T338" i="3" s="1"/>
  <c r="S382" i="3"/>
  <c r="T382" i="3" s="1"/>
  <c r="U253" i="3"/>
  <c r="S253" i="3"/>
  <c r="T253" i="3" s="1"/>
  <c r="U333" i="3"/>
  <c r="S333" i="3"/>
  <c r="T333" i="3" s="1"/>
  <c r="P454" i="3"/>
  <c r="S17" i="3"/>
  <c r="T17" i="3" s="1"/>
  <c r="S25" i="3"/>
  <c r="T25" i="3" s="1"/>
  <c r="S33" i="3"/>
  <c r="T33" i="3" s="1"/>
  <c r="S41" i="3"/>
  <c r="T41" i="3" s="1"/>
  <c r="S49" i="3"/>
  <c r="T49" i="3" s="1"/>
  <c r="S57" i="3"/>
  <c r="T57" i="3" s="1"/>
  <c r="S65" i="3"/>
  <c r="T65" i="3" s="1"/>
  <c r="S73" i="3"/>
  <c r="T73" i="3" s="1"/>
  <c r="S82" i="3"/>
  <c r="T82" i="3" s="1"/>
  <c r="S88" i="3"/>
  <c r="T88" i="3" s="1"/>
  <c r="U98" i="3"/>
  <c r="S98" i="3"/>
  <c r="T98" i="3" s="1"/>
  <c r="U112" i="3"/>
  <c r="S112" i="3"/>
  <c r="T112" i="3" s="1"/>
  <c r="U175" i="3"/>
  <c r="S175" i="3"/>
  <c r="T175" i="3" s="1"/>
  <c r="U237" i="3"/>
  <c r="S237" i="3"/>
  <c r="T237" i="3" s="1"/>
  <c r="U245" i="3"/>
  <c r="S245" i="3"/>
  <c r="T245" i="3" s="1"/>
  <c r="S287" i="3"/>
  <c r="T287" i="3" s="1"/>
  <c r="U287" i="3"/>
  <c r="S343" i="3"/>
  <c r="T343" i="3" s="1"/>
  <c r="U343" i="3"/>
  <c r="S14" i="3"/>
  <c r="T14" i="3" s="1"/>
  <c r="S22" i="3"/>
  <c r="T22" i="3" s="1"/>
  <c r="S30" i="3"/>
  <c r="T30" i="3" s="1"/>
  <c r="S38" i="3"/>
  <c r="T38" i="3" s="1"/>
  <c r="S46" i="3"/>
  <c r="T46" i="3" s="1"/>
  <c r="S54" i="3"/>
  <c r="T54" i="3" s="1"/>
  <c r="S62" i="3"/>
  <c r="T62" i="3" s="1"/>
  <c r="S70" i="3"/>
  <c r="T70" i="3" s="1"/>
  <c r="S78" i="3"/>
  <c r="T78" i="3" s="1"/>
  <c r="U104" i="3"/>
  <c r="S104" i="3"/>
  <c r="T104" i="3" s="1"/>
  <c r="U167" i="3"/>
  <c r="S167" i="3"/>
  <c r="T167" i="3" s="1"/>
  <c r="U229" i="3"/>
  <c r="S229" i="3"/>
  <c r="T229" i="3" s="1"/>
  <c r="U120" i="3"/>
  <c r="S120" i="3"/>
  <c r="T120" i="3" s="1"/>
  <c r="U160" i="3"/>
  <c r="S160" i="3"/>
  <c r="T160" i="3" s="1"/>
  <c r="U221" i="3"/>
  <c r="S221" i="3"/>
  <c r="T221" i="3" s="1"/>
  <c r="U84" i="3"/>
  <c r="S16" i="3"/>
  <c r="T16" i="3" s="1"/>
  <c r="S24" i="3"/>
  <c r="T24" i="3" s="1"/>
  <c r="S32" i="3"/>
  <c r="T32" i="3" s="1"/>
  <c r="S40" i="3"/>
  <c r="T40" i="3" s="1"/>
  <c r="S48" i="3"/>
  <c r="T48" i="3" s="1"/>
  <c r="S56" i="3"/>
  <c r="T56" i="3" s="1"/>
  <c r="S64" i="3"/>
  <c r="T64" i="3" s="1"/>
  <c r="S72" i="3"/>
  <c r="T72" i="3" s="1"/>
  <c r="U85" i="3"/>
  <c r="S85" i="3"/>
  <c r="T85" i="3" s="1"/>
  <c r="S87" i="3"/>
  <c r="T87" i="3" s="1"/>
  <c r="U152" i="3"/>
  <c r="S152" i="3"/>
  <c r="T152" i="3" s="1"/>
  <c r="U213" i="3"/>
  <c r="S213" i="3"/>
  <c r="T213" i="3" s="1"/>
  <c r="U277" i="3"/>
  <c r="S277" i="3"/>
  <c r="T277" i="3" s="1"/>
  <c r="S296" i="3"/>
  <c r="T296" i="3" s="1"/>
  <c r="U296" i="3"/>
  <c r="U294" i="3"/>
  <c r="S294" i="3"/>
  <c r="T294" i="3" s="1"/>
  <c r="U144" i="3"/>
  <c r="S144" i="3"/>
  <c r="T144" i="3" s="1"/>
  <c r="U205" i="3"/>
  <c r="S205" i="3"/>
  <c r="T205" i="3" s="1"/>
  <c r="U136" i="3"/>
  <c r="S136" i="3"/>
  <c r="T136" i="3" s="1"/>
  <c r="U197" i="3"/>
  <c r="S197" i="3"/>
  <c r="T197" i="3" s="1"/>
  <c r="U269" i="3"/>
  <c r="S269" i="3"/>
  <c r="T269" i="3" s="1"/>
  <c r="U93" i="3"/>
  <c r="S93" i="3"/>
  <c r="T93" i="3" s="1"/>
  <c r="U181" i="3"/>
  <c r="S181" i="3"/>
  <c r="T181" i="3" s="1"/>
  <c r="U90" i="3"/>
  <c r="S90" i="3"/>
  <c r="T90" i="3" s="1"/>
  <c r="U128" i="3"/>
  <c r="S128" i="3"/>
  <c r="T128" i="3" s="1"/>
  <c r="U189" i="3"/>
  <c r="S189" i="3"/>
  <c r="T189" i="3" s="1"/>
  <c r="U261" i="3"/>
  <c r="S261" i="3"/>
  <c r="T261" i="3" s="1"/>
  <c r="U397" i="3"/>
  <c r="S397" i="3"/>
  <c r="T397" i="3" s="1"/>
  <c r="U429" i="3"/>
  <c r="S429" i="3"/>
  <c r="T429" i="3" s="1"/>
  <c r="U351" i="3"/>
  <c r="S351" i="3"/>
  <c r="T351" i="3" s="1"/>
  <c r="U359" i="3"/>
  <c r="S359" i="3"/>
  <c r="T359" i="3" s="1"/>
  <c r="U367" i="3"/>
  <c r="S367" i="3"/>
  <c r="T367" i="3" s="1"/>
  <c r="S392" i="3"/>
  <c r="T392" i="3" s="1"/>
  <c r="S424" i="3"/>
  <c r="T424" i="3" s="1"/>
  <c r="S101" i="3"/>
  <c r="T101" i="3" s="1"/>
  <c r="S109" i="3"/>
  <c r="T109" i="3" s="1"/>
  <c r="S117" i="3"/>
  <c r="T117" i="3" s="1"/>
  <c r="S125" i="3"/>
  <c r="T125" i="3" s="1"/>
  <c r="S133" i="3"/>
  <c r="T133" i="3" s="1"/>
  <c r="S141" i="3"/>
  <c r="T141" i="3" s="1"/>
  <c r="S149" i="3"/>
  <c r="T149" i="3" s="1"/>
  <c r="S157" i="3"/>
  <c r="T157" i="3" s="1"/>
  <c r="S164" i="3"/>
  <c r="T164" i="3" s="1"/>
  <c r="S172" i="3"/>
  <c r="T172" i="3" s="1"/>
  <c r="S179" i="3"/>
  <c r="T179" i="3" s="1"/>
  <c r="S186" i="3"/>
  <c r="T186" i="3" s="1"/>
  <c r="S194" i="3"/>
  <c r="T194" i="3" s="1"/>
  <c r="S202" i="3"/>
  <c r="T202" i="3" s="1"/>
  <c r="S210" i="3"/>
  <c r="T210" i="3" s="1"/>
  <c r="S218" i="3"/>
  <c r="T218" i="3" s="1"/>
  <c r="S226" i="3"/>
  <c r="T226" i="3" s="1"/>
  <c r="S234" i="3"/>
  <c r="T234" i="3" s="1"/>
  <c r="S242" i="3"/>
  <c r="T242" i="3" s="1"/>
  <c r="S250" i="3"/>
  <c r="T250" i="3" s="1"/>
  <c r="S258" i="3"/>
  <c r="T258" i="3" s="1"/>
  <c r="S266" i="3"/>
  <c r="T266" i="3" s="1"/>
  <c r="S274" i="3"/>
  <c r="T274" i="3" s="1"/>
  <c r="S282" i="3"/>
  <c r="T282" i="3" s="1"/>
  <c r="S331" i="3"/>
  <c r="T331" i="3" s="1"/>
  <c r="U389" i="3"/>
  <c r="S389" i="3"/>
  <c r="T389" i="3" s="1"/>
  <c r="U421" i="3"/>
  <c r="S421" i="3"/>
  <c r="T421" i="3" s="1"/>
  <c r="U453" i="3"/>
  <c r="S453" i="3"/>
  <c r="T453" i="3" s="1"/>
  <c r="S106" i="3"/>
  <c r="T106" i="3" s="1"/>
  <c r="S114" i="3"/>
  <c r="T114" i="3" s="1"/>
  <c r="S122" i="3"/>
  <c r="T122" i="3" s="1"/>
  <c r="S130" i="3"/>
  <c r="T130" i="3" s="1"/>
  <c r="S138" i="3"/>
  <c r="T138" i="3" s="1"/>
  <c r="S146" i="3"/>
  <c r="T146" i="3" s="1"/>
  <c r="S154" i="3"/>
  <c r="T154" i="3" s="1"/>
  <c r="S162" i="3"/>
  <c r="T162" i="3" s="1"/>
  <c r="S169" i="3"/>
  <c r="T169" i="3" s="1"/>
  <c r="S177" i="3"/>
  <c r="T177" i="3" s="1"/>
  <c r="S183" i="3"/>
  <c r="T183" i="3" s="1"/>
  <c r="S191" i="3"/>
  <c r="T191" i="3" s="1"/>
  <c r="S199" i="3"/>
  <c r="T199" i="3" s="1"/>
  <c r="S207" i="3"/>
  <c r="T207" i="3" s="1"/>
  <c r="S215" i="3"/>
  <c r="T215" i="3" s="1"/>
  <c r="S223" i="3"/>
  <c r="T223" i="3" s="1"/>
  <c r="S231" i="3"/>
  <c r="T231" i="3" s="1"/>
  <c r="U300" i="3"/>
  <c r="U381" i="3"/>
  <c r="S381" i="3"/>
  <c r="T381" i="3" s="1"/>
  <c r="S252" i="3"/>
  <c r="T252" i="3" s="1"/>
  <c r="S260" i="3"/>
  <c r="T260" i="3" s="1"/>
  <c r="S268" i="3"/>
  <c r="T268" i="3" s="1"/>
  <c r="S276" i="3"/>
  <c r="T276" i="3" s="1"/>
  <c r="S286" i="3"/>
  <c r="T286" i="3" s="1"/>
  <c r="S339" i="3"/>
  <c r="T339" i="3" s="1"/>
  <c r="U373" i="3"/>
  <c r="S373" i="3"/>
  <c r="T373" i="3" s="1"/>
  <c r="U413" i="3"/>
  <c r="S413" i="3"/>
  <c r="T413" i="3" s="1"/>
  <c r="U445" i="3"/>
  <c r="S445" i="3"/>
  <c r="T445" i="3" s="1"/>
  <c r="S293" i="3"/>
  <c r="T293" i="3" s="1"/>
  <c r="S349" i="3"/>
  <c r="T349" i="3" s="1"/>
  <c r="U295" i="3"/>
  <c r="U405" i="3"/>
  <c r="S405" i="3"/>
  <c r="T405" i="3" s="1"/>
  <c r="U437" i="3"/>
  <c r="S437" i="3"/>
  <c r="T437" i="3" s="1"/>
  <c r="S328" i="3"/>
  <c r="T328" i="3" s="1"/>
  <c r="S336" i="3"/>
  <c r="T336" i="3" s="1"/>
  <c r="S344" i="3"/>
  <c r="T344" i="3" s="1"/>
  <c r="S352" i="3"/>
  <c r="T352" i="3" s="1"/>
  <c r="S360" i="3"/>
  <c r="T360" i="3" s="1"/>
  <c r="S375" i="3"/>
  <c r="T375" i="3" s="1"/>
  <c r="S383" i="3"/>
  <c r="T383" i="3" s="1"/>
  <c r="S391" i="3"/>
  <c r="T391" i="3" s="1"/>
  <c r="S399" i="3"/>
  <c r="T399" i="3" s="1"/>
  <c r="S407" i="3"/>
  <c r="T407" i="3" s="1"/>
  <c r="S415" i="3"/>
  <c r="T415" i="3" s="1"/>
  <c r="S423" i="3"/>
  <c r="T423" i="3" s="1"/>
  <c r="S431" i="3"/>
  <c r="T431" i="3" s="1"/>
  <c r="S439" i="3"/>
  <c r="T439" i="3" s="1"/>
  <c r="S447" i="3"/>
  <c r="T447" i="3" s="1"/>
  <c r="S332" i="3"/>
  <c r="T332" i="3" s="1"/>
  <c r="S340" i="3"/>
  <c r="T340" i="3" s="1"/>
  <c r="S348" i="3"/>
  <c r="T348" i="3" s="1"/>
  <c r="S356" i="3"/>
  <c r="T356" i="3" s="1"/>
  <c r="S364" i="3"/>
  <c r="T364" i="3" s="1"/>
  <c r="S372" i="3"/>
  <c r="T372" i="3" s="1"/>
  <c r="S380" i="3"/>
  <c r="T380" i="3" s="1"/>
  <c r="S388" i="3"/>
  <c r="T388" i="3" s="1"/>
  <c r="S396" i="3"/>
  <c r="T396" i="3" s="1"/>
  <c r="S404" i="3"/>
  <c r="T404" i="3" s="1"/>
  <c r="S412" i="3"/>
  <c r="T412" i="3" s="1"/>
  <c r="S420" i="3"/>
  <c r="T420" i="3" s="1"/>
  <c r="S428" i="3"/>
  <c r="T428" i="3" s="1"/>
  <c r="S436" i="3"/>
  <c r="T436" i="3" s="1"/>
  <c r="S444" i="3"/>
  <c r="T444" i="3" s="1"/>
  <c r="S452" i="3"/>
  <c r="T452" i="3" s="1"/>
  <c r="U454" i="3" l="1"/>
  <c r="U457" i="3" s="1"/>
  <c r="T454" i="3"/>
  <c r="S454" i="3"/>
  <c r="U45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tc={E76F1191-6D73-40F3-9444-6618C39A1D3B}</author>
    <author>tc={59BF922A-0438-484D-B5B3-D097698EB9F7}</author>
    <author>tc={E5BBFB53-5CE3-4A93-B6AD-689D04F6F602}</author>
    <author>tc={0B8BC44E-29E8-47B0-88FA-F02ACDF95F1D}</author>
    <author>tc={9E93110B-162C-4E75-94C3-B0EDE9A52471}</author>
    <author>tc={13E7C46C-DE0A-4785-814E-C694D02D8EDB}</author>
    <author>tc={9FC45860-2336-4226-8262-2F97AB37C78C}</author>
    <author>tc={E26BC6BF-FEFA-49E6-8FD5-7BA470BC3AB2}</author>
  </authors>
  <commentList>
    <comment ref="I10" authorId="0" shapeId="0" xr:uid="{E76F1191-6D73-40F3-9444-6618C39A1D3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Diligenciar las causas que con base en el análisis, conocimiento y experiencia se identifiquen; es decir, adicionales a la establecida por el Ente de Control.
Identificar causas relacionadas con la(s) problemática(s) del Hallazgo.
</t>
      </text>
    </comment>
    <comment ref="J10" authorId="1" shapeId="0" xr:uid="{59BF922A-0438-484D-B5B3-D097698EB9F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 Acción (correcciones - si aplica-, correctivas y/o preventivas) que adopta la Entidad para subsanar o corregir la causa que genera el hallazgo.
- Redactar en verbo infinitivo.
- Una Acción de Mejora puede desarrollarse en varias actividades
- No existe límite en la cantidad de Acciones de Mejora a formular.
- Establecer Acciones Mejora que esten bajo el control de la Dependencia que formula.
-Se recomienda tener en cuenta el ciclo PHVA (Planear – Hacer – Verificar – Actuar) para la formulación de las mismas.
</t>
      </text>
    </comment>
    <comment ref="K10" authorId="2" shapeId="0" xr:uid="{E5BBFB53-5CE3-4A93-B6AD-689D04F6F60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 Determinar  actividades de corrección (si se formularon Acciones de Corrección).
-Aquellas que se desarrollan para el cumplimiento de la Acción de Mejora
- Redactar actividad de tal manera que sea medible y cuantificable.
- Una Acción de Mejora puede desarrollarse en varias actividades
- No existe límite en la cantidad de Actividades a formular, por acción de mejora.
- Establecer Actividades que estén bajo el control de la Dependencia que formula.
-Se recomienda tener en cuenta el ciclo PHVA (Planear – Hacer – Verificar – Actuar) para la formulación de las mismas.
</t>
      </text>
    </comment>
    <comment ref="L10" authorId="3" shapeId="0" xr:uid="{0B8BC44E-29E8-47B0-88FA-F02ACDF95F1D}">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Medición de la Actividad. Ejemplo: Informes, Actas, jornadas de Capacitación etc.</t>
      </text>
    </comment>
    <comment ref="M10" authorId="4" shapeId="0" xr:uid="{9E93110B-162C-4E75-94C3-B0EDE9A52471}">
      <text>
        <t>[Comentario encadenado]
Su versión de Excel le permite leer este comentario encadenado; sin embargo, las ediciones que se apliquen se quitarán si el archivo se abre en una versión más reciente de Excel. Más información: https://go.microsoft.com/fwlink/?linkid=870924
Comentario:
    Tamaño de la actividad, se registra en número.</t>
      </text>
    </comment>
    <comment ref="N10" authorId="5" shapeId="0" xr:uid="{13E7C46C-DE0A-4785-814E-C694D02D8EDB}">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programada para el inicio de la actividad</t>
      </text>
    </comment>
    <comment ref="O10" authorId="6" shapeId="0" xr:uid="{9FC45860-2336-4226-8262-2F97AB37C78C}">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 programada para la finalización de la actividad, la cual debe ser diferente a la fecha inicial</t>
      </text>
    </comment>
    <comment ref="P10" authorId="7" shapeId="0" xr:uid="{E26BC6BF-FEFA-49E6-8FD5-7BA470BC3AB2}">
      <text>
        <t>[Comentario encadenado]
Su versión de Excel le permite leer este comentario encadenado; sin embargo, las ediciones que se apliquen se quitarán si el archivo se abre en una versión más reciente de Excel. Más información: https://go.microsoft.com/fwlink/?linkid=870924
Comentario:
    Cantidad de semanas que existe entre la fecha de inicio y la fecha final de ejecución de la actividad.</t>
      </text>
    </comment>
  </commentList>
</comments>
</file>

<file path=xl/sharedStrings.xml><?xml version="1.0" encoding="utf-8"?>
<sst xmlns="http://schemas.openxmlformats.org/spreadsheetml/2006/main" count="12450" uniqueCount="1315">
  <si>
    <t xml:space="preserve">Entidad: </t>
  </si>
  <si>
    <t>INSTITUTO COLOMBIANO DE BIENESTAR FAMILIAR</t>
  </si>
  <si>
    <t xml:space="preserve">Representante Legal:  </t>
  </si>
  <si>
    <t>ASTRID ELIANA CACERES CARDENAS</t>
  </si>
  <si>
    <t>NIT</t>
  </si>
  <si>
    <t>899999239-2</t>
  </si>
  <si>
    <t>Períodos que cubrirá:</t>
  </si>
  <si>
    <t xml:space="preserve">Fecha de suscripción </t>
  </si>
  <si>
    <t xml:space="preserve">Fecha de Evaluación </t>
  </si>
  <si>
    <t>PMCGR 2022-2023</t>
  </si>
  <si>
    <t>AUDITORÍA/DENUNCIA</t>
  </si>
  <si>
    <t>VIGENCIA REALIZACIÓN AUDITORIA /DENUNCIA</t>
  </si>
  <si>
    <t>NO. CONSECUTIVO HALLAZGO
(CÓD. ICBF)</t>
  </si>
  <si>
    <t>TEMA DEL HALLAZGO</t>
  </si>
  <si>
    <t>RESPONSABLE 
(Ejecución Plan de Mejoramiento)</t>
  </si>
  <si>
    <t>DESCRIPCIÓN DEL HALLAZGO</t>
  </si>
  <si>
    <t>CAUSA DEL HALLAZGO</t>
  </si>
  <si>
    <t>CAUSA IDENTIFICADA (ICBF)</t>
  </si>
  <si>
    <t>ACCIÓN DE MEJORA</t>
  </si>
  <si>
    <t>ACTIVIDADES / DESCRIPCIÓN</t>
  </si>
  <si>
    <t>UNIDAD DE MEDIDA</t>
  </si>
  <si>
    <t>CANTIDADES 
UNIDAD DE MEDIDA</t>
  </si>
  <si>
    <t>FECHA DE INICIO</t>
  </si>
  <si>
    <t>FECHA DE TERMINACIÓN</t>
  </si>
  <si>
    <t>PLAZO EN SEMANAS</t>
  </si>
  <si>
    <t>AUD_FIN_2022</t>
  </si>
  <si>
    <t>07. AUDITORÍA FINANCIERA 2018</t>
  </si>
  <si>
    <t>AF-CGR-2018 - 19</t>
  </si>
  <si>
    <t>Incertidumbre Construcciones en curso. Antioquia</t>
  </si>
  <si>
    <t>DIRECCIÓN ADMINISTRATIVA</t>
  </si>
  <si>
    <t>Hallazgo 19.  Incertidumbre Construcciones en Curso. Antioquia
• Centro Zonal Suroriental ICBF Medellín.
A diciembre 31 de 2018 se encontraba en proceso de construcción el Centro Zonal Suroriental de Medellín (Aun sigue en construcción en la actualidad) en desarrollo del Convenio o Contrato Interadministrativo 211948 suscrito con FONADE y en ejecución mediante el contrato 2018945, obra  aledaña a la sede principal del ICBF Regional Antioquia, sin embargo en los saldos y movimientos PCI Antioquia al finalizar el periodo contable de la vigencia 2018, no se encuentra registrado en la cuenta 1615 “Construcciones en curso” ningún valor correspondiente a dicha obra, no obstante, haber pagado $2.241.247.942 al contratista que había iniciado la obra y al cual FONADE declaro incumplimiento y liquidación del contrato.
Generándose una incertidumbre sobre el saldo de las cuentas 161501001 y 310506 y que los estados financieros del ICBF no reflejen razonablemente el saldo de dichas cuentas.
• Construcciones en curso contrato 3374 de 2012. (A).
El ICBF Regional Antioquia en oficio 31100-27-2 del 18 de marzo de 2019, en respuesta a la solicitud de información realizada por el equipo de auditoría de la CGR el día 12 de marzo del mismo año, Informo lo siguiente con respecto al saldo en la cuenta 1615 a diciembre 31 de 2018 correspondientes a registros en ejecución del contrato 3374 de 2012: “El 28 de diciembre &lt; ... &gt;"
El ICBF Regional Antioquia a diciembre 31 de 2018 tenía registrado en la cuenta 1615 “Construcciones en curso” $2.291.200.839 correspondiente a obras relacionadas con la ejecución del contrato No. 3374 de 2012 mediante el cual se está realizando la construcción de un Centro de Desarrollo Infantil para el municipio de Necoclí y otro para el municipio de Taraza (Antioquia); sin embargo desde el 02 de mayo de 2017 comenzó a operar el centro de desarrollo de Taraza, sin que a la fecha haya ocurrido lo mismo con el de Necoclí, debido a circunstancias descritas en los párrafos anteriores.  Debido a que el ICBF no solicito desde el comienzo de las obras que FONADE informara en forma individualizada los costos de construcción de cada uno de los centros de desarrollo infantil, con el propósito de hacer los registros contables acorde al avance de cada obra, no se ha podido legalizar y trasladar de la cuenta 1615 “Construcciones en curso” a  las cuentas 1605 “Terrenos” y 1640 “Edificaciones” el valor correspondiente al Centro de Desarrollo Infantil de Taraza el cual como ya se mencionó está en funcionamiento y prestando servicio a la comunidad desde el 02 de mayo de 2017, además sin que se haya hecho los registros respectivos en las cuentas 168501 “Depreciación Acumulada Edificios”  y 536001 “Gasto Depreciación Edificaciones”  por los periodos 2017 y 2018.
Los hechos descritos Generándose incertidumbre sobre los $2.291.200.839 registrados en la cuenta 1615 y subestimación de las cuentas 1605, 1640, 168501 y 536001 en cuantía indeterminada y que los estados financieros del ICBF no reflejen razonablemente el saldo de dichas cuentas.</t>
  </si>
  <si>
    <t>Lo anterior debido a deficiencias en el reconocimiento de los hechos económicos que afectan la entidad y de control interno contable.</t>
  </si>
  <si>
    <t xml:space="preserve">La no reclasificación de los saldos de la cuenta construcciones en curso.
</t>
  </si>
  <si>
    <t xml:space="preserve">Subsanar el hallazgo por medio de la presentación del Acta de Sostenibilidad Contable, la cual se evidencia la cancelación de los saldos de la Cuenta Construcciones en Curso. </t>
  </si>
  <si>
    <t xml:space="preserve">Actividad 1.  Presentar Informe de Gestión, donde se evidencie las gestiones realizadas para subsanar el hallazgo con sus respectivos soportes, lo anterior para el cierre definitivo del hallazgo.
</t>
  </si>
  <si>
    <t xml:space="preserve">Informe de Gestión con sus respectivos soportes </t>
  </si>
  <si>
    <t>AUDITORÍA FINANCIERA 2022</t>
  </si>
  <si>
    <t>AF-CGR-2022-08</t>
  </si>
  <si>
    <t>Recursos Patrimonio Autónomo (D) (Dirección General)</t>
  </si>
  <si>
    <t>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
Importante es destacar que la inmovilización de un recurso retrasa la ejecución de las políticas sociales y por ende el bienestar de la comunidad, más allá del costo económico que asumen las entidades públicas por las demoras presentadas.
...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t>
  </si>
  <si>
    <t>Esta práctica evidencia una falta de gestión de las entidades fideicomitentes, en la oportuna ejecución de los recursos dados en administración. De esta forma, a más tiempo de permanencia sin ejecutar, mayor es la consecuencia negativa sobre el erario.</t>
  </si>
  <si>
    <t xml:space="preserve">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t>
  </si>
  <si>
    <t xml:space="preserve">Legalización de las autorizaciones de pago a los hitos que dan cumplimiento a los entregables de los contratos interadministrativos. </t>
  </si>
  <si>
    <t xml:space="preserve">Actividad 1. Presentar Matriz Excel con información de legalizaciones realizadas de los contratos 1377 y 1412 de 2022  a la fecha.  </t>
  </si>
  <si>
    <t xml:space="preserve">Matriz Excel con la información de legalizaciones </t>
  </si>
  <si>
    <t xml:space="preserve">Actividad 2. Realizar seguimiento semestral a la legalización de los pagos de asistencia tecnica dentro de los 30 días siguientes a la fecha de autorizacion de pago de acuerdo al procedimineto.  </t>
  </si>
  <si>
    <t xml:space="preserve">Matriz Excel de reporte con soportes </t>
  </si>
  <si>
    <t>AF-CGR-2022-33</t>
  </si>
  <si>
    <t xml:space="preserve"> Inmueble Centro Especial Orange Hill (D) (San Andrés)  </t>
  </si>
  <si>
    <t>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
- Según registros del Centro especial Orange Hill, la construcción fue puesta en operación desde el año 1984.
-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
- En el comedor se evidencia el cambio de láminas de la cubierta. Sin embargo, la estructura de la madera es la misma lo que representa un riesgo para los niños y el personal que usa el área.
- En el taller vocacional se evidencian fisuras en sus paredes y asentamientos (…)
- En las estructuras de circulación se observan tramos en mal estado con respecto a los perfiles en aluminio y a la estructura en madera (…)
- En la fachada principal se observan daños en el encerramiento como consecuencia de los huracanes ETA, IOTA y JULIA. En la lateral derecha se encuentran tramos que se cayeron, y otros que están a punto de derrumbe. (…)
Ver imagenes Ilustración 1. Registro fotográfico del inmueble Centro Especial Orange Hill
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
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
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
...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t>
  </si>
  <si>
    <t>Lo anterior es ocasionado debido a la inobservancia del Instituto Colombiano de Bienestar Familiar – (ICBF) en el mantenimiento y cuidado de los bienes inmuebles a su cargo y su adecuada gestión….</t>
  </si>
  <si>
    <t>Falta de mantenimiento en la infraestructura</t>
  </si>
  <si>
    <t xml:space="preserve">Generar un diagnóstico de la infraestructura que nos permita identificar si la infraestructura entraría en operación una vez se le intervengan los recursos o si se determinaría si se entrega al municipio o se dona. </t>
  </si>
  <si>
    <t xml:space="preserve">Actividad 1. Realizar visita técnica por parte del Grupo Infraestructura Inmobiliaria de la Dirección Administrativa el viernes 15 de septiembre de 2023 a la infraestructura (Centro especializado Orange Hill) con el fin de tener un diagnóstico de la infraestructura para poder emitir el informe. </t>
  </si>
  <si>
    <t xml:space="preserve">Informe de Diagnóstico </t>
  </si>
  <si>
    <t>Actividad 2. Realizar reunión con la Dirección de Infancia, Dirección de Adolescencia y Juventud, Dirección Administrativa y Dirección Regional San Andres, para la socialización del Informe de Diagnóstico.</t>
  </si>
  <si>
    <t xml:space="preserve">Acta de Reunión con conclusiones </t>
  </si>
  <si>
    <t>Actividad 3. Elaborar Plan de Trabajo para la intervencion de la infraestructura segun las necesidades evidenciadas.</t>
  </si>
  <si>
    <t>Plan de Trabajo</t>
  </si>
  <si>
    <t xml:space="preserve">Actividad 4. Seguimiento Trimestral del avance del plan de trabajo establecido </t>
  </si>
  <si>
    <t xml:space="preserve">Informe </t>
  </si>
  <si>
    <t>AF-CGR-2022-39</t>
  </si>
  <si>
    <t>Obra contratada, ejecutada y entregada, - Obra Inconclusa (D, IP) (Dirección General)</t>
  </si>
  <si>
    <t xml:space="preserve">Hallazgo N° 39. Obra contratada, ejecutada y entregada, - Obra Inconclusa (D, IP) (Dirección General)
Teniendo en cuenta lo anterior es claro que la infraestructura construida no garantiza las condiciones necesarias para prestar de manera integral lo servicios requeridos en el modelo de responsabilidad penal para adolescentes.
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
Circunstancias por las cuales amerita declarar la pérdida de recursos públicos del orden Nacional, por el valor de las inversiones realizadas ($14.295.466.095).
</t>
  </si>
  <si>
    <t>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t>
  </si>
  <si>
    <t>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
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
Por consiguiente las causas que llevaron a la identificación de este hallazgo son las siguientes:
•Presupuesto elevado para la construcción integral del proyecto CAE Nuevo Redentor.
• Demoras en la contratación derivada llevada a cabo por FINDETER para el inicio de la Fase II.
• Tramite de Saneamiento de la licencia urbanística de El Redentor.</t>
  </si>
  <si>
    <t xml:space="preserve">Poner en operación la Fase I del CAE El Redentor </t>
  </si>
  <si>
    <t xml:space="preserve">Actividad 1. Incluir proyecto para puesta en operación FASE I CAE El Redentor en Contrato Interadministrativo 1743-2017.
</t>
  </si>
  <si>
    <t>Suscripción Modificación No. 10 Contrato 1743 de 2017 con adición del proyecto "Obras Provisionales para puesta en operación FASE I CAE El Redentor".</t>
  </si>
  <si>
    <t>Actividad 2. Realizar seguimiento a FINDETER, en el marco del Contrato Interadministrativo 1743 de 2017, para evaluar el estado del proceso de contratación para la puesta en operación Fase I CAE El Redentor - Periodicidad Bimensual.</t>
  </si>
  <si>
    <t>Informes de Gestión</t>
  </si>
  <si>
    <t>Actividad 3.  Realizar Informe de Avance de obras para la puesta en Operación de la Fase I del CAE El Redentor. Corte a 30 de junio de 2024.</t>
  </si>
  <si>
    <t>Acta de Entrega Obras</t>
  </si>
  <si>
    <t>24. AUDITORÍA FINANCIERA 2021</t>
  </si>
  <si>
    <t>AF-CGR-2021- 25</t>
  </si>
  <si>
    <t>Reservas Presupuestales Vigencia 2021 (Dirección General)</t>
  </si>
  <si>
    <t>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
Ver Cuadro N° 62
...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t>
  </si>
  <si>
    <t>Lo anterior demuestra deficiencias de planeación y supervisión en la ejecución de los contratos y en la adopción de procedimientos para la entrega de los soportes que permitan evidenciar el cumplimiento y pago de las obligaciones contractuales por parte del contratista.</t>
  </si>
  <si>
    <t>Lo anterior se presenta porque el tiempo de ejecución de los contratos a supervisar de Tóner, Papelería e implementos para Oficina, es muy corto, lo que afecta el cierre financiero de cada vigencia.</t>
  </si>
  <si>
    <t>Realizar seguimiento a la ejecución presupuestal sobre los contratos supervisados con el fin de verificar los saldos existentes para determinar la viabilidad de que se constituyan Cuentas por Pagar o Reserva Presupuestal.</t>
  </si>
  <si>
    <t>Actividad 1. Remitir comunicación a las dependencias generadoras de contratos de Tóner, Papelería e Implementos para Oficina, solicitando que el tiempo de ejecución establezca como fecha límite el 30 de noviembre de cada vigencia.</t>
  </si>
  <si>
    <t>Comunicación</t>
  </si>
  <si>
    <t>Actividad 2. Elaborar informe mensual sobre la ejecución de los saldos contractuales, una vez iniciada la ejecución hasta la liquidación.</t>
  </si>
  <si>
    <t>Informe</t>
  </si>
  <si>
    <t>Actividad 3. Envíar comunicación a los Almacenistas solicitando que  a mas tardar dentro de los primeros 8 dias hábiles del mes de diciembre realicen los ingresos correspondientes a los contratos de tóner, papelería e implementos de oficina en el sistema de información.</t>
  </si>
  <si>
    <t>Actividad 4. Elaborar informe con la consolidación de la información de los ingresos realizados por los Almacenistas.</t>
  </si>
  <si>
    <t>AF-CGR-2022-46</t>
  </si>
  <si>
    <t>Control, Seguimiento y Gestión (Santander)</t>
  </si>
  <si>
    <t>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
Ver Cuadro N° 140 - Responsables de Bienes a cargo
.... Sistema de inventarios desactualizado y bienes no protegidos ante posibles eventualidades.</t>
  </si>
  <si>
    <t>La situación anteriormente descrita, se presenta por la falta de control, seguimiento y actualización de los inventarios por los responsables de bienes a cargo y seguimiento por parte de la dependencia de Almacén…</t>
  </si>
  <si>
    <t>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t>
  </si>
  <si>
    <t>Sensibilizar a los funcionarios, sobre la responsabilidad y oportuna actualización de los inventarios, así como dar cumplimiento a los lineamientos establecidos en la Guía de Gestión de Bienes y Procedimientos de bienes muebles.</t>
  </si>
  <si>
    <t>Actividad 1. Solicitar a la Dirección de Gestión Humana el listado actualizado de los Servidores Públicos de la Sede de la Direccion General  y el reporte de novedades de ingreso, traslado, reubicación y retiro cuando estos ocurran.</t>
  </si>
  <si>
    <t>Actividad 2. Solicitar a la Dirección de Contratación el listado de Contratos de Prestación de Servicios Profesionales y de apoyo a la gestión vigentes, y el reporte de novedades de terminación o suspensión de contratos de la Sede de la Direccion General cuando ocurran.</t>
  </si>
  <si>
    <t>Actividad 3. Extraer del Sistema de Información SEVEN ERP el listado de colaboradores con bienes muebles a cargo.</t>
  </si>
  <si>
    <t>Listado</t>
  </si>
  <si>
    <t>Actividad 4. Realizar comparación de los listados enviados por la Dirección de Gestión Humana, Dirección de Contratación y la información extraída del Sistema de Información SEVEN ERP, para de esta manera establecer los nombres de los ex funcionarios que aun cuentan con bienes muebles asignados.</t>
  </si>
  <si>
    <t>Actividad 5. Envíar a los Almacenistas de las Regionales el listado de los ex funcionarios que cuentan con bienes muebles asignados, solicitando la  actualización de inventarios en el Sistema de Información SEVEN ERP.</t>
  </si>
  <si>
    <t>Actividad 6. Sensibilizar a los funcionarios sobre la responsabilidad de los inventarios a cargo y la oportuna actualización de los mismos.</t>
  </si>
  <si>
    <t>AF-CGR-2022-40</t>
  </si>
  <si>
    <t>Gestión Documental (OI) (Córdoba)</t>
  </si>
  <si>
    <t>Hallazgo N° 40. Gestión Documental (OI) (Córdoba)
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
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
• Se evidenció en todos que no se realiza la foliación de las carpetas contractuales, ya que estas fueron entregadas en archivo electrónico sin foliar.
•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
•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
...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t>
  </si>
  <si>
    <t>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
Desconocimiento de las funciones principales de los archivos y de la TRD, del manejo de tipos de archivos físicos, híbridos, electrónicos...</t>
  </si>
  <si>
    <t>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t>
  </si>
  <si>
    <t xml:space="preserve">Definir los lineamientos técnicos para la debida organización de expedientes híbridos </t>
  </si>
  <si>
    <t xml:space="preserve">Actividad 1. Remitir Comunicación Oficial a la Dirección de Información y Tecnología, solicitando informar las orientaciones para el cargue de documentación de archivo en ambientes virtuales (Expedientes híbridos). </t>
  </si>
  <si>
    <t>Comunicación Oficial</t>
  </si>
  <si>
    <t>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t>
  </si>
  <si>
    <t>AF-CGR-2022-41</t>
  </si>
  <si>
    <t>Gestión Documental de los Procesos Contractuales (OI) (Santander)</t>
  </si>
  <si>
    <t>Hallazgo N° 41. Gestión Documental de los Procesos Contractuales (OI) (Santander)
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
... lo cual dificulta y genera traumatismo e insatisfacción en el suministro oportuno a las personas que requieren la información, así como, su verificación para el cumplimiento de la normatividad aplicable.</t>
  </si>
  <si>
    <t>Lo anterior, por deficiencias de gestión documental en el registro, almacenamiento y custodia de los documentos,…</t>
  </si>
  <si>
    <t>AF-CGR-2022-50</t>
  </si>
  <si>
    <t>Archivos de los Documentos de los Procesos Contractuales (OI) (Huila)</t>
  </si>
  <si>
    <t>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información a las partes interesadas, impidiendo procesos de veeduría y control ciudadano sobre la ejecución de los recursos públicos. Hallazgo con traslado al Archivo General de la Nación.</t>
  </si>
  <si>
    <t>Esta situación se origina por el incumplimiento del deber como servidor público de tener bajo su custodia por cualquier medio de conservación la información generada en el proceso contractual…</t>
  </si>
  <si>
    <t>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t>
  </si>
  <si>
    <t>AF-CGR-2018 - 18</t>
  </si>
  <si>
    <t>Actualización Valor de los Activos (A-D) H8 Meta</t>
  </si>
  <si>
    <t>Hallazgo 18.  Actualización Valor de los Activos (A-D) H8 Meta
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t>
  </si>
  <si>
    <t>Activo registrado al valor de su adquisición.</t>
  </si>
  <si>
    <t>Imposibilidad de identificar físicamente el bien inmueble por parte del ICBF y  el IGAC  que permita actualizar su valor, dado que el predio no tiene código, ni cédula catastral a la fecha y lógicamente no es posible realizarle avalúo comercial por no ser ubicable.</t>
  </si>
  <si>
    <t>Adelantar las acciones de saneamiento respectivas y reclasificar el bien inmueble a la clase de bodega correspondiente que refleje su situación actual en cuentas de orden mientras llega la respuesta de la Superintendencia de Notariado y Registro - SNR.</t>
  </si>
  <si>
    <t xml:space="preserve">Actividad 1. Solicitar a la regioanl Meta  la reclasificación del inmueble a cuentas de orden en el aplicativo SEVEN ERP  mientras se adelantan las labores de saneamiento respectivas y se reciba respuesta de la Superintendencia de Notariado y Registro - SNR. </t>
  </si>
  <si>
    <t>Adelantar las acciones de saneamiento respectivas y reclasificar el inmueble a la clase de bodega correspondiente que refleje su situación actual.</t>
  </si>
  <si>
    <t>Actividad 2. Radicar solicitud motivada de cancelación del folio de matrícula inmobiliaria ante la Superintendencia de Notariado y Registro - SNR por inexistencia física del bien inmueble de conformidad con la certificación expedida por el IGAC.</t>
  </si>
  <si>
    <t>AF-CGR-2022-01</t>
  </si>
  <si>
    <t xml:space="preserve">Registro Deterioro Inventarios Bienes destinados a la Venta </t>
  </si>
  <si>
    <t>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
•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
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
La firma valuadora no otorga valor comercial a las construcciones ubicadas en lote de terreno, en atención a lo consideraciones plasmadas en el avalúo, por cuanto el deterioro corresponde al valor registrado en libros en cuantía de $9.118.000
...Las situaciones antes descritas generan una subestimación de la cuenta 1580 Deterioro Acumulado de Inventarios, en cuantía de $29.285.500, debido a la inoportunidad de los respectivos registros.</t>
  </si>
  <si>
    <t>La CGR no especificó causa.</t>
  </si>
  <si>
    <t>El ICBF no efectuó el registro del deterioro del bien inmueble citado en el hallazgo en la vigencia 2022.</t>
  </si>
  <si>
    <t>Adelantar las acciones tendientes a subsanar el registro contable del deterioro del inmueble citado en el hallazgo de conformidad con el úiltimo avalúo comercial realizado.</t>
  </si>
  <si>
    <t>Actividad 1. Solicitar a la Regional Meta dar la baja de inmueble y luego dar el ingreso de su valor incluyendo el registro del deterioro en el aplicativo SEVEN ERP.</t>
  </si>
  <si>
    <t>El ICBF no efectuó el registro del deterioro del inmueble citado en el hallazgo en la vigencia 2022.</t>
  </si>
  <si>
    <t>Efectuar verificación anual de aquellos inmuebles que reflejen indicios de deterioro conforme a las respuestas recibidas de las regionales a través del  cuestionario de deterioro (formato) que hace parte integral del P49.SA Procedimiento de Deterioro, para que el ICBF contrate el servicios de avalúos comerciales pertinentes en cada vigencia fiscal para que con dada avalúo se pueda determinar si hay deterioro o no para efectuar su registro pertinente en el aplicativo SEVEN ERP.</t>
  </si>
  <si>
    <t xml:space="preserve">Actividad 2. Registrar el deterioro generado en los bienes inmuebles  del ICBF con base en los avalúos realizados en la vigencia 2023.
</t>
  </si>
  <si>
    <t>Reporte SEVEN ERP</t>
  </si>
  <si>
    <t>AF-CGR-2022-02</t>
  </si>
  <si>
    <t>Ajuste Periodos Anteriores Cuenta Construcciones en Curso (D) (Dirección General)</t>
  </si>
  <si>
    <t xml:space="preserve">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
Ver Cuadro N° 95 - Construcciones en curso propiedad entidad territorial
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
...Esta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
</t>
  </si>
  <si>
    <t>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t>
  </si>
  <si>
    <t>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 que terminaron en las vigencias compredidas de  los años 2014 a 2017.</t>
  </si>
  <si>
    <t xml:space="preserve">Implementar un procedimiento de legalización de obras de inmuebles propios y a cargo de la entidad que permita definir como proceder en su registro, legalización y controles a fin de evitar la ocurrencia de esta situación en el futuro. </t>
  </si>
  <si>
    <t xml:space="preserve">Actividad 1. Socialización del P67.SA Procedimiento de Legalización de obras de inmuebles propios y a cargo de la entidad a los profesionales del Grupo de Infraestructura Inmobiliaria para su aplicación.
</t>
  </si>
  <si>
    <t>Acta de la Socialización</t>
  </si>
  <si>
    <t>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cursos que terminaron en las vigencias compredidas de 2014 a 2017.</t>
  </si>
  <si>
    <t xml:space="preserve">Actividad 2. El Grupo de infraestructura inmobiliaria remitirá trimestralmente al Grupo de Gestión de Bienes la solicitud de legalización por todo concepto derivadada de los contrato de obras.   </t>
  </si>
  <si>
    <t>AF-CGR-2022-03</t>
  </si>
  <si>
    <t>Edificación CDI Regional Cauca (Cauca)</t>
  </si>
  <si>
    <t>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
...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t>
  </si>
  <si>
    <t>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t>
  </si>
  <si>
    <t>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t>
  </si>
  <si>
    <t>Efectuar revisión y depuración de los bienes  inmuebles que el ICBF tiene registrados en la clase de bodega 20 - Edificaciones en suelo ajeno  a fin de  evitar la duplicidad de los registros en los estados financieros de la nación.</t>
  </si>
  <si>
    <t xml:space="preserve">Actividad 1. Remitir comunicación a la Regional Cauca para efectuar la descarga en los estados financieros del  registro contable del inmueble a fin de evitar duplicidad de registro en los estados financieros de la nación.
</t>
  </si>
  <si>
    <t xml:space="preserve">Actividad 2. Verificar que la descarga del inmueble sea realizada efectivamente por la Regional Cauca en el Aplicativo SEVEN ERP. </t>
  </si>
  <si>
    <t>Actividad 3. Realizar Mesa de Trabajo con las regionales para revisar y depurar los inmuebles registrados en la clase de bodega 20 - Edificaciones en Suelo Ajeno y evitar la duplicidad de los registros en los estados financieros de la nación.</t>
  </si>
  <si>
    <t>Reporte de Compromisos de las Regionales en Excel</t>
  </si>
  <si>
    <t>AF-CGR-2022-04</t>
  </si>
  <si>
    <t>Registro de Edificaciones (D, OI) (Putumayo)</t>
  </si>
  <si>
    <t xml:space="preserve">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
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
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
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
...ocasionando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
</t>
  </si>
  <si>
    <t xml:space="preserve">Lo anterior situación se presenta por debilidades en la gestión sobre titularización de los bienes, falencias en la comunicación entre el ICBF y los entes territoriales (Municipios de Sibundoy y Valle del Guamuez), </t>
  </si>
  <si>
    <t xml:space="preserve">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t>
  </si>
  <si>
    <t>Efectuar revisión y depuración de los bienes  inmuebles que el ICBF tiene registrados en la clase de bodega 20 - Edificaciones en Suelo Ajeno  a fin de  evitar la duplicidad de los registros en los estados financieros de la nación.</t>
  </si>
  <si>
    <t xml:space="preserve">Actividad 1. Remitir comunicación a la Regional Putumayo para efectuar la descarga en los estados financieros del  registro contable de los inmuebles a fin de evitar duplicidad de los registros en los estados financieros de la nación.
</t>
  </si>
  <si>
    <t>Actividad 2. Verificar que la descarga de los inmuebles se realice efectivamente por la Regional Putumayo en el Aplicativo SEVEN ERP.</t>
  </si>
  <si>
    <t>Actividad 3. Realizar Mesa de Trabajo con las regionales para revisar y depurar los inmuebles registrados en la clase de bodega 20 - Edificaciones en Suelo Ajeno a efectos de evitar la duplicidad de los registros en los estados financieros de la nación.</t>
  </si>
  <si>
    <t>AF-CGR-2022-05</t>
  </si>
  <si>
    <t>Revelación de Bienes Inmuebles en Propiedad, Planta y Equipo (Putumayo)</t>
  </si>
  <si>
    <t xml:space="preserve">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
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
...Que puede ocasionar, inexactitud en los registros contables en Propiedades, planta y equipos del ICBF Regional Putumayo.
</t>
  </si>
  <si>
    <t>Lo anterior situación se presenta por debilidades en el control interno contable, falencias en la comunicación entre el área financiera del ICBF y el Centro Zonal de Puerto Asís.</t>
  </si>
  <si>
    <t>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t>
  </si>
  <si>
    <t xml:space="preserve">Revisar  la clasificación de los bienes inmuebles en las diferentes clases de bodega que tiene el ICBF y efectuar los registros, ajustes y reclasificaciones a que haya lugar a fin de  reflejar la situación financiera real  de cada uno. </t>
  </si>
  <si>
    <t xml:space="preserve">Actividad 1.  Remisión de los Informes Trimestrales de los activos del Aplicativo SEVER ERP de los bienes inmuebles de la Regional Putumayo a efectos de realizar la conciliación con lo que reporten las Oficinas de Instrumentos Públicos de su jurisdicción por círculo registral.
</t>
  </si>
  <si>
    <t>Reporte en Excel</t>
  </si>
  <si>
    <t xml:space="preserve">Actividad 2. Realizar Mesas de Trabajo con las regionales  para revisar  la clasificación de los bienes inmuebles en las diferentes clases de bodega y efectuar los ajustes a que haya lugar. </t>
  </si>
  <si>
    <t>Actividad 3. Verificar cuatrimestralmente la PPYE del ICBF que tanto los registros de los terrenos como las edificaciones se encuentren incorporados en los estados financieros de la entidad.</t>
  </si>
  <si>
    <t>AF-CGR-2022-06</t>
  </si>
  <si>
    <t>Deterioro de Bienes Inmuebles (San Andrés)</t>
  </si>
  <si>
    <t>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índice de deterioro, el 87.5% de los inmuebles de su propiedad presentan indicios de deterioro para la vigencia 2022, tal como se describe a continuación:
Ver Cuadro N° 97 - Información del formato cuestionario indicios de deterioro
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
A pesar de que el ICBF Regional San Andrés reconoce la existencia de deterioro en sus bienes inmuebles, a la fecha no se evidenció procedimiento alguno que de cuenta de la medición del mismo y su revelación en los estados financieros.
...Esto ocasionado, que las cifras presentadas en los estados financieros relacionadas con la propiedad, planta y equipo no sean congruentes con los reportes internos generados para identificar el deterioro sufrido los bienes inmuebles.</t>
  </si>
  <si>
    <t>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t>
  </si>
  <si>
    <t>El ICBF no pudo comprobar si existió deterioro o no con la información de indicios de  deterioro  reportada por la Regional San Andrés en razón a que en la vigencia 2022 el ICBF no realizo contrato de avalúos.</t>
  </si>
  <si>
    <t>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t>
  </si>
  <si>
    <t xml:space="preserve">Actividad 1. Realizar el comparativo del valor de Mercado indicado en los avalúos comerciales frente al valor en libros que se reflja en el aplicativo SEVEN ERP a efectos de determinar la existencia o no de deterioro conforme a los indicios de deterioro reportados por las regionales.
</t>
  </si>
  <si>
    <t>Actividad 2. Registrar el deterioro de los bienes inmuebles en el Aplicativo SEVEN ERP con base en los avalúos realizados en la vigencia 2023 siempre y cuando el valor de mercado sea inferior al valor en libros que se refleja en el aplicativo SEVEN ERP.</t>
  </si>
  <si>
    <t>Reporte Aplicativo SEVEN ERP</t>
  </si>
  <si>
    <t>AF-CGR-2022-07</t>
  </si>
  <si>
    <t>Depreciación Acumulada a 31 de diciembre de 2022 con diferencia en la vida útil</t>
  </si>
  <si>
    <t>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
Ver Cuadro N° 98  - Depreciación acumulada a 31 de diciembre de 2022 con diferencia en la vida útil
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
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
Ver Cuadro N° 99  Depreciación acumulada a 31 de diciembre de 2022 del inmueble con placa 414023
...que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t>
  </si>
  <si>
    <t xml:space="preserve">La situación descrita se origina por deficiencias en la aplicación de controles para efectuar conciliación de las áreas de almacén y contabilidad y actualizar sistemas de información financiera como Seven, con los avalúos realizados y escritura pública; 
</t>
  </si>
  <si>
    <t>Inadecuada interpretación contable por parte del ente auditor en razón a que los 41 años son la referencia para establer la vida útil de los inmuebles que no tuvieron avalúo. Luego, aquellos inmuebles que tuvieron avalúo comercial, la vida útil será la que determinan los avalúos realizados tal y como se indica en las primeras dos líneas del Numeral 4.4.1.2. Vida Útil, de la Guía de Gestión de Bienes V4 que aplicó para la vigencia 2022.</t>
  </si>
  <si>
    <t>Se hace necesario estructurar un informe que de cuenta de la improcedencia del hallazgo frente a los lineamientos impartidos por la Contaduría General de la Nación y llo que se tiene definido en la Guía de Gestión de Bienes del ICBF.</t>
  </si>
  <si>
    <t>Actividad 1. Elaborar un informe explicativo de la improcedencia del hallazgo en razón  a que en el Numeral 4.4.1.2. Vida Útil, de la Guía de Gestión de Bienes V4 que aplica para la vigencia 2022 se especifíca  claramente que la vida útill para aquellos inmuebles que tuvieron avalúo  es la que determina el avalúo comercial realizado.</t>
  </si>
  <si>
    <t>01. ANTERIORES A 2017</t>
  </si>
  <si>
    <t>ARGR2014-CGR-SA029</t>
  </si>
  <si>
    <t>Venta de Bien Inmueble No Explotado (A). San Andrés</t>
  </si>
  <si>
    <t>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t>
  </si>
  <si>
    <t>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t>
  </si>
  <si>
    <t>La Regional San Andrés no efectuó oportunamente el saneamiento jurídico y administrativo del Inmueble Tom Hooker en cuanto al esclarecimienito y materialización de los linderos que permita su movilización o enajenación sin inconveniente alguno.</t>
  </si>
  <si>
    <t>Efectuar el Saneamiento Juridico-Administrativo del inmueble relacionado en el hallazgo, permitiendo su movilización o enajenación.</t>
  </si>
  <si>
    <t xml:space="preserve">Actividad 1. Solicitar a la Regional San Andrés realizar impulso procesal al despacho con el fin de avanzar en el agotamiento de cada una de las etapas del proceso con el fin de poder efectuar el saneamiento del inmueble que permita su enajenación.
</t>
  </si>
  <si>
    <t xml:space="preserve">Actividad 2.  Efectuar Seguimiento Trimestral al estado de avance del proceso. </t>
  </si>
  <si>
    <t>Realizar avalúo comercial a los inmuebles del ICBF para posibilitar su movilización o enajenación.</t>
  </si>
  <si>
    <t xml:space="preserve">Actividad 3. Realizar el avalúo comercial del inmueble.
</t>
  </si>
  <si>
    <t>Avalúo Comercial</t>
  </si>
  <si>
    <t>La Regional San Andrés no efectuó oportunamente el saneamiento jurídico y administrativo del Inmueble Tom Hooker en cuanto al esclarecimiento y materialización de los linderos que permita su movilización o enajenación sin inconveniente alguno.</t>
  </si>
  <si>
    <t>Efectuar la comercialización del inmueble relacionado en el hallazgo a través de CISA como intermediario comercial del ICBF para enajenar sus bienes inmuebles.</t>
  </si>
  <si>
    <t xml:space="preserve">Actividad 4. Solicitarle a CISA la intermediación comercial del inmueble Tom Hooker en caso de ser judicilamente viable teniendo en cuenta el proceso judicial que cursa sobre el inmueble. </t>
  </si>
  <si>
    <t>AF-CGR-2021- 22</t>
  </si>
  <si>
    <t>Pérdida de Recursos de Apropiación (Dirección General)</t>
  </si>
  <si>
    <t>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t>
  </si>
  <si>
    <t>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t>
  </si>
  <si>
    <t>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
Demoras internas en los procesos precontractuales, lo cual hace que el valor a ejecutar se reduzca por el tiempo de ejecución.
Debilidad en el seguimiento en la ejecución de los compromisos y gestión para su liberación oportuna.</t>
  </si>
  <si>
    <t>Implementar las actividades de seguimiento a los saldos por comprometer, los saldos de los registros presupuestales, que permita tomar las decisiones oportunamente para la reinversión de los recursos para reducir la pérdida de apropiación.</t>
  </si>
  <si>
    <t>Actividad 1. Remitir comunicado estableciendo los plazos límites para comprometer los recursos disponibles y el proceder frente al incumplimiento de las fechas determinadas.</t>
  </si>
  <si>
    <t>Implementar las actividades de seguimiento a los saldos por comprometer, los saldos de los registros presupuestales, que permita tomar las decisiones oportunamente para la reinversion de los recursos para reducir la pérdida de apropiación.</t>
  </si>
  <si>
    <t>Actividad 2. Enviar bimestralmente los saldos de apropiación por comprometer, generando las respectivas alertas a todas las regionales y grupos de la Direcion Administrativa.</t>
  </si>
  <si>
    <t>Comunicación
Archivo Excel</t>
  </si>
  <si>
    <t>Actividad 3. Enviar bimestralmente reporte con los saldos de CDP no utilizados y que lleven mas  90 dias de expedición.</t>
  </si>
  <si>
    <t>Actividad 4. Realizar reunión de seguimiento para validar la destinación de los saldos por compremeter en la vigencia 2023.</t>
  </si>
  <si>
    <t>Acta de Reunión</t>
  </si>
  <si>
    <t>Actividad 5. Una vez se identifiquen los saldos que no han sido comprometidos dentro de las fechas establecidas en el comunicado enviado se procederá al contracredito de los mismos, teniendo en cuenta los tiempos establecidos en la guia financiera.</t>
  </si>
  <si>
    <t>Soporte con los contracreditos y saldos disponibles de la unidad ejecutora</t>
  </si>
  <si>
    <t>Incumplimiento por parte del proveedor frente a la entrega de los soportes requeridos para el pago, motivo por el cual  fue necesario constituir la reserva presupuestal, denotando una mala planeación en la temrinación del contrato.</t>
  </si>
  <si>
    <t xml:space="preserve">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
</t>
  </si>
  <si>
    <t>Actividad 1. Radicar Informe de los pagos pendientes (si hubiesen) en un plazo de máximo 15 días hábiles,  una vez finalizado el plazo de ejecución contrato.</t>
  </si>
  <si>
    <t xml:space="preserve"> Informe de Pago 
</t>
  </si>
  <si>
    <t>Actividad 2. Radicar el Informe Final para trámite de liquidación ante la Dirección de Contratación, en un plazo total de máximo 30 días hábiles. una vez finalizado el plazo de ejecución contrato.</t>
  </si>
  <si>
    <t xml:space="preserve">Informe de Supervisión
</t>
  </si>
  <si>
    <t>Actividad 3. Realizar la capacitacion  al equipo de apoyo a la supervisión, en las actividades de seguimiento y elaboracion de Certificaciones de Pago e Informes Finales.</t>
  </si>
  <si>
    <t>Registro de Asistencia a Capacitación</t>
  </si>
  <si>
    <t>Actividad 1. Elaborar Informe Mensual sobre la ejecución de los saldos presupuestales del contrato, una vez iniciada la ejecución hasta la liquidación.</t>
  </si>
  <si>
    <t>Actividad 2. Remitir Comunicación a las dependencias generadoras de contratos de Tóner, Papelería e Implementos para Oficina, solicitando que el plazo de ejecucion no supere el 15 de Diciembre de la vigencia fiscal.</t>
  </si>
  <si>
    <t>AF-CGR-2022-15</t>
  </si>
  <si>
    <t>Constitución Reservas Presupuestales (D) (Dirección General)</t>
  </si>
  <si>
    <t>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
...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t>
  </si>
  <si>
    <t>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Cuadro N° 110 - Reservas Presupuestales no refrendadas Dirección General</t>
  </si>
  <si>
    <t>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t>
  </si>
  <si>
    <t>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t>
  </si>
  <si>
    <t xml:space="preserve">Informe de Pago 
</t>
  </si>
  <si>
    <t>Actividad 2. Radicar el Informe Final para tramite de liquidación ante la Dirección de Contratación, en un plazo total de máximo 30 días hábiles. una vez finalizado el plazo de ejecución contrato.</t>
  </si>
  <si>
    <t xml:space="preserve">Informe de Supervisión
</t>
  </si>
  <si>
    <t>Actividad 3. Realizar la capacitacion al equipo de apoyo a la supervisión, en las actividades de seguimiento y elaboracion de Certificaciones de Pago e Informes Finales.</t>
  </si>
  <si>
    <t>AF-CGR-2022-20</t>
  </si>
  <si>
    <t>Vigencias Expiradas (D) (Dirección General)</t>
  </si>
  <si>
    <t>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
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
B. Contrato 1627/ 2019/ Unión / Temporal Familias MIC/Grupo Empresarial Pinzón Muñoz SAS
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
C. Contrato 577/ 2016/ Fundación Social con Futuro.
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D. Contrato 127/2013/Regional Meta /ICBF-Asociación de Padres de Familia del Hogar Infantil La Macarena.
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
... dando lugar a un total de pagos de Pasivos Exigibles de Vigencias Expiradas por $464.683.031</t>
  </si>
  <si>
    <t>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t>
  </si>
  <si>
    <t>Deficiencia en el seguimiento  de la ejecucion presupuestal y en la adopción de controles que permitan evidenciar el cumplimiento y pago de las obligaciones contractuales por parte del contratista dentro de la vigencia fiscal.</t>
  </si>
  <si>
    <t>Actividad 1. Radicar Informe de los pagos pendientes (si hubiesen) en el Primer Trimestre de la vigencia siguiente y/o radicar solicitud de modificacion presupuestal (Liberación Saldo no Ejecutado).</t>
  </si>
  <si>
    <t>Informe de Pago (si  requiere) y/o Solicitud de Modificacion Presupuestal</t>
  </si>
  <si>
    <t>Actividad 2. Radicar el Informe Final para trámite de liquidación ante la Dirección de Contratación, en el cuarto mes de la vigencia siguientes, una vez finalizado el plazo de ejecución contrato.</t>
  </si>
  <si>
    <t xml:space="preserve"> Informe de Supervisión</t>
  </si>
  <si>
    <t>Actividad 3. Realizar la capacitación  al equipo de apoyo a la supervisión, en las actividades de seguimiento y elaboracion de Certificaciones de Pago e Informes Finales.</t>
  </si>
  <si>
    <t>AF-CGR-2021- 37</t>
  </si>
  <si>
    <t>Publicidad en el sistema electrónico de contratación pública SECOP II (D) (Dirección General)</t>
  </si>
  <si>
    <t>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convenio interadministrativo 1015842021
• No se realizó publicación de clausulado contractual
• No se publicó informes de supervisión
• Pagos realizados por el ICBF
Contrato prestación de servicios 1015142021
• No se realizó publicación de clausulado contractual
• No se publicó informes de supervisión
• Pagos realizados por el ICBF
Contrato prestación de servicios 1015742021
• Pagos realizados por el ICBF
• Informes de supervisión
• Acta de liquidación del contrato
....lo que dificulta el conocimiento y avance por parte de los interesados y de la comunidad en general, de los proyectos adelantados.
En ese sentido, al no publicar los documentos correspondientes de los contratos relacionados, se incumple además con lo previsto en la Ley 1437/11, artículo 3 numeral 9.</t>
  </si>
  <si>
    <t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t>
  </si>
  <si>
    <t>Desconocimiento por parte de los apoyos a la supervision, y defiencias en las directrices y seguimiento del cargue de los documentos que soporten la ejecucion y cumplimiento de los contratos en SECOP.</t>
  </si>
  <si>
    <t xml:space="preserve">Establecer un mecanismo que permita validar el cargue de los documentos que soporten la ejecución de cada uno de los contratos que se adelanten por la Dirección Administrativa. </t>
  </si>
  <si>
    <t>Actividad 1. Emitir un correo desde la supervision a los apoyos, dando las directrices para la remision de los informes de supervision y ejecucion, asegurando el cargue de los mismos, en la plataforma SECOP.</t>
  </si>
  <si>
    <t>Correo Electrónico</t>
  </si>
  <si>
    <t>Actividad 2. Emitir un memorando desde la Direccion Administrativa, recordando la responsabilidad frente a la supervision de los contratos y el cargue de la informacion en el SECOP.</t>
  </si>
  <si>
    <t>Memorando</t>
  </si>
  <si>
    <t>Actividad 3. Solicitar a la Dirección de Contratación, capacitacion sobre el cargie de los documentos que soporten la ejecucion de los contratos, de acuerdo con las diferentes modalidades de contratacion</t>
  </si>
  <si>
    <t>AF-CGR-2022-45</t>
  </si>
  <si>
    <r>
      <rPr>
        <b/>
        <sz val="11"/>
        <rFont val="Calibri"/>
        <family val="2"/>
        <scheme val="minor"/>
      </rPr>
      <t xml:space="preserve">Hallazgo N° 45. Publicidad en el sistema electrónico de contratación pública SECOP II (D) (Dirección General)
</t>
    </r>
    <r>
      <rPr>
        <sz val="11"/>
        <rFont val="Calibri"/>
        <family val="2"/>
        <scheme val="minor"/>
      </rPr>
      <t xml:space="preserve">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 No se publicó pagos realizados por el ICBF.
• Pólizas.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r>
  </si>
  <si>
    <t>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t>
  </si>
  <si>
    <t>Actividad 3. Solicitar a la Dirección de Contratación, capacitación sobre el cargie de los documentos que soporten la ejecucion de los contratos, de acuerdo con las diferentes modalidades de contratación.</t>
  </si>
  <si>
    <t>Etiquetas de fila</t>
  </si>
  <si>
    <t>(en blanco)</t>
  </si>
  <si>
    <t>Total general</t>
  </si>
  <si>
    <t>Pérdida de recursos de Apropiación (Dirección General)</t>
  </si>
  <si>
    <t>DIRECCIÓN DE ADOLESCENCIA Y JUVENTUD</t>
  </si>
  <si>
    <r>
      <rPr>
        <b/>
        <sz val="12"/>
        <color theme="1"/>
        <rFont val="Calibri"/>
        <family val="2"/>
      </rPr>
      <t>Hallazgo N° 22. Pérdida de recursos de Apropiación (Dirección General)</t>
    </r>
    <r>
      <rPr>
        <sz val="12"/>
        <color theme="1"/>
        <rFont val="Calibri"/>
        <family val="2"/>
      </rPr>
      <t xml:space="preserve">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t>
    </r>
  </si>
  <si>
    <r>
      <t xml:space="preserve">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t>
    </r>
    <r>
      <rPr>
        <sz val="12"/>
        <color rgb="FFFF0000"/>
        <rFont val="Calibri"/>
        <family val="2"/>
      </rPr>
      <t>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t>
    </r>
  </si>
  <si>
    <t>Fortalecer la ruta interna de seguimiento y monitoreo de la programación, planeación y ejecución presupuestal para identificar acciones oportunas para la correcta apropiación de los recursos de la vigencia.</t>
  </si>
  <si>
    <t>1. Realizar cronograma de programación de la contratación del II Semestre de los rubros del proyecto apoyo para el desarrollo de los proyectos de vida para adolescentes y jóvenes a nivel nacional.</t>
  </si>
  <si>
    <t xml:space="preserve">Matriz (Excel)
</t>
  </si>
  <si>
    <t>2. Realizar actas de análisis del nuevo modelo financiero mensual, con los alertas de los saldos de apropiación, saldos de CDP, saldos de compromiso y reservas presupuestales para remisión a la Dirección Financiera.</t>
  </si>
  <si>
    <t xml:space="preserve">Correo Electrónico
</t>
  </si>
  <si>
    <t xml:space="preserve">3. Participar en el Comité de Seguimiento a la Ejecución Presupuestal convocada por la Dirección Financiera y presentar las alertas del área para la toma de decisiones.
</t>
  </si>
  <si>
    <t>Acta</t>
  </si>
  <si>
    <r>
      <t xml:space="preserve">4.Remitir memorando mensual a la Dirección de Planeación y Control de Gestión </t>
    </r>
    <r>
      <rPr>
        <sz val="12"/>
        <color rgb="FFFF0000"/>
        <rFont val="Calibri"/>
        <family val="2"/>
      </rPr>
      <t>y Dirección Financiera</t>
    </r>
    <r>
      <rPr>
        <sz val="12"/>
        <color theme="1"/>
        <rFont val="Calibri"/>
        <family val="2"/>
      </rPr>
      <t>, el estado de ejecución presupuestal del área para la toma de decisiones.</t>
    </r>
  </si>
  <si>
    <t xml:space="preserve">Memorando
</t>
  </si>
  <si>
    <r>
      <t xml:space="preserve">5.Reporte de ejecución presupuestal del proyecto de inversión del periodo, </t>
    </r>
    <r>
      <rPr>
        <sz val="12"/>
        <color rgb="FFFF0000"/>
        <rFont val="Calibri"/>
        <family val="2"/>
      </rPr>
      <t>remitido al Director de Adolescencia y Juventud para la toma de decisiones.</t>
    </r>
  </si>
  <si>
    <t>AF-CGR-2022-12</t>
  </si>
  <si>
    <t>Recursos de Apropiación vigencia 2022 (D) (Dirección General)</t>
  </si>
  <si>
    <r>
      <rPr>
        <b/>
        <sz val="12"/>
        <color theme="1"/>
        <rFont val="Calibri"/>
        <family val="2"/>
      </rPr>
      <t>Hallazgo N° 12. Recursos de Apropiación vigencia 2022 (D) (Dirección General)</t>
    </r>
    <r>
      <rPr>
        <sz val="12"/>
        <color theme="1"/>
        <rFont val="Calibri"/>
        <family val="2"/>
      </rPr>
      <t xml:space="preserve">
La ejecución del presupuesto de gastos del ICBF en la vigencia 2022 fue del 96.97%. Como se observa en los siguientes rubros que se traduce en una pérdida de recursos de aprobación por $239.631.362.603.
</t>
    </r>
    <r>
      <rPr>
        <b/>
        <sz val="12"/>
        <color theme="1"/>
        <rFont val="Calibri"/>
        <family val="2"/>
      </rPr>
      <t>Ver Cuadro N° 105 - Ejecución de Gastos 2022</t>
    </r>
    <r>
      <rPr>
        <sz val="12"/>
        <color theme="1"/>
        <rFont val="Calibri"/>
        <family val="2"/>
      </rPr>
      <t xml:space="preserve">
...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t>
    </r>
  </si>
  <si>
    <t>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t>
  </si>
  <si>
    <t>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t>
  </si>
  <si>
    <t>1. Realizar cronograma de programación de la contratación del II Semestre de los rubros del proyecto de inversión denominado: apoyo para el desarrollo de los proyectos de vida para adolescentes y jóvenes a nivel nacional.</t>
  </si>
  <si>
    <t>2. Realizar mensualmente las actas de análisis del nuevo modelo financiero, con los alertas de los saldos de apropiación, saldos de CDP, saldos de compromiso y reservas presupuestales para remisión a la Dirección Financiera.</t>
  </si>
  <si>
    <t>5.Reporte de ejecución presupuestal del proyecto de inversión del periodo.</t>
  </si>
  <si>
    <t>19. AUDITORÍA FINANCIERA 2020</t>
  </si>
  <si>
    <t>AF-CGR-2020 - 78</t>
  </si>
  <si>
    <t xml:space="preserve">Publicación en el Sistema Electrónico de  Contratación  Pública — SECOP </t>
  </si>
  <si>
    <t>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
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
Contratos de aporte 405-2020, 409 -2020 y 427 de 2020 y el contrato interadministrativo N°1504-2020
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
Contrato de aporte 405-2020
-	No se hizo publicación de los anexos de estudios previos (anexo 1, anexo 4 y acta de comité de contratación.
-	No publicación del clausulado del contrato de aporte.
-	No publicación del acta de  inicio
-	No  publicación  del  Registro presupuestal
-	No publicación de  informes  de ejecución
-	No publicación de soportes de pago
-	No registra las asignaciones para el seguimiento, ordenador del gasto, supervisor.
Contrato de aporte 409-2020
-	No se hizo publicación de estudios previos
-	No publicación del clausulado del contrato de aporte.
-	No publicación del acta de  inicio
-	No  publicación  del  Registro presupuestal
-	No publicación de  informes  de ejecución
-	No publicación de soportes de pago
-	No registra las asignaciones para el seguimiento, ordenador del gasto y el supervisor.
Así mismo se evidencia que en la documentación del contrato publicada en la plataforma del SECOP II no registra la aceptación de la invitación a ofertar, clausulado del contrato de aporte, acta de inicio, soportes de ejecución, soportes de supervisión, soportes de  pago.
Contrato de aporte 427-2020
-	No se hizo publicación del certificado de vigencia futura
-	No publicación del clausulado del contrato de aporte.
-	No publicación del acta de  inicio
-	No  publicación  del  Registro presupuestal
-	No publicación de  informes  de ejecución
-	No publicación de soportes de pago
-	No registra las asignaciones para el seguimiento, ordenador del gasto y el supervisor.
Contrato interadministrativo 1504-2020
-	No publicación de  informes  de ejecución
-	No publicación de soportes de pago
-	No registra las asignaciones para el seguimiento y ordenador del  gasto.
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t>
  </si>
  <si>
    <t>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t>
  </si>
  <si>
    <t>Fortalecer el proceso publicación en SECOP II de la documentación relacionada con la ejecución de los contratos suscritos desde la Sede de la Dirección General por parte de la Dirección de Adolescencia y Juventud, para cumplir con los tiempos establecidos.</t>
  </si>
  <si>
    <t>1. Realizar cronograma de publicación en SECOP II  de los documentos de ejecución de los contratos en Sede de la Dirección General, del II Semestre 2023 de la Dirección de Adolescencia y Juventud, con recursos propios.</t>
  </si>
  <si>
    <t>2. Hacer seguimiento trimestral al cronograma de publicación  en SECOP II de los documentos de ejecución de los contratos II Semestre 2023 de Adolescencia y Juventud , ejecutados desde la Sede de la Dirección General, con recursos propios.</t>
  </si>
  <si>
    <t>Pantallazos SECOP (PDF)</t>
  </si>
  <si>
    <r>
      <rPr>
        <b/>
        <sz val="12"/>
        <rFont val="Calibri"/>
        <family val="2"/>
      </rPr>
      <t xml:space="preserve">Hallazgo N° 45. Publicidad en el sistema electrónico de contratación pública SECOP II (D) (Dirección General)
</t>
    </r>
    <r>
      <rPr>
        <sz val="12"/>
        <rFont val="Calibri"/>
        <family val="2"/>
      </rPr>
      <t xml:space="preserve">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 No se publicó pagos realizados por el ICBF.
• Pólizas.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r>
  </si>
  <si>
    <t>1. Realizar cronograma de publicación de la documentación en SECOP II de la contratación del II Semestre 2023, de acuerdo con las fechas proyectadas de pago para cada uno de los contratos financiados con recursos del crédito BID 5187 OC-CO</t>
  </si>
  <si>
    <t>2. Hacer seguimiento trimestral al cronograma de publicación de los documentos de ejecución en SECOP II de los contratos II Semestre 2023 financiados con recursos del crédito BID 5187 OC-CO ejecutados desde la Dirección de Adolescencia y Juventud</t>
  </si>
  <si>
    <t>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
- Según registros del Centro especial Orange Hill, la construcción fue puesta en operación desde el año 1984.
-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
- En el comedor se evidencia el cambio de láminas de la cubierta. Sin embargo, la estructura de la madera es la misma lo que representa un riesgo para los niños y el personal que usa el área.
- En el taller vocacional se evidencian fisuras en sus paredes y asentamientos (…)
- En las estructuras de circulación se observan tramos en mal estado con respecto a los perfiles en aluminio y a la estructura en madera (…)
- En la fachada principal se observan daños en el encerramiento como consecuencia de los huracanes ETA, IOTA y JULIA. En la lateral derecha se encuentran tramos que se cayeron, y otros que están a punto de derrumbe. (…)
Ver imágenes Ilustración 1. Registro fotográfico del inmueble Centro Especial Orange Hill
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
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
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
...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t>
  </si>
  <si>
    <t>Identificar el estado del inmueble Orange Hill para determinar las posibles acciones , recursos y responsables, en articulación con la Dirección Administrativa y Dirección de Infancia.</t>
  </si>
  <si>
    <t>1. Participar en la reunión de socialización del diagnostico del Inmueble Orange Hill, realizado por la Dirección Administrativa.</t>
  </si>
  <si>
    <t>2. Participar en la construcción del Plan de trabajo en conjunto con la Dirección Administrativa y Dirección de Infancia, para la intervención al inmueble Orange Hill, si este lo requiere.</t>
  </si>
  <si>
    <t xml:space="preserve">3. Participar en el Seguimiento al Plan de Trabajo a la intervención del Inmueble Orange Hill, si este lo requiere.
</t>
  </si>
  <si>
    <t>16. AUDITORÍA FINANCIERA 2019</t>
  </si>
  <si>
    <t>AF-CGR-2019 - 35</t>
  </si>
  <si>
    <t xml:space="preserve"> Principio de publicidad en la contratación</t>
  </si>
  <si>
    <t>CASANARE</t>
  </si>
  <si>
    <t>HALLAZGO 35.      Principio de publicidad en la contratación – Dirección General – H3 Cas H5 San.   CASANARE
2.	Publicidad en el SECOP Regional Casanare
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t>
  </si>
  <si>
    <t>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t>
  </si>
  <si>
    <t xml:space="preserve">Falta de seguimiento, control y verificación de documentos por parte del talento humano del grupo jurídico teniendo en cuenta los documentos requeridos en el marco del proceso precontractual, contractual y post contractual. 
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t>
  </si>
  <si>
    <t>Realizar diferentes etapas de control en el marco de los procesos precontractuales, contractuales y postcontractual es   por parte de los responsables de cada etapa contractual y equipos  de acompañamiento y seguimiento misional.</t>
  </si>
  <si>
    <t xml:space="preserve">* Revisión  y verificación del 100% de los  contratos suscritos  durante la vigencia 2023 frente a los documentos precontractuales y contractuales
</t>
  </si>
  <si>
    <t xml:space="preserve">Informe de verificación y revisión de contros 
Actas de comité de Gestión y desempeño en los cuales se realzia la socilización  y/o memorando </t>
  </si>
  <si>
    <t xml:space="preserve">
* Socialización de  resultados de verficación a supervisores del contrato y grupo juridico </t>
  </si>
  <si>
    <t xml:space="preserve">
Actas de comité de Gestión y desempeño en los cuales se realzia la socilización  y/o memorando </t>
  </si>
  <si>
    <t>02. AUDITORÍA FINANCIERA 2017</t>
  </si>
  <si>
    <t>AF-CGR-2017 - 52</t>
  </si>
  <si>
    <t xml:space="preserve"> Reservas Presupuestales y Cuentas por Pagar (A-D)</t>
  </si>
  <si>
    <t>CAUCA</t>
  </si>
  <si>
    <t>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Sin embargo, lo ejecutado por los operadores en la vigencia 2017, se constituyó como reserva presupuestal a pesar de tenerse la certeza, al finalizar el año, de cuántos cupos había atendido el operador, es decir, debió constituirse una cuenta por pagar. 
La respuesta dada por la entidad desconoce lo señalado en el Decreto 1068 de 2015, artículo 2.8.1.7.3.2.  Constitución de reservas presupuestales y cuentas por pagar</t>
  </si>
  <si>
    <t>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
Hallazgo con presunta connotación disciplinaria.</t>
  </si>
  <si>
    <t>Debilidad en la aplicación del procedimiento P5.GF: "Procedimiento constitución, ejecución y seguimiento de reservas presupuestales y cuentas por pagar" y  orientaciones indicadas desde la Dirección Financiera a través de la Guía de Cierre Financiero</t>
  </si>
  <si>
    <t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t>
  </si>
  <si>
    <t xml:space="preserve">Capacitar a los supervisores de contrato en los lineamientos vigentes de seguimiento para liberación de recursos, constitución y certificación de reservas presupuestales </t>
  </si>
  <si>
    <t xml:space="preserve">Acta de reunión </t>
  </si>
  <si>
    <t>Realizar seguimiento presupuestal identificando los recursos potenciales de constitución de reservas presupuestales excepcionales y el avance en la certificación para pago de reserva</t>
  </si>
  <si>
    <t xml:space="preserve">Verificar la adecuada constitución de reservas excepcionales </t>
  </si>
  <si>
    <t xml:space="preserve">Correo </t>
  </si>
  <si>
    <t>La Regional no cuenta con los soportes que evidencien la finalización de la obra y/o liquidación del convenio, para adelantar el trámite de baja de placa e informe de entrega y entrega al Entre Territorial</t>
  </si>
  <si>
    <t>Adelantar el proceso de saneamiento de las edificaciones en propiedad ajena de la Regional Cauca.</t>
  </si>
  <si>
    <t>1. Identificar las edificaciones en propiedad ajena que requieren ser legalizadas para adelantar el proceso de saneamiento de la Regional</t>
  </si>
  <si>
    <t>Reporte Aplicativo Seven</t>
  </si>
  <si>
    <t>2. Solicitar al Grupo de Gestión de Bienes de la Sede Nacional, los soportes de legalización de las edificaciones en propiedad ajena para la Regional Cauca</t>
  </si>
  <si>
    <t xml:space="preserve">3. Realizar Comité de Gestión de Bienes relacionada con la legalización de baja de las edificaciones en propiedad ajena e informar a los entes territoriales
</t>
  </si>
  <si>
    <t>4. Realizar seguimiento y verificación a los ajustes registrados con relación a la baja de los inmuebles en el aplicativo SEVEN y SIIF Nación de la Regional</t>
  </si>
  <si>
    <t>Reporte Seven
Registro Contable SIIF Nación</t>
  </si>
  <si>
    <t>Depreciación acumulada a 31 de diciembre de 2022 con diferencia en la vida útil</t>
  </si>
  <si>
    <t>No existe relación lógica entre la Guía Gestión de Bienes y el Sistema de Información Financiera SEVEN, respecto a la vida útil de los bienes inmuebles.</t>
  </si>
  <si>
    <t>Transferir el hallazgo a la Dirección Administrativa del Nivel Nacional, por ser los competentes del análisis y ajustes de la Guía de Gestión de Bienes y el Sistema de Información Financiera SEVEN.</t>
  </si>
  <si>
    <t>1. Remitir comunicación a la Dirección Administrativa del Nivel Nacional del Hallazgo N° 7, solicitando compartir el informe explicativo sobre la aplicación de la Guía de Gestión de Bienes V4 vigencia 2022 (Vida útil, relacionado con el avalúo de inmuebles)</t>
  </si>
  <si>
    <t>2. Aportar al ente de control el Informe  explicativo elaborado por el Grupo de Gestión de Bienes en razón  a la aplicación de la Guía de Gestión de Bienes V4 vigencia 2022 (Vida útil, relacionado con el avalúo de inmuebles)</t>
  </si>
  <si>
    <t>AF-CGR-2022-14</t>
  </si>
  <si>
    <t>Ejecución Presupuestal Regional Cauca (D) (Cauca)</t>
  </si>
  <si>
    <t xml:space="preserve">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colombiana - crédito BID Cauca",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
Ver Cuadro N° 108 - Rubros presupuestales de gastos 2022 sin compromiso ni ejecución.
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
Ver Cuadro N° 109 - Rubros presupuestales de Gastos 2022 con liberaciones por inejecución.
...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
</t>
  </si>
  <si>
    <t>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t>
  </si>
  <si>
    <t>Deficiencias en el ejercicio del seguimiento presupuestal por parte de los gerentes de recursos y supervisores de contrato, para garantizar la liberación oportuna de los recursos de inejecución y recursos que no son objeto de contratación</t>
  </si>
  <si>
    <t xml:space="preserve">Realizar análisis y seguimiento a la ejecución presupuestal de acuerdo con la periodicidad de desembolso de los contratos de aporte, con el fin de identificar los recursos de inejecución y tomar las decisiones pertinentes en torno a la calidad de los servicios </t>
  </si>
  <si>
    <t xml:space="preserve">1. Establecer cronograma de seguimiento presupuestal por dependencia </t>
  </si>
  <si>
    <t xml:space="preserve">Cronograma - Archivo Excel </t>
  </si>
  <si>
    <t xml:space="preserve">2. Realizar el seguimiento presupuestal por Centro Zonal y Grupo de Asistencia Técnica, identificando recursos de inejecución para liberación </t>
  </si>
  <si>
    <t xml:space="preserve">3. Verificar la efectiva liberación de recursos comprometidos en los contratos de aporte, por parte de los supervisores de contrato </t>
  </si>
  <si>
    <t>4. Comunicar las acciones administrativas a los supervisores de contrato de aporte por incumplimiento en la liberación de los recursos</t>
  </si>
  <si>
    <t>AF-CGR-2022-17</t>
  </si>
  <si>
    <t>Constitución de Reservas Presupuestales 2022 (D) (Cauca)</t>
  </si>
  <si>
    <t>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
Ver bCuadro N° 112 Reservas Presupuestales con deficiencias en la constitución vigencia 2022, Regional Cauca
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
Ver Cuadro N° 113 -Contratos de Aporte C.Z Norte con reservas presupuestales por no liberar recursos ICBF Regional Cauca Cifras en pesos.
...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
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
Hallazgo con presunto alcance disciplinario.</t>
  </si>
  <si>
    <t>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t>
  </si>
  <si>
    <t>Deficiencias en el ejercicio del seguimiento presupuestal por parte de los gerentes de recursos y supervisores de contrato, para garantizar la liberación oportuna de los recursos de inejecución y valor real a certificar para pago</t>
  </si>
  <si>
    <t>Realizar análisis y seguimiento a la ejecución presupuestal para garantizar la liberación oportuna de los recursos de inejecución, valor real a certificar para pago, que permita establecer el valor real de reserva según las condiciones estipuladas en la normatividad vigente</t>
  </si>
  <si>
    <t xml:space="preserve">2. Realizar seguimiento presupuestal identificando recursos de inejecución, valor certificado y los recursos potenciales de constitución de reservas presupuestales excepcionales </t>
  </si>
  <si>
    <t xml:space="preserve">3. Verificar la efectiva liberación de recursos de inejecución comprometidos en los contratos de aporte por parte de los supervisores de contrato, el avance en la ejecución presupuestal y los contratos con riesgo de constitución de reservas no excepcionales </t>
  </si>
  <si>
    <t>AF-CGR-2022-18</t>
  </si>
  <si>
    <t>Ejecución de Reservas Rezago 2021 (D) (Cauca)</t>
  </si>
  <si>
    <t>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
1- Recursos no ejecutados en reservas de 52 compromisos de la unidad 019 que ascendieron a $1.734.954.070 para el proyecto de primera infancia en la Regional Cauca del ICBF, equivalentes al 15,35% de los $11.302.792.012; de las cuales registraron 39 compromisos en estado "generado" con saldos sin ejecutar por $1.317.411.566, al ser recursos no liberados en los respectivos contratos, configurándose como reservas fenecidas.
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
3-Se identificó en varios contratos que los operadores no allegaron los documentos en forma completa y oportuna, para legalizar la ejecución contractual y liberación de recursos por inejecuciones.
Hechos resumidos en el siguiente cuadro.
Ver Cuadro N° 114 - Reservas Presupuestales Rezago 2021 con recursos no obligados - Regional Cauca.
... Hechos que generaron la "pérdida de la apropiación"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t>
  </si>
  <si>
    <t>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t>
  </si>
  <si>
    <t xml:space="preserve">Deficiencias en el ejercicio del seguimiento presupuestal por parte de los gerentes de recursos y supervisores de contrato, para garantizar la liberación oportuna de los recursos de inejecución y valor real a certificar para pago </t>
  </si>
  <si>
    <t>1. Identificar los saldos de reservas pendientes por pago y/o liberación vigencia 2022.</t>
  </si>
  <si>
    <t>2. Realizar seguimiento y verificación al pago y/o liberación de reservas presupuestales vigencia 2022.</t>
  </si>
  <si>
    <t>3. Comunicar a los supervisores de contrato, las acciones administrativas relacionadas con el avance en la certificación de pago y/o liberación de los saldos de reservas vigencia 2022.</t>
  </si>
  <si>
    <t>AF-CGR-2022-21</t>
  </si>
  <si>
    <t>Registro de información ejecución contratos de aporte Centro Zonal Macizo (Cauca)</t>
  </si>
  <si>
    <t>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
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
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t>
  </si>
  <si>
    <t>Lo anterior obedece a deficiencias en los mecanismos de seguimiento y monitoreo a la ejecución y liquidación contractual, registros de información financiera inoportuna frente a los hechos ocurridos y falencias en las labores de supervisión en el Centro Zonal.</t>
  </si>
  <si>
    <t xml:space="preserve">Deficiencias en el diligenciamiento del formato de acta de legalización de cuentas de los contratos de primera infancia presentando incoherencias en el registro de los datos y sin observaciones aclaratorias sobre la ejecución financiera del contrato </t>
  </si>
  <si>
    <t xml:space="preserve">Fortalecer competencias de los supervisores de contrato y equipos de supervisión de contrato de primera infancia en el adecuado diligenciamiento del acta de legalización de cuentas </t>
  </si>
  <si>
    <t xml:space="preserve">1. Capacitar a los supervisores de contrato y equipos de supervisión de contrato de los contratos de primera infancia en el adecuado diligenciamiento del acta de legalización de cuentas </t>
  </si>
  <si>
    <t>2. Verificar la calidad de diligenciamiento del acta de legalización de cuentas de los contratos de primera infancia (muestra del 10% de los contratos vigentes seleccionados aleatoria)</t>
  </si>
  <si>
    <t>3. Comunicar las acciones administrativas a los supervisores de contrato de aporte y equipos de supervisión de los contratos de primera infancia, con relación al inadecuado diligenciamiento del acta de legalización de cuentas de los contratos</t>
  </si>
  <si>
    <t>AF-CGR-2022-22</t>
  </si>
  <si>
    <t>Reintegro Contrato N° 19005302020 Centro Zonal Indígena (D, F, BA) (Cauca)</t>
  </si>
  <si>
    <t>Hallazgo N° 22. Reintegro Contrato N° 19005302020 Centro Zonal Indígena (D, F, BA) (Cauca)
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
Ver Cuadro N° 116 - Balance de ejecución y pagos Contrato de Aporte 19005302020 Regional Cauca
..., generando pérdida de los recursos públicos en cuantía de $19.004.790, debido a una gestión fiscal ineficiente e inoportuna, afectando la misión institucional que realiza e ICBF.
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
Hechos que constituyen connotación fiscal en cuantía de $19.004.790 y presunto alcance disciplinario. Y como consecuencia del hallazgo comunicado al ICBF se obtuvo un posible beneficio de auditoría por $19.731.632.</t>
  </si>
  <si>
    <t>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t>
  </si>
  <si>
    <t xml:space="preserve">Deficiencias en el control de la ejecución presupuestal y en el diligenciamiento del acta de legalización de cuentas de contrato de aporte de primera infancia </t>
  </si>
  <si>
    <t>Minimizar reintegros presupuestales de los contratos de aporte de primera infancia, que no son objeto de rendimiento financiero</t>
  </si>
  <si>
    <t>1. Identificar por Centro Zonal los recursos de inejecución, valor certificado y descuentos aplicables en próximas certificaciones de los contratos de aporte de primera infancia.</t>
  </si>
  <si>
    <t>2. Realizar seguimiento y verificación a los descuentos que apliquen y/o reinversión de los recursos de inejecución de los contratos de aporte de primera infancia, identificados en el informe generado por cada Centro Zonal.</t>
  </si>
  <si>
    <t>AF-CGR-2022-23</t>
  </si>
  <si>
    <t>Actas de Legalización Centro Zonal Costa Pacífica y Norte (Cauca)</t>
  </si>
  <si>
    <t>Hallazgo N° 23. Actas de Legalización Centro Zonal Costa Pacífica y Norte (Cauca)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
Ver Cuadro N° 118 - Resumen observaciones Contratos de Aporte C.Z Norte y C.Z Costa Pacífica ICBF Regional Cauca
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t>
  </si>
  <si>
    <t xml:space="preserve">
Lo anterior se presenta por la aplicación inadecuada de los lineamientos y procedimientos establecidos para el ejercicio de seguimiento presupuestal de los recursos asignados en los contratos de aporte.</t>
  </si>
  <si>
    <t>3. Comunicar las acciones administrativas a los supervisores de contrato de aporte y equipos de supervisión de los contratos de primera infancia por el inadecuado diligenciamiento del acta de legalización de cuentas</t>
  </si>
  <si>
    <t>AF-CGR-2022-47</t>
  </si>
  <si>
    <t>Beneficiario Contrato de aporte No. 20001832022 (Cesar)</t>
  </si>
  <si>
    <t>CESAR</t>
  </si>
  <si>
    <r>
      <rPr>
        <b/>
        <sz val="12"/>
        <color theme="1"/>
        <rFont val="Calibri"/>
        <family val="2"/>
      </rPr>
      <t xml:space="preserve">Hallazgo N° 47. Beneficiario Contrato de aporte No. 20001832022 (Cesar)
</t>
    </r>
    <r>
      <rPr>
        <sz val="12"/>
        <color theme="1"/>
        <rFont val="Calibri"/>
        <family val="2"/>
      </rPr>
      <t xml:space="preserve">
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
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
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
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
</t>
    </r>
    <r>
      <rPr>
        <b/>
        <sz val="12"/>
        <color theme="1"/>
        <rFont val="Calibri"/>
        <family val="2"/>
      </rPr>
      <t xml:space="preserve">Cuadro N° 141
</t>
    </r>
    <r>
      <rPr>
        <sz val="12"/>
        <color theme="1"/>
        <rFont val="Calibri"/>
        <family val="2"/>
      </rPr>
      <t xml:space="preserve">
Conforme a lo anterior, el valor de la Bienestarina Más, entregada a la persona que fungió como representante de la menor fallecida, asciende a $83.893.
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
</t>
    </r>
    <r>
      <rPr>
        <b/>
        <sz val="12"/>
        <color theme="1"/>
        <rFont val="Calibri"/>
        <family val="2"/>
      </rPr>
      <t xml:space="preserve">Cuadro N° 142
</t>
    </r>
    <r>
      <rPr>
        <sz val="12"/>
        <color theme="1"/>
        <rFont val="Calibri"/>
        <family val="2"/>
      </rPr>
      <t xml:space="preserve">
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
... con el consecuente riesgo de inversión de recursos en beneficiarios inexistentes y/o fallecidos.</t>
    </r>
  </si>
  <si>
    <t>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t>
  </si>
  <si>
    <t xml:space="preserve">No contar a nivel regional  con una herramienta que permita el cruce de la información que se registra de los beneficiairos, con la base de datos de la registraduria nacional del estado civil, RNEC. </t>
  </si>
  <si>
    <t>Establecer  de manera articulada con la sede nacional un mecanismo que permita comparar la información en CUENTAME con la base de datos de la RNEC.</t>
  </si>
  <si>
    <t>Solicitar a la Dirección de Primera Infancia, comparar la información documental aportada por los padres y/o cuidadores de los NNA registrada en el aplicativo CUENTAME, con los registros de la RNEC y enviar reportes a la regional</t>
  </si>
  <si>
    <t>correos electronicos</t>
  </si>
  <si>
    <t>Revisar y enviar a las EAS, los reportes comparativos de la información en CUENTAME, con posibles alertas de inconsistencias en la identififcación de los beneficiarios para verificación.</t>
  </si>
  <si>
    <t>CÓRDOBA</t>
  </si>
  <si>
    <t>HALLAZGO 35.      Principio de publicidad en la contratación – Dirección General – H3 Cas H5 San.  CORDOBA
1.	Publicidad en la contratación Dirección General
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	El ICBF publicó extemporáneamente en el SECOP:
a)	El Acta de Liquidación del Contrato 276/2016 ICBF-Fundación Multiactiva Las Moras, fechada el 21 de septiembre de 2018, y publicada el 1° de octubre de 2019.
2.	El ICBF no publicó en el SECOP el cierre del expediente contractual de los siguientes contratos:
a)	Contrato 507/2016 - Asociación para el desarrollo y ayuda integral – Eclipse, fecha de Acta de Liquidación 23/05/2018.
b)	Contrato 276/2016 ICBF-Fundación Multiactiva Las Moras, fecha del Acta de Liquidación 01/08/2018.
c)	Contrato 286/2016 ICBF-Fundación Multiactiva Las Moras, fecha del Acta de Liquidación 10/07/2018.
3.	El ICBF no actualizó la información de la ejecución, liquidación y/o multas y sanciones en las Cámaras de Comercio respectivas a través del RUES, en los siguientes contratos:
d)	Contrato 286/2016 ICBF-Fundación Multiactiva Las Moras, NIT de Persona Jurídica No. 900642214
e)	Contrato 276/2016 ICBF-Fundación Multiactiva Las Moras, NIT de Persona Jurídica No. 900642214.
f)	Contrato 507/2016 - Asociación para el desarrollo y ayuda integral – Eclipse. NIT de Persona Jurídica No. 822.006.489.</t>
  </si>
  <si>
    <t>La situación   obedece a la falta de control y seguimiento en el tramite de cierre de los expedientes contractuales, generada por desconocimiento de la normatividad vigente,  relacionada con la actividad mencionada.</t>
  </si>
  <si>
    <t>Fortalecer las competencias de los supervisores de contrato y equipo jurídico, en las temáticas de liquidación, cierre contractual y las implicaciones disciplinarias por incumplimientos.</t>
  </si>
  <si>
    <t>Realizar dos  eventos  de Asistencia Técnica sobre  liquidación, cierre de los expedientes contractuales, cumplimiento en el registro de multas y sanciones en RUES de la Cámara de Comercio, y las implicaciones de carácter disciplinario en que podrán incurrir quienes incumplan con lo establecido. Aplicar taller de evaluación de la sesión</t>
  </si>
  <si>
    <t>Presentación, Listado de Asistencia y Taller de Evaluación por evento</t>
  </si>
  <si>
    <t xml:space="preserve">El desconocimiento  de  la normatividad previstas en los procesos  contractuales  el sistema electrónico  de contratación  publica - SECOP </t>
  </si>
  <si>
    <t>Fortalecer conocimiento sobre mecanismos y pocesos de control y simplificación de las Entidades del Estado y las fuentes de información relacionadas en los integrantes del Grupo Jurídico de la Regional Cordoba.</t>
  </si>
  <si>
    <t>Realizar Grupo de Estudio entre los integrantes del Grupo Jurídico sobre Actualización de la Información de la Ejecución, Liquidación y/o Multas y Sanciones en las Cámaras de Comercio respectivas a través del RUES.</t>
  </si>
  <si>
    <t xml:space="preserve">Actas de  Grupo de Estudio  y formatos de evaluación </t>
  </si>
  <si>
    <t>Realizar el control y Seguimiento al cierre de los procesos contractuales que se suscriban en la Regional Córdoba.</t>
  </si>
  <si>
    <t>Presentar  en Comité de Gestión y Desempeño, el avance en la gestión de las liquidaciones de contratos y cierres financieros de los contratos.</t>
  </si>
  <si>
    <t>Actas de comité de Gestión y Desempeño</t>
  </si>
  <si>
    <t>AF-CGR-2022-24</t>
  </si>
  <si>
    <t>Supervisión del Contrato No. 157 (D) (Córdoba)</t>
  </si>
  <si>
    <t xml:space="preserve">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
Con relación a los RAM se evidencia errores sobre algunas de las planillas aparecen fechas de 2021 y Contrato 67 de 2021, cuando debería decir contrato 157 de 2022, y tachados sobre el operador Fundesan se tacha y se escribe Funprosecom, RAM zona rural y urbana agosto de 2022.
ץץץ Deficiencia en la supervisión del contrato, con relación al periodo de la vigencia de las pólizas y de la revisión de los registros asistencias RAM.
Puede ocasionar que se presente accidentes no cubiertos con la póliza y pagos sin adecuados soportes.
</t>
  </si>
  <si>
    <t>Esto se presenta por deficiencias en la supervisión de los contratos y puede conducir a deficiencias y errores en la información suministrada por el ICBF regional Córdoba.</t>
  </si>
  <si>
    <t xml:space="preserve">Falta de conocimiento frente al diligenciamiento del Registro de Asistencia Mensual - RAM, por parte de los Agentes Educativos Comunitarios y Madres Comunitarias.
Falta de control de las Entidades Administradores del Servicio EAS y del supervisor del contrato frente al correcto diligenciamiento del formato 
No se realiza de parte de los equipos de seguimiento a la ejecución la verificación estricta del documento en la Unidades de Servicio UDS
</t>
  </si>
  <si>
    <t>Fortalecer las competencias de los supervisores y las acciones de supervisión de los contratos de la Regional Córdoba.</t>
  </si>
  <si>
    <t>Realizar revisión del correcto diligenciamiento del RAM mediante visitas mensuales por parte de los profesionales del equipo de seguimiento a la ejecución a los contratos de primera infancia en la verificación a UDS, seleccionando 3 visitas por Centro Zonal.</t>
  </si>
  <si>
    <t>Informes de Seguimiento</t>
  </si>
  <si>
    <t>Brindar Asistencia Técnica a los equipos de primera infancia de los CZ operadores de los servicios sobre el diligenciamiento del Registros de Asistencia Mensual RAM.</t>
  </si>
  <si>
    <t>Brindar Asistencia Técnica a los equipos de primera infancia de los CZ operadores de los servicios sobre el diligenciamiento del RAM</t>
  </si>
  <si>
    <t>Presentación y Listados de Asistencia por Evento</t>
  </si>
  <si>
    <t xml:space="preserve">No se da cumplimiento a las actividades planteadas en la fase de preparatoria
En el primer comité técnico operativo de Primera Infancia, no se revisa este documento
Falta de seguimiento y control del supervisor a las obligaciones contractuales 
Falta de apropiación de la guía y manual de supervisor
</t>
  </si>
  <si>
    <t>Fortalecer las capacidades de los Equipos de Supervisión de la Regional Córdoba.</t>
  </si>
  <si>
    <t>Jornadas de entrenamiento sobre el Manual del Supervisor</t>
  </si>
  <si>
    <t>Presentación y Listado de Asistencia</t>
  </si>
  <si>
    <t>Fortalecer las acciones de supervisión de los contratos en la Regional Córdoba.</t>
  </si>
  <si>
    <t>Seguimiento mensual a las EAS frente a la adquisición y actualización de la póliza de los usuarios del servicio UDS</t>
  </si>
  <si>
    <t xml:space="preserve">Informe de Seguimiento </t>
  </si>
  <si>
    <t>Gestión documental (OI) (Córdoba)</t>
  </si>
  <si>
    <r>
      <rPr>
        <b/>
        <sz val="12"/>
        <color theme="1"/>
        <rFont val="Calibri"/>
        <family val="2"/>
      </rPr>
      <t>Hallazgo N° 40. Gestión documental (OI) (Córdoba)</t>
    </r>
    <r>
      <rPr>
        <sz val="12"/>
        <color theme="1"/>
        <rFont val="Calibri"/>
        <family val="2"/>
      </rPr>
      <t xml:space="preserve">
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
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
• Se evidenció en todos que no se realiza la foliación de las carpetas contractuales, ya que estas fueron entregadas en archivo electrónico sin foliar.
•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
•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
...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t>
    </r>
  </si>
  <si>
    <t xml:space="preserve">
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
Desconocimiento de las funciones principales de los archivos y de la TRD, del manejo de tipos de archivos físicos, híbridos, electrónicos...</t>
  </si>
  <si>
    <t>Fortalecer los conocimientos de los Colaboradores dela Regional sobre la guí de Gestión Documental, Aplicación de TRD, Rotulado de Cajas y Carpetas.</t>
  </si>
  <si>
    <t>Capacitacion a los colaboradores y Supervisores de los contratos sobre: Guia de Gestión Documental -  Aplicación de TRD - Rotulados de Capetas y Cajas</t>
  </si>
  <si>
    <t xml:space="preserve">Taller de Capacitación </t>
  </si>
  <si>
    <t>Principio de publicidad en la contratación</t>
  </si>
  <si>
    <t>CUNDINAMARCA</t>
  </si>
  <si>
    <t>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2.	El ICBF no publicó en el SECOP el cierre del expediente contractual de los siguientes contratos:
a) Contrato 507/2016 - Asociación para el desarrollo y ayuda integral – Eclipse, fecha de Acta de Liquidación 23/05/2018.
d)	Contrato 454/2016 Regional Cundinamarca-Fundación Bienestar, fecha del Acta de Liquidación 19/04/2018.
e)	Contrato 455/2016 Regional Cundinamarca-Fundación Bienestar, fecha del Acta de Liquidación 19/04/2018.
f)	Contrato 946/2016 Regional Cundinamarca/ Fundación Niños de Paz, Acta de Liquidación 15/12/2017
3.	El ICBF no actualizó la información de la ejecución, liquidación y/o multas y sanciones en las Cámaras de Comercio respectivas a través del RUES, en los siguientes contratos: a)	Contrato 946-2016/ Regional Cundinamarca/ Fundación Niños de Paz. NIT de Persona Jurídica No. 900593622.
b)	Contrato 455/2016 - Regional Cundinamarca/ FUNDACION BIENESTAR NIT de Persona Jurídica No. 811033208.
c)	Contrato 454/2016 Regional Cundinamarca-Fundación Bienestar NIT de Persona Jurídica No. 811033208.
f) Contrato 507/2016 - Asociación para el desarrollo y ayuda integral – Eclipse. NIT de Persona Jurídica No. 822.006.489.</t>
  </si>
  <si>
    <t>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t>
  </si>
  <si>
    <t xml:space="preserve"> - Desconocimiento de la existencia del formato de cierre de expediente contractual.
 - Falta de mayor seguimiento por parte del equipo jurídico en la publicación de los contratos en el SECOP, tanto en la etapa de liquidación como en la etapa de cierre del expediente contractual.</t>
  </si>
  <si>
    <t>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t>
  </si>
  <si>
    <t xml:space="preserve">1. Formular el Plan de trabajo  para definir las actividades a desarrollar para el cumplimiento de la acción de mejora formulada.                                                                                                                                                                                                                                                                                                                                                                                                                                </t>
  </si>
  <si>
    <t xml:space="preserve"> 2. Realizar capacitación a los supervisores de contrato y enlaces, para dar a conocer la reglamentación vigente y los formatos, para el correcto cumplimiento de la finalización y cierre de los procesos contractuales.                                                                                     </t>
  </si>
  <si>
    <t xml:space="preserve">3.  Identificar los contratos susceptibles de finalización y cierre contractual a partir de la vigencia 2019.
                                                                                            </t>
  </si>
  <si>
    <t xml:space="preserve"> Relación de contatos que requieren acta de finalización y cierre contractual.                                                                                                                                                          </t>
  </si>
  <si>
    <t xml:space="preserve"> 4. Enviar  mensualmete a los supervisores el listado de los contratos suceptibles de cierre de xpediente contractual.</t>
  </si>
  <si>
    <t>correo electronico a los supervisores de Contratos</t>
  </si>
  <si>
    <t xml:space="preserve">5. Solicitar a los supervisores de contratos la elaboración y firma del acta de cierre de expediente, en cumplimiento de sus obligaciones de acuerdo con la Guía de Supervisión, el Estatuto General de la Contratación Pública, la Ley 1474 de 2011 y demás disposiciones aplicables a la materia, así como la  Ley 1952 de 2019, Código General Disciplinario.  </t>
  </si>
  <si>
    <t xml:space="preserve">Correo electrónico                                                                                                                                                                                                                                                                                                                                                                                                                                                            </t>
  </si>
  <si>
    <t xml:space="preserve">6. Publicar las actas de cierre en la plataforma respectiva, de acuerdo con el control de actas firmadas.                                                                                                                                                                                                                                                                                                                                                                                                   </t>
  </si>
  <si>
    <t xml:space="preserve"> Relación de contratos publicados en la plataforma respectiva                                                                                                                   </t>
  </si>
  <si>
    <t>Vigencias expiradas (D) (Dirección General)</t>
  </si>
  <si>
    <t>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
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
B. Contrato 1627/ 2019/ Unión / Temporal Familias MIC/Grupo Empresarial Pinzón Muñoz SAS
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
C. Contrato 577/ 2016/ Fundación Social con Futuro.
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D. Contrato 127/2013/Regional Meta /ICBF-Asociación de Padres de Familia del Hogar Infantil La Macarena.
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
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
... dando lugar a un total de pagos de Pasivos Exigibles de Vigencias Expiradas por $464.683.031</t>
  </si>
  <si>
    <t>Por desconocimiento de las normas presupuetales vigentes, la supersora on constituyo la reserva, debido a que el contrato se encontraba en proceso sancionatorio.
Anuque el contrato se ejecutó en el año 2016, el operador solo llegó a cobrar el saldo adeudado en el 2018.</t>
  </si>
  <si>
    <t>Generar acciones que conlleven a la buena aplicación de las normas presupuestales vigentes, como por ejemplo las reservas.</t>
  </si>
  <si>
    <t xml:space="preserve">1. capacitar a los supervisores de contratos sobre normativas presupuetales, especficamete en la constitución de reservas presupuestales.
</t>
  </si>
  <si>
    <t xml:space="preserve">1
</t>
  </si>
  <si>
    <t>2. Hacer seguimiento a la ejecución presupuestal , con el propósito de que se constituyan las reservas presupuetales a corde a la normatividad vigente.</t>
  </si>
  <si>
    <t>Correo electrónico</t>
  </si>
  <si>
    <t>3. Consolidar reservas presupuestales constituidas para la vigencia 2023, elaborando matriz de seguimiento relacionando centro zonal, fecha de pago o liquidación de contrato. Haciendo seguimiento mensual hasta finalizar proceso.</t>
  </si>
  <si>
    <t>Matriz de seguimiento de reservas presupuestales</t>
  </si>
  <si>
    <t>AF-CGR-2022-13</t>
  </si>
  <si>
    <t>Liberación de Recursos (D) (Valle del Cauca)</t>
  </si>
  <si>
    <t>DIRECCIÓN DE NUTRICIÓN</t>
  </si>
  <si>
    <r>
      <rPr>
        <b/>
        <sz val="12"/>
        <color theme="1"/>
        <rFont val="Calibri"/>
        <family val="2"/>
      </rPr>
      <t>Hallazgo N° 13. Liberación de Recursos (D) (Valle del Cauca)</t>
    </r>
    <r>
      <rPr>
        <sz val="12"/>
        <color theme="1"/>
        <rFont val="Calibri"/>
        <family val="2"/>
      </rPr>
      <t xml:space="preserve">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t>
    </r>
    <r>
      <rPr>
        <b/>
        <sz val="12"/>
        <color theme="1"/>
        <rFont val="Calibri"/>
        <family val="2"/>
      </rPr>
      <t>Ver Cuadro N° 107 Inejecuciones Efectuadas y No Liberadas Cifras en pesos</t>
    </r>
    <r>
      <rPr>
        <sz val="12"/>
        <color theme="1"/>
        <rFont val="Calibri"/>
        <family val="2"/>
      </rPr>
      <t xml:space="preserve">
... Lo que impide que se puedan reinvertir en el mismo contrato o que la Dirección Regional lo destine para otras actividades misionales.</t>
    </r>
  </si>
  <si>
    <t>Lo anterior se genera por deficiencias en la planeación de las labores de supervisión, en lo referente a la liberación de los recursos inejecutados y seguimiento a la ejecución presupuestal de los mismos.</t>
  </si>
  <si>
    <t>Debilidad en la  supervision referente a la liberacion de  recursos inejecutados y seguimiento a la ejecucion presupuestal.</t>
  </si>
  <si>
    <t>Fortalecer y controlar el proceso de seguimiento y acompañamiento a la Regional ICBF Valle del Cauca la ejecución presupuestal .</t>
  </si>
  <si>
    <t xml:space="preserve">1. Realizar seguimiento a la ejecución financiera a través de matriz  de reporte de saldos no ejecutados, ejcución de contratartida y destinación del rubro de gastos administrativos.
</t>
  </si>
  <si>
    <t>Matriz de reporte al seguimiento financiero</t>
  </si>
  <si>
    <t>2. Realizar visita a la Regional ICBF Valle del Cauca para apoyar la implementación y verificación del instrumento de supervisión.</t>
  </si>
  <si>
    <t>Acta de reunión</t>
  </si>
  <si>
    <r>
      <rPr>
        <b/>
        <sz val="12"/>
        <color theme="1"/>
        <rFont val="Calibri"/>
        <family val="2"/>
      </rPr>
      <t>Hallazgo N° 18. Ejecución de Reservas Rezago 2021 (D) (Cauca)</t>
    </r>
    <r>
      <rPr>
        <sz val="12"/>
        <color theme="1"/>
        <rFont val="Calibri"/>
        <family val="2"/>
      </rPr>
      <t xml:space="preserve">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
1- Recursos no ejecutados en reservas de 52 compromisos de la unidad 019 que ascendieron a $1.734.954.070 para el proyecto de primera infancia en la Regional Cauca del ICBF, equivalentes al 15,35% de los $11.302.792.012; de las cuales registraron 39 compromisos en estado "generado" con saldos sin ejecutar por $1.317.411.566, al ser recursos no liberados en los respectivos contratos, configurándose como reservas fenecidas.
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
3-Se identificó en varios contratos que los operadores no allegaron los documentos en forma completa y oportuna, para legalizar la ejecución contractual y liberación de recursos por inejecuciones.
Hechos resumidos en el siguiente cuadro.
</t>
    </r>
    <r>
      <rPr>
        <b/>
        <sz val="12"/>
        <color theme="1"/>
        <rFont val="Calibri"/>
        <family val="2"/>
      </rPr>
      <t>Ver Cuadro N° 114 - Reservas Presupuestales Rezago 2021 con recursos no obligados - Regional Cauca.</t>
    </r>
    <r>
      <rPr>
        <sz val="12"/>
        <color theme="1"/>
        <rFont val="Calibri"/>
        <family val="2"/>
      </rPr>
      <t xml:space="preserve">
... Hechos que generaron la "pérdida de la apropiación"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t>
    </r>
  </si>
  <si>
    <t>Fortalecer y controlar el proceso de seguimiento y acompañamiento a la Regional ICBF Cauca la ejecución presupuestal .</t>
  </si>
  <si>
    <t>2. Realizar visita a la Regional ICBF Cauca para apoyar la implementación y verificación del instrumento de supervisión.</t>
  </si>
  <si>
    <t>AF-CGR-2021- 26</t>
  </si>
  <si>
    <t>Constitución reservas presupuestales 2021 (Bogotá)</t>
  </si>
  <si>
    <t>BOGOTÁ</t>
  </si>
  <si>
    <r>
      <rPr>
        <b/>
        <sz val="12"/>
        <color theme="1"/>
        <rFont val="Calibri"/>
        <family val="2"/>
      </rPr>
      <t>Hallazgo N° 26. Constitución reservas presupuestales 2021 (Bogotá)</t>
    </r>
    <r>
      <rPr>
        <sz val="12"/>
        <color theme="1"/>
        <rFont val="Calibri"/>
        <family val="2"/>
      </rPr>
      <t xml:space="preserve">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
Ver Cuadro N° 63
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t>
    </r>
  </si>
  <si>
    <t>Los terceros no cumplen con la presentación a tiempo de las facturas, de acuerdo con la ejecución del contrato que tienen suscrito con la Regional Bogotá del ICBF.</t>
  </si>
  <si>
    <t xml:space="preserve">Aplicar los mecanísmos de ley  para prevenir la presentación de facturas en tiempo extemporaneo, de acuerdo con la obligación contractual que tienen los terceros de realizarlo de manera oportuna.
</t>
  </si>
  <si>
    <t>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t>
  </si>
  <si>
    <t>MEMORANDO</t>
  </si>
  <si>
    <t xml:space="preserve">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
Ver Cuadro N° 63
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t>
  </si>
  <si>
    <t xml:space="preserve">2- Recordar a los supervisores de los contratos, que ante el incumplimiento de las obligaciones contractuales, especialmente en lo relacionado con la presentación de factuaras, se hagan requerimientos oficiales exigiendo la presentación y tramite de las facturas. </t>
  </si>
  <si>
    <t>3- Realizar en el segundo semestre dos precierres de la vigencia el 30 de septiembre y el 30 de octubre a fin de preparar el cierre financiero, liberando los recursos a que haya lugar.</t>
  </si>
  <si>
    <t>ACTA DE COMITÉ</t>
  </si>
  <si>
    <t>AF-CGR-2021- 32</t>
  </si>
  <si>
    <t>Ejecución reservas presupuestales de 2020 (Bogotá)</t>
  </si>
  <si>
    <r>
      <rPr>
        <b/>
        <sz val="12"/>
        <color theme="1"/>
        <rFont val="Calibri"/>
        <family val="2"/>
      </rPr>
      <t>Hallazgo N° 32. Ejecución reservas presupuestales de 2020 (Bogotá)</t>
    </r>
    <r>
      <rPr>
        <sz val="12"/>
        <color theme="1"/>
        <rFont val="Calibri"/>
        <family val="2"/>
      </rPr>
      <t xml:space="preserve">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representa el 97%). Así mismo 18 contratos cuya ejecución de la reserva fue menor al 50%. (todas de presupuesto de inversión).
...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t>
    </r>
  </si>
  <si>
    <t>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t>
  </si>
  <si>
    <t>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representa el 97%). Así mismo 18 contratos cuya ejecución de la reserva fue menor al 50%. (todas de presupuesto de inversión).
...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t>
  </si>
  <si>
    <t>AF-CGR-2022-16</t>
  </si>
  <si>
    <t xml:space="preserve"> Constitución de reservas presupuestales 2022 (D) (Bogotá)</t>
  </si>
  <si>
    <r>
      <rPr>
        <b/>
        <sz val="12"/>
        <color theme="1"/>
        <rFont val="Calibri"/>
        <family val="2"/>
      </rPr>
      <t xml:space="preserve">Hallazgo N° 16. Constitución de reservas presupuestales 2022 (D) (Bogotá)
</t>
    </r>
    <r>
      <rPr>
        <sz val="12"/>
        <color theme="1"/>
        <rFont val="Calibri"/>
        <family val="2"/>
      </rPr>
      <t xml:space="preserve">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
</t>
    </r>
    <r>
      <rPr>
        <b/>
        <sz val="12"/>
        <color theme="1"/>
        <rFont val="Calibri"/>
        <family val="2"/>
      </rPr>
      <t>Ver Cuadro N° 111  -Reservas no refrendadas ICBF Regional Bogotá</t>
    </r>
    <r>
      <rPr>
        <sz val="12"/>
        <color theme="1"/>
        <rFont val="Calibri"/>
        <family val="2"/>
      </rPr>
      <t xml:space="preserve">
...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t>
    </r>
  </si>
  <si>
    <t xml:space="preserve">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
Ver Cuadro N° 111  -Reservas no refrendadas ICBF Regional Bogotá
...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t>
  </si>
  <si>
    <t xml:space="preserve">2- Recordar a los supervisores de los contratos, que ante el incumplimiento de las obligaciones contractuales, especialmente en lo relacionado con la presentación de facturas, se hagan requerimientos oficiales exigiendo la presentación y tramite de las facturas. </t>
  </si>
  <si>
    <t>3- Realizar en el segundo semestre dos precierres de la vigencia el 30 de septiembre y el 30 de octubre a fin de preparar el cierre financiero, liberando los recursos a que haya lugar y presentar en comité de gestion para tomar las acciones a que haya lugar.</t>
  </si>
  <si>
    <t>DIRECCIÓN DE FAMILIAS Y COMUNIDADES</t>
  </si>
  <si>
    <r>
      <rPr>
        <b/>
        <sz val="11"/>
        <color theme="1"/>
        <rFont val="Calibri"/>
        <family val="2"/>
        <scheme val="minor"/>
      </rPr>
      <t>Hallazgo N° 12. Recursos de Apropiación vigencia 2022 (D) (Dirección General)</t>
    </r>
    <r>
      <rPr>
        <sz val="11"/>
        <color theme="1"/>
        <rFont val="Calibri"/>
        <family val="2"/>
        <scheme val="minor"/>
      </rPr>
      <t xml:space="preserve">
La ejecución del presupuesto de gastos del ICBF en la vigencia 2022 fue del 96.97%. Como se observa en los siguientes rubros que se traduce en una pérdida de recursos de aprobación por $239.631.362.603.
</t>
    </r>
    <r>
      <rPr>
        <b/>
        <sz val="11"/>
        <color theme="1"/>
        <rFont val="Calibri"/>
        <family val="2"/>
        <scheme val="minor"/>
      </rPr>
      <t>Ver Cuadro N° 105 - Ejecución de Gastos 2022</t>
    </r>
    <r>
      <rPr>
        <sz val="11"/>
        <color theme="1"/>
        <rFont val="Calibri"/>
        <family val="2"/>
        <scheme val="minor"/>
      </rPr>
      <t xml:space="preserve">
...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t>
    </r>
  </si>
  <si>
    <t>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
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
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
En ese sentido, la Dirección de Familias y Comunidades, en cabeza del Director Francisco Pulido, en ese entonces, generó las alertas de manera oportuna en los diferentes Comité de Seguimiento Presupuestal, según se evidencia en Acta, desde el 25 de agosto/2022.</t>
  </si>
  <si>
    <t>Fortalecer la ruta interna de seguimiento y monitoreo de la programación, planeación y ejecución presupuestal para identificar accciones oportunas para la correcta apropiación de los recursos de la vigencia.</t>
  </si>
  <si>
    <t>1. Realizar cronograma de programación de la contratación del II Semestre de los rubros del proyecto Apoyo y Fortalecimiento a la Familia  a nivel nacional.</t>
  </si>
  <si>
    <t>2. Realizar las actas de análisis del nuevo módelo financiero mensual, con los alertas de los saldos de apropiación, saldos de CDP, saldos de compromiso y reservas presupuestales para remisión a la Dirección Financiera.</t>
  </si>
  <si>
    <t xml:space="preserve">Correo Electronico
</t>
  </si>
  <si>
    <t>3. Seguimiento mensual a las regionales por parte del equipo financiero de la DFC</t>
  </si>
  <si>
    <t xml:space="preserve">4. Participar en los Comités de Seguimiento a la Ejecución Presupuestal convocados por la Dirección Financiera y presentar las alertas del área para la toma de decisiones.
</t>
  </si>
  <si>
    <t>5.Reporte con Cifras ejecución mensulaes de las  modalidades de la Dirección de Familias y Comunidades vigencia 2023</t>
  </si>
  <si>
    <r>
      <rPr>
        <b/>
        <sz val="11"/>
        <color theme="1"/>
        <rFont val="Calibri"/>
        <family val="2"/>
        <scheme val="minor"/>
      </rPr>
      <t>Hallazgo N° 18. Ejecución de Reservas Rezago 2021 (D) (Cauca)</t>
    </r>
    <r>
      <rPr>
        <sz val="11"/>
        <color theme="1"/>
        <rFont val="Calibri"/>
        <family val="2"/>
        <scheme val="minor"/>
      </rPr>
      <t xml:space="preserve">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
1- Recursos no ejecutados en reservas de 52 compromisos de la unidad 019 que ascendieron a $1.734.954.070 para el proyecto de primera infancia en la Regional Cauca del ICBF, equivalentes al 15,35% de los $11.302.792.012; de las cuales registraron 39 compromisos en estado "generado" con saldos sin ejecutar por $1.317.411.566, al ser recursos no liberados en los respectivos contratos, configurándose como reservas fenecidas.
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
3-Se identificó en varios contratos que los operadores no allegaron los documentos en forma completa y oportuna, para legalizar la ejecución contractual y liberación de recursos por inejecuciones.
Hechos resumidos en el siguiente cuadro.
</t>
    </r>
    <r>
      <rPr>
        <b/>
        <sz val="11"/>
        <color theme="1"/>
        <rFont val="Calibri"/>
        <family val="2"/>
        <scheme val="minor"/>
      </rPr>
      <t>Ver Cuadro N° 114 - Reservas Presupuestales Rezago 2021 con recursos no obligados - Regional Cauca.</t>
    </r>
    <r>
      <rPr>
        <sz val="11"/>
        <color theme="1"/>
        <rFont val="Calibri"/>
        <family val="2"/>
        <scheme val="minor"/>
      </rPr>
      <t xml:space="preserve">
... Hechos que generaron la "pérdida de la apropiación"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t>
    </r>
  </si>
  <si>
    <r>
      <t xml:space="preserve">Una vez revisado la información del cuadro 114  (pagina 272) se evidencia en la columna </t>
    </r>
    <r>
      <rPr>
        <b/>
        <i/>
        <u/>
        <sz val="11"/>
        <color rgb="FFFF0000"/>
        <rFont val="Calibri"/>
        <family val="2"/>
        <scheme val="minor"/>
      </rPr>
      <t xml:space="preserve">"Rubros con recurso no ejecutado" , </t>
    </r>
    <r>
      <rPr>
        <sz val="11"/>
        <color rgb="FFFF0000"/>
        <rFont val="Calibri"/>
        <family val="2"/>
        <scheme val="minor"/>
      </rPr>
      <t xml:space="preserve">que estos hacen referencia al  proyecto de inversión C-4102-1500-18-0-4102001-02 C-4102-1500-18-0-4102002-02. De acuerdo a lo anterior , estte hallazgo no aplicaria para la Direcci´ón de Familias y Comunidades </t>
    </r>
  </si>
  <si>
    <t>AF-CGR-2017 - 47</t>
  </si>
  <si>
    <t>Reservas Presupuestales vigencia 2017 – Sede Nacional (D)</t>
  </si>
  <si>
    <t>DIRECCIÓN FINANCIERA</t>
  </si>
  <si>
    <t xml:space="preserve">HALLAZGO 47. Reservas Presupuestales vigencia 2017 – Sede Nacional (D)
El 26 de mayo de 2017 el ICBF firmó el Convenio de Asociación No. 1338 con la "FUNDACIÓN PARA EL DESARROLLO DE LA SALUD DE LA UNIVERSIDAD INDUSTRIAL DE SANTANDER "PROINAPSA UIS", cuyo objeto es “Aunar esfuerzos técnicos, administrativos y financieros para el desarrollo de acciones de promoción y prevención con niños, niñas y adolescentes dirigidas al fomento y garantía de los derechos sexuales y los derechos reproductivos”.
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"descuento por la optimización eficaz y eficiente en la ejecución de los recursos en los rubros de transporte y viáticos, de acuerdo al acta de comité técnico de noviembre 30 de 2017".   
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
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
</t>
  </si>
  <si>
    <t xml:space="preserve">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
Hallazgo con presunto alcance disciplinario, de acuerdo con lo establecido en los artículos 34 y 35 de la Ley 734 de 2002.
</t>
  </si>
  <si>
    <t>Debilidad en el seguimiento presupuestal por parte de la supervisión de contratos lo cual genera altas constituciones de reservas y baja ejecución de las mismas</t>
  </si>
  <si>
    <t>Fortalecer los procesos de constitución y ejecución de reservas</t>
  </si>
  <si>
    <t>Actividad 1: Generar procesos de fortalecimiento con las regionales por medio de mesas de trabajo para seguimiento presupuestal, constitución y ejecución de reservas.</t>
  </si>
  <si>
    <t>Actividad 2: Generar informe con los resultados del seguimiento presupuestal a regionales.</t>
  </si>
  <si>
    <t>Informe de Seguimiento</t>
  </si>
  <si>
    <t>Falta de aplicación de las guias y procedimientos para el proceso de cierre financiero</t>
  </si>
  <si>
    <t>AF-CGR-2019 - 15</t>
  </si>
  <si>
    <t xml:space="preserve">Constitución reservas presupuestales – Dirección General </t>
  </si>
  <si>
    <t xml:space="preserve">HALLAZGO 15. Constitución reservas presupuestales – Dirección General (D)
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
2. CONTRATO 0101787-2019 ICETEX, NIT 899.999.035-7. $94.597.223.012
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
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
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
-CDP. 229719 de Diciembre 24 de 2019
-Estudios Previos. Formato F3.P5.ABS de 26 de Diciembre de 2019
-Suscripción del contrato. Diciembre 27 de 2019
-Registro Presupuestal. 1046719 de 27-12-2019
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
</t>
  </si>
  <si>
    <t>Debilidades en el cumplimiento del principio de planeación contractual</t>
  </si>
  <si>
    <t>AF-CGR-2020 - 42</t>
  </si>
  <si>
    <t xml:space="preserve">Constitución Reservas Presupuestales </t>
  </si>
  <si>
    <t xml:space="preserve">Hallazgo No 42.       Constitución Reservas Presupuestales (Dirección General)(A-D)
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(Ver Cuadro No 91 pág., 318 del Informe de Auditoria AF2020)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
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t>
  </si>
  <si>
    <t>debilidades en el cumplimiento del principio de planeación contractual y a deficiencias en las actividades de supervisión</t>
  </si>
  <si>
    <t>AF-CGR-2020 - 49</t>
  </si>
  <si>
    <t xml:space="preserve">Trámite liberación de saldos registros presupuestales  </t>
  </si>
  <si>
    <t xml:space="preserve">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t>
  </si>
  <si>
    <t>lo anterior se presenta por debilidades en   el área de presupuesto,</t>
  </si>
  <si>
    <t>AF-CGR-2021- 19</t>
  </si>
  <si>
    <t>Corrección de errores periodo contable anterior Cuenta 3109 (Dirección General)</t>
  </si>
  <si>
    <t>Hallazgo N° 19. Corrección de errores periodo contable anterior Cuenta 3109 (Dirección General)
El comprobante contable 305636 del 02-09-2021, cuya descripción es: “Anular Recaudo básico de Ingresos Presupuestales con diferencial cambiario positivo Tipo de documento soporte: CONSIGNACION, Número de documento soporte: 134920“ 3 muestra los siguientes registros fueron:
Ver Cuadro N° 54
Teniendo en cuenta que la Contaduría General de la Nación en su catálogo de cuentas tiene establecidas la cuenta 310902 para el manejo de correcciones de errores de un periodo contable anterior, registro que no se evidencia en el comprobante 305636 de 2021, nos encontramos frente a una subestimación de la cuenta 310902 por $1.579.012.260 y sobreestimación de la cuenta 572080 en el mismo valor.
La descripción que aparece en el comprobante 305636 de fecha 02/09/2021 da cuenta de una anulación de un recaudo por donación efectuado mediante el comprobante N°134920 del año 2020:
Ver Cuadro N° 55
Sin embargo, al verificar esta información se observó que el comprobante 134920 de 2020 no pertenece a la Dirección General y no corresponde al recaudo mencionado, sino a un pago de un contrato de prestación de servicios por $3.186.000 de la regional Cesar. Es decir, hay una descripción inadecuada del hecho económico en el documento fuente.
... situación que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t>
  </si>
  <si>
    <t>La situación presentada obedece a debilidades en el registro de la información contable, falta de seguimiento y control de los registros contables (en el comprobante 305636, quien lo aprueba es el mismo usuario que lo elabora),</t>
  </si>
  <si>
    <t>La Contaduría General de la Nación, ante solicitud realizada en el marco del plan de mejoramiento, indicó que NO HABIA HABIDO error en el proceso realizado por el ICBF y que fue causa de este hallazgo. Ahora bien, según lo indicado por la Contraloría el tema es distinto, y hace referencia a que el aprobador es el mismo que elabora el comprobante contable, situación que para el proceso de ingresos se hace de forma automática. Por lo anterior, se considera que no existe fundamento para realizar acciones salvo aclararle a la CGR el proceso avalado por la CGN y que además fue instruido por el MHCP.</t>
  </si>
  <si>
    <t>Mesa de trabajo de aclaración con la Contraloría General de la República.</t>
  </si>
  <si>
    <t>Solicitar a la Oficina de Control Interno que programe reunión con la CGR, con el fin de aclarar el hallazgo.</t>
  </si>
  <si>
    <t>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t>
  </si>
  <si>
    <t>Debilidad en seguimiento presupuestal lo cual genera que se subutilicen los recursos asignados</t>
  </si>
  <si>
    <t>Reservas presupuestales vigencia 2021 (Dirección General)</t>
  </si>
  <si>
    <t>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
Ver Cuadro N° 62
...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t>
  </si>
  <si>
    <t xml:space="preserve">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
Ver Cuadro N° 63
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t>
  </si>
  <si>
    <t>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representa el 97%). Así mismo 18 contratos cuya ejecución de la reserva fue menor al 50%. (todas de presupuesto de inversión).
...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t>
  </si>
  <si>
    <t xml:space="preserve">Registro Deterioro inventarios bienes destinados a la venta </t>
  </si>
  <si>
    <t>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
•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
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
La firma valuadora no otorga valor comercial a las construcciones ubicadas en lote de terreno, en atención a lo consideraciones plasmadas en el avalúo, por cuanto el deterioro corresponde al valor registrado en libros en cuantía de $9.118.000
...Las situaciones antes descritas generan una subestimación de la cuenta 1580 Deterioro Acumulado de Inventarios, en cuantía de $29.285.500, debido a la inoportunidad de los respectivos registros.</t>
  </si>
  <si>
    <t>Falta revisión del proceso de deterioro de los bienes inmuebles que la Regional Meta  presenta registrados a su cargo y que no se encuentran en uso</t>
  </si>
  <si>
    <t>Interacción entre la Dirección administrativa, la Direcciones Regionales y el Grupo de Contabilidad para mitigar los hechos que dieron origen al hallazgo, mediante instrumento de seguimiento y control.</t>
  </si>
  <si>
    <t xml:space="preserve">Actividad 1. Elaboración de instrumento de seguimiento y control y aplicación del mismo, en articulación con la Dirección Administrativa.                                                                                                                                                                                                                                                                                                                                                                                </t>
  </si>
  <si>
    <t xml:space="preserve">Actividad 2. Diseñar el formato                                                                                                                                                                                                                                                                                                                                                                                                                                                                                                                     </t>
  </si>
  <si>
    <t>Formato</t>
  </si>
  <si>
    <t xml:space="preserve">Actividad 3. Socializar el formato en las regionales                                                                                                                                                                                                                                                                                                                                                                                                                                                                                </t>
  </si>
  <si>
    <t xml:space="preserve">Actividad 4. Verificar los resultados despues de la aplicación del formato. </t>
  </si>
  <si>
    <t>Ajuste periodos anteriores Cuenta Construcciones en curso (D) (Dirección General)</t>
  </si>
  <si>
    <t xml:space="preserve">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
Ver Cuadro N° 95 - Construcciones en curso propiedad entidad territorial
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
...Esta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
</t>
  </si>
  <si>
    <t xml:space="preserve">Definir la política contable que establezca el porcentaje o valor requerido para efectuar reexpresión de estados financieros. </t>
  </si>
  <si>
    <t>Actividad 1. Presentar al Comité de Sostenibilidad la propuesta de politica para reexpresión de Estados Financieros.</t>
  </si>
  <si>
    <t xml:space="preserve">Acta
</t>
  </si>
  <si>
    <t xml:space="preserve">1
</t>
  </si>
  <si>
    <t xml:space="preserve">Definir la política contable en relación con el porcentaje o valor requerido para efectuar reexpresión de estados financieros. </t>
  </si>
  <si>
    <t xml:space="preserve">Actividad 2. Incorporar la nueva política al manual de politicas contables del ICBF                      </t>
  </si>
  <si>
    <t>Manual Actualizado</t>
  </si>
  <si>
    <t xml:space="preserve">1
</t>
  </si>
  <si>
    <t xml:space="preserve">Debilidad en el proceso de revisión de los bienes inmuebles propios para indentifcar los inmuebles que deben entregarse a los entes territoriales, para determinar que no queden reconocidos en ambas entidades. </t>
  </si>
  <si>
    <t>Registro de edificaciones (D, OI) (Putumayo)</t>
  </si>
  <si>
    <t xml:space="preserve">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
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
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
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
...ocasionando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
</t>
  </si>
  <si>
    <t>Debilidad en el proceso de revisión de las construcciones en terrenos de propiedad ajena para identifcar aquellos que deben entregarse a los entes territoriales y  avanzar  en el proceso de legalización de la titularidad sobre esos bienes inmuebles.</t>
  </si>
  <si>
    <t>Revelación de bienes inmuebles en Propiedad, Planta y Equipo (Putumayo)</t>
  </si>
  <si>
    <t xml:space="preserve">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
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
...Que puede ocasionar, inexactitud en los registros contables en Propiedades, planta y equipos del ICBF Regional Putumayo.
</t>
  </si>
  <si>
    <t>Debilidad en el proceso de registro de los bienes inmuebles y verificación de las obras realizadas en dichos bienes para determinar si son mejoras al activo o mantenimiento del mismo</t>
  </si>
  <si>
    <t>Deterioro de bienes inmuebles (San Andrés)</t>
  </si>
  <si>
    <t>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índice de deterioro, el 87.5% de los inmuebles de su propiedad presentan indicios de deterioro para la vigencia 2022, tal como se describe a continuación:
Ver Cuadro N° 97 - Información del formato cuestionario indicios de deterioro
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
A pesar de que el ICBF Regional San Andrés reconoce la existencia de deterioro en sus bienes inmuebles, a la fecha no se evidenció procedimiento alguno que de cuenta de la medición del mismo y su revelación en los estados financieros.
...Esto ocasionado, que las cifras presentadas en los estados financieros relacionadas con la propiedad, planta y equipo no sean congruentes con los reportes internos generados para identificar el deterioro sufrido los bienes inmuebles.</t>
  </si>
  <si>
    <t>Revisión al cálculo del deterioro de bienes inmuebles en la Regional San Andrés que permita determinar la medición posterior y su revelación en los estados financieros.</t>
  </si>
  <si>
    <t xml:space="preserve">No aplicación de la Guía de Gestión de bienes en lo relacionado con el cálculo de la depreciación al determinar la vida útil de los bienes inmuebles  </t>
  </si>
  <si>
    <t>Recursos patrimonio Autónomo (D) (Dirección General)</t>
  </si>
  <si>
    <t>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
Importante es destacar que la inmovilización de un recurso retrasa la ejecución de las políticas sociales y por ende el bienestar de la comunidad, más allá del costo económico que asumen las entidades públicas por las demoras presentadas.
...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t>
  </si>
  <si>
    <t>Falta de reconocimiento contable de las ejecuciones de los contratos  N°1412 y 1377 con Findeter, por la no entrega oportuna por parte del supervisor de los soportes de las legalizaciones de dichos contratos.</t>
  </si>
  <si>
    <t xml:space="preserve">Realizar seguimiento al procedimiento de legalización de recursos entregados en administración. </t>
  </si>
  <si>
    <t>Actividad 1. Solicitar mensualmente de agosto a noviembre, las actas de legalización de recursos entregados en administración.</t>
  </si>
  <si>
    <t>Actividad 2. Revisar que los recursos legalizados se encuentren oportuna y correctamente  registrados en la contabilidad.</t>
  </si>
  <si>
    <t>Actividad 3. Informar al Área correspondiente, al presentarse deficiencias en los registros contables realizados.</t>
  </si>
  <si>
    <t>AF-CGR-2022-09</t>
  </si>
  <si>
    <t>Constitución de cuentas por pagar y reservas presupuestales 2022 (San Andrés)</t>
  </si>
  <si>
    <t>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
Ver Cuadro N° 100 - Cuentas por pagar
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
Por lo anterior el equipo auditor solicita adjuntar:
1. La ejecución presupuestal a corte 31 de diciembre de 2022 generado en (SIIF)- Nación.
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
3. Reporte de constitución de cuentas por pagar y reservas presupuestales al cierre de la vigencia 2022- generados en el sistema Integrado de Información Financiera (SIIF) -Nación.
En su respuesta el área de gestión financiera allega lo siguiente: Reporte de ejecución presupuestal vigencia 2022, Certificaciones F1.G1.GF V6 de las reservas constituidas;
Una vez revisada y analizada la información suministrada a través de correo electrónico el día 16 de marzo de 2023, se evidencia lo siguiente:
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
Ver Cuadro N° 101 - Rezago Presupuestal
Sin embargo, el ICBF manifiesta que la totalidad de la reserva presupuestal constituida para la vigencia 2022 corresponde a $18.204.299 suministrando los siguientes soportes (F1.G1.GF V6) discriminados así:
Ver Cuadro N° 102 - Reservas Presupuestales constituidas por ICBF a cierre de Vigencia 2022
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
No fue suministrado por la entidad el reporte generado en el sistema Integrado de Información Financiera (SIIF) -Nación. Para la validación de las cuentas por pagar y reservas presupuestales al cierre de la vigencia 2022.
... En consecuencia, de lo anterior se evidencian diferencias entre los valores correspondientes a las reservas y cuentas por pagar calculadas con los saldos en ejecución presupuestal y lo certificado por la Regional según sus procedimientos.
No es posible la validación de los valores reales al cierre de la vigencia debido a que el reporte oficial generado en el sistema Integrado de Información Financiera (SIIF) - Nación, no fue suministrado por la entidad.
Lo que genera:
1. Falta de claridad y debilidades en la ejecución de los procesos.
2. que se Dispersión frente a las obligaciones desprenden del cierre de vigencia en cuanto a trámites y requisitos.
3. Incertidumbre en los conceptos de las cifras correspondientes a las cuentas por pagar y/o reservas presupuestales al cierre de la vigencia 2022.</t>
  </si>
  <si>
    <t>Esta situación se presenta por la inobservancia de los manuales y lineamientos según normativas vigentes, procedimientos y políticas de operación para el cierre de gestión financiera.</t>
  </si>
  <si>
    <t>Fortalecer los procesos de constitución de rezago presupuestal</t>
  </si>
  <si>
    <t>Activida 1: Eliminar el procedimiento P5. GF Constitución Ejecución y Seguimiento de Reservas Presupuestales y Cuentas por Pagar, con la finalidad de separar los procesos en 2 procedimientos diferentes: uno para cuentas por pagar y otra para reservas presupuestales.</t>
  </si>
  <si>
    <t>Procedimientos</t>
  </si>
  <si>
    <t>Actividad 2: Socializar procedimientos creados de reservas presupuestales y cuentas por pagar</t>
  </si>
  <si>
    <t>Falta de observación y cumplimiento  por parte de la regional en  la aplicación del procedimiento P5 GF Constitución Ejecución y Seguimiento de Reservas Presupuestales y Cuentas por Pagar.</t>
  </si>
  <si>
    <t>Actividad 3: Realizar el informe de seguimiento y ejecución  mensual  a nivel regional  y Grupo Financiero Sede de la Dirección General, de las cuentas por pagar  y  Reservas Presupuestales.</t>
  </si>
  <si>
    <t>Informe de seguimiento</t>
  </si>
  <si>
    <t>Actividad 4: Remitir alertas según el resultado del informe de seguimiento.</t>
  </si>
  <si>
    <t>Correo Electronico</t>
  </si>
  <si>
    <t>AF-CGR-2022-10</t>
  </si>
  <si>
    <t>Provisión litigios y demandas sentencia en primera instancia (Meta)</t>
  </si>
  <si>
    <t>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
•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
• Proceso N°50001-33-31-009-2017-00188-00 reparación directa, sentencia en primera instancia, proferida el 30 de agosto de 2020, por el cual condena al ICBF al pago de los siguientes conceptos:
Ver Cuadro N° 103
A 31 de diciembre de 2022 la provisión contable para este proceso se encuentra sobre estimada en $749.194.923, toda vez que se registra en $801.251.874,00.
Situación que genera una sobreestimación en la cuenta 2701 Provisión Litigios y Demandas, en cuantía de $831.414.383 que corresponde al mayor valor registrado de los dos procesos mencionados anteriormente.</t>
  </si>
  <si>
    <t>Verificación de la información generada por el área jurídica referente a la calificación de las provisiones.</t>
  </si>
  <si>
    <t>Conciliar el procedimiento de procesos judiciales y centralizar  los registros de procesos de representación judicial en la contabilidad del Grupo Financiero Sede de la Dirección General</t>
  </si>
  <si>
    <t xml:space="preserve">Actividad 1. Realizar mesa de trabajo con la Oficina Asesora Jurídica con el fin de validar los inconvenientes presentados y de ser posible considerar la posibilidad de centralizar los registros de procesos de representación judicial en el Grupo Financiero Sede de la Dirección General.
</t>
  </si>
  <si>
    <t xml:space="preserve">Acta
</t>
  </si>
  <si>
    <t xml:space="preserve">Actividad 2. implementar la simplificación del trámite, con la centralización de la contabilidad de los procesos jurídicos, proponiendo la verificación, aprobación y actualización del Procedimiento para Consolidar la Información Contable Administrativa y Jurídica P32.GFv3 e Instructivo Contable de Procesos Jurídicos IT6.P31.GF v2 del proceso de Gestión Financiera
</t>
  </si>
  <si>
    <t xml:space="preserve">Actualización Procedimiento
</t>
  </si>
  <si>
    <t xml:space="preserve">Actividad 3. Con el fin de poner en marcha el ejercicio de centralización de los procesos jurídicos en la Sede de la Dirección General, proponer estrategia de transición de la contabilidad por Regionales (Realizar cronograma de actividades) 
</t>
  </si>
  <si>
    <t xml:space="preserve">Cronograma
</t>
  </si>
  <si>
    <t xml:space="preserve">Actividad 4. Realizar seguimiento  y retroalimentación a los Grupos Contables regionales frente al registro y depuración de las partidas (OAJ)
</t>
  </si>
  <si>
    <t xml:space="preserve">Acta socialización
</t>
  </si>
  <si>
    <t>Actividad 5. Realizar conciliación a nivel nacional con SIIF Nación.</t>
  </si>
  <si>
    <t>Reportes SIIF Nación</t>
  </si>
  <si>
    <t>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t>
  </si>
  <si>
    <t>Fortalecer los procesos de segumiento y ejecución presupuestal</t>
  </si>
  <si>
    <t>Actividad 1: Realizar mesas de trabajo con áreas de la sede nacional y regionales con la finalidad de evaluar y generar las alertas oportunas a la Dirección General, de manera que se puedan realizar las acciones preventivas, tendientes a mitigar la pérdida de apropiación y constitución de rezago presupuestal.</t>
  </si>
  <si>
    <t>Informe a la Dirección General y Cómite de Seguimiento Presupuestal</t>
  </si>
  <si>
    <t>Actividad 2: Realizar informe del resultado de las mesas de trabajo</t>
  </si>
  <si>
    <t>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Cuadro N° 110 - Reservas presupuestales no refrendadas Dirección Genera</t>
  </si>
  <si>
    <t xml:space="preserve">Fortalecer los procesos de constitución y ejecución de reserva </t>
  </si>
  <si>
    <t>Fortalecer los procesos de constitución de reserva presupuestal</t>
  </si>
  <si>
    <t>AF-CGR-2022-19</t>
  </si>
  <si>
    <t>Cancelación de reservas rezago 2021 (D) (Valle del Cauca)</t>
  </si>
  <si>
    <t>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 Perdiendo o limitando la posibilidad de ejecutar dichos recursos en las actividades misionales de la Entidad.</t>
  </si>
  <si>
    <t>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t>
  </si>
  <si>
    <t>Fortalecer los procesos de ejecución de reserva presupuestal</t>
  </si>
  <si>
    <t>Debilidad en el seguimiento presupuestal por parte de la supervisión de contratos</t>
  </si>
  <si>
    <t>Generar alertas que mitigen  la constitución de Vigencias Expiradas.</t>
  </si>
  <si>
    <t>Activida 1: Solicitar a las regionales estado de las reservas presupuestales.</t>
  </si>
  <si>
    <t>Actividad 2: Revisar los compromisos con obligatoriedad, que permitan identificar las obligaciones que presentan riesgo de constitución de Vigencia Expirada.</t>
  </si>
  <si>
    <t>Actividad 3: Generar alertas a las áreas de aquellos saldos que se identifiquen como posible vigencia expirada.</t>
  </si>
  <si>
    <t>AF-CGR-2022-48</t>
  </si>
  <si>
    <t>Obligaciones administración de recursos (D) (Huila)</t>
  </si>
  <si>
    <t xml:space="preserve">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
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
Ver Cuadro N° 143 
Lo expresado se explica de la siguiente manera:
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
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
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
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
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
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
..., situación que conlleva a la administración de recursos constituyendo unidad de caja con otros recursos, y no generar rendimientos financieros sobre saldos.
</t>
  </si>
  <si>
    <t>Lo anterior, debido a deficiencias de seguimiento, control y vigilancia institucional, que da lugar al manejo de los recursos sin constituir cuenta maestra exclusiva para el manejo de los recursos de cada convenio o contrato…</t>
  </si>
  <si>
    <t>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t>
  </si>
  <si>
    <t xml:space="preserve">Apoyar, mediante la construcción de un procedimiento estandarizado de cuentas maestras que sirva como documento de consulta a supervisores e incluso operadores para la optimización en el uso de dicho producto para la ejecución de los recursos. </t>
  </si>
  <si>
    <t xml:space="preserve">Actividad 1: Elaboración del procedimiento de cuentas maestras
</t>
  </si>
  <si>
    <t>Procedimiento publicado</t>
  </si>
  <si>
    <t xml:space="preserve">Actividad 2: Socialización y capacitación en el procedimiento de cuentas maestras a las Regionales. </t>
  </si>
  <si>
    <t xml:space="preserve">Correo Electrónico y Acta </t>
  </si>
  <si>
    <t>AF-CGR-2022-51</t>
  </si>
  <si>
    <t>Contratos de aporte con Entidades sin Ánimo de Lucro – ESAL (OI) (Huila)</t>
  </si>
  <si>
    <t>Hallazgo N° 51. Contratos de aporte con Entidades sin Ánimo de Lucro – ESAL (OI)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
Ver Cuadro N° 147
Ver Cuadro N° 148
Ver Cuadro N° 149
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
Ver Cuadro N° 150
Ver Cuadro N° 151
Ver Cuadro N° 152
...que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t>
  </si>
  <si>
    <t>Lo anterior, por deficiencias en los mecanismos de seguimiento y control por parte de la supervisión,...</t>
  </si>
  <si>
    <t xml:space="preserve">Socialización del procedimiento estandarizado de cuentas maestras que sirva como documento de consulta a supervisores e incluso operadores para la optimización en el uso de dicho producto para la ejecución de los recursos. </t>
  </si>
  <si>
    <t xml:space="preserve">Socialización y capacitación en el procedimiento de cuentas maestras a las Regionales. </t>
  </si>
  <si>
    <t>DIRECCIÓN DE GESTIÓN HUMANA</t>
  </si>
  <si>
    <t>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t>
  </si>
  <si>
    <t>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
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t>
  </si>
  <si>
    <t>Acompañamiento directo a fin de fortalecer la fase de cotización del servicio logrando un estudio de sector más confiable que facilite el proceso contractual.</t>
  </si>
  <si>
    <t>Diagnostico del estado de contratación en cada una de las regionales, definiendo las regionales priorizadas para el acompañamiento.</t>
  </si>
  <si>
    <t>Acompañamiento en la definición del cronograma de trabajo a desarrollarse en cada fase del proceso</t>
  </si>
  <si>
    <t>Reporte mensual realizado por el referente sobre estado de contratación relacionados con SST</t>
  </si>
  <si>
    <t>Reporte Regionales</t>
  </si>
  <si>
    <t>Informe  ejecución vigencia 2023</t>
  </si>
  <si>
    <t>Desconocimiento por parte del apoyo de supervisión de las actividades a realizar de acuerdo con la Guia de Supervisión de Contratación</t>
  </si>
  <si>
    <t>Acompañamiento a la supervisión de contratos de la Dirección de Gestión Humana, con el fin de garantizar el correcto desarrollo de las estapas contractuales en SECOP</t>
  </si>
  <si>
    <t>Sensibilización a los supervisores y apoyos a la supervisión  sobre la Guia de Informe de Supervisión</t>
  </si>
  <si>
    <t>Informe  de seguimiento</t>
  </si>
  <si>
    <t>Informe bimestral</t>
  </si>
  <si>
    <t>Informe final</t>
  </si>
  <si>
    <t>Publicación en el Sistema Electrónico de  Contratación  Pública — SECOP (Dirección General)</t>
  </si>
  <si>
    <t>AF-CGR-2022-32</t>
  </si>
  <si>
    <t>Proceso administrativo sancionatorio contrato 86001262021 - Fundación Chonto Cimarrón (D,F) (Putumayo)</t>
  </si>
  <si>
    <t>DIRECCIÓN DE INFANCIA</t>
  </si>
  <si>
    <r>
      <rPr>
        <b/>
        <sz val="10"/>
        <color theme="1"/>
        <rFont val="Calibri"/>
        <family val="2"/>
        <scheme val="minor"/>
      </rPr>
      <t>Hallazgo N° 32. Proceso administrativo sancionatorio contrato 86001262021 - Fundación Chonto Cimarrón (D,F) (Putumayo)</t>
    </r>
    <r>
      <rPr>
        <sz val="10"/>
        <color theme="1"/>
        <rFont val="Calibri"/>
        <family val="2"/>
        <scheme val="minor"/>
      </rPr>
      <t xml:space="preserve">
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
</t>
    </r>
    <r>
      <rPr>
        <b/>
        <sz val="10"/>
        <color theme="1"/>
        <rFont val="Calibri"/>
        <family val="2"/>
        <scheme val="minor"/>
      </rPr>
      <t xml:space="preserve">Ver Cuadro N° 126 - Valores no ejecutados sin reintegrar Contrato 86001262021
</t>
    </r>
    <r>
      <rPr>
        <sz val="10"/>
        <color theme="1"/>
        <rFont val="Calibri"/>
        <family val="2"/>
        <scheme val="minor"/>
      </rPr>
      <t xml:space="preserve">
Adicional a lo anterior el Operador del Contrato No. 86001262021, presentó incumplimiento general, el cual está evidenciado en los diferentes documentos de la supervisión del contrato, así:
“REFRIGERIOS, BIOSEGURIDAD, TRANSPORTE: Falta transferencia al proveedor.
GASTOS OPERATIVOS: Revisar y ajustar la factura tanto en operación como cierre, debido a:
•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
• En cuanto al precio de servicio de impresiones B/N no deberían variar de un mes a otro y mucho menos de una etapa a otra (CIERRE Y OPERACIÓN)
• Se registró materiales etapa de cierre, gastos operativos de cierre y de operación el mismo material: hojas de opalina (1300 hojas) y a diferente precio. Solo son 700 beneficiarios para los certificados.
• Falta informe FINANCIERO general y detallado en Excel.
• Presentar legalización del Valor Técnico Agregado e incluir la información en la pestaña del informe financiero.
• Cargar informe general y detallado en Excel.
•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
• El día 18 de noviembre 2021, en el marco del segundo comité técnico operativo se revisa nuevamente que en presupuesto aprobado queda enmarcado el valor correspondiente a VTA.
•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
•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
•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
• El día 22 de marzo de 2022 en comité operativo, socializan la propuesta de VTA, y envían la misma por correo electrónico a la supervisora, sin embargo, esta no es ejecutada en razón que requiere ajustes.
•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
El día 06 de mayo, se recibe correo electrónico por parte de Cleidy Morales dirigido al director y supervisoras de los contratos, quien refiere que el operador le adeuda recursos por concepto de suministro de refrigerios.
• El día 26 de mayo, se recibe correo electrónico de Cleidy Morales solicitando copia del contrato con motivo de realizar denuncia en Fiscalía.
•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
•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
•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
• En fecha 03 de agosto remiten correo por parte de Distribuidora Sur Colombiana SAS electrónico solicitando copia del Contrato N° 86001292021.
•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En fecha 31 de octubre por parte de Distribuidora Sur Colombiana SAS allega un nuevo derecho de petición que solicitando retener el pago y/o liquidación de dicho contrato, por el incumplimiento de los pagos de facturas a la Distribuidora Sur Colombiana SAS.
•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Estas deficiencias generan que el ICBF no efectúe la reinversión de las inejecuciones o en su defecto la liberación oportuna de los recursos durante la respectiva vigencia, lo que conlleva a que se refleje en el presupuesto 2022 una ejecución que no corresponde a la realidad.
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
</t>
    </r>
  </si>
  <si>
    <t>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t>
  </si>
  <si>
    <t>¬ Desde la supervisión del contrato No. 86001262021, no reportó oportunamente a la Dirección de Infancia, la entrega parcial de aporte del contratista, de conformidad con lo pactado en el contrato, de tal manera que no se contó con el margen de tiempo para exigirle a este su cumplimiento.</t>
  </si>
  <si>
    <t>2. Exigir el diligenciamiento en el reporte trimestral de ejecución, inejecución, reinversion y liberación de los recursos, de los programas y modalidades de la Dirección de Infancia, el avance en los aportes a cargo de los operadores en el marco de la ejecución de los contratos.</t>
  </si>
  <si>
    <t xml:space="preserve">2. Adelantar el seguimiento a los aportes a cargo de los operadores en el marco de los contratos suscritos, mediante la revisión del reporte trimestral de ejecución e inejecución, reinversiones y liberación de los recursos (actual), que deben diligenciar los equipos de apoyo a la supervisíón de los contratos de aporte que ejecutan los programas y modalidades de la Dirección de Infancia. En la validación del reporte se identificará el avance en los montos pactados como contrapartida del contrato, gestionando con la supervisión, en los casos en los que aplique, la entrega de los aportes pendientes (incluyendo los documentos que los soportan) de conformidad con el nivel de avance en la ejecución del contrato. </t>
  </si>
  <si>
    <t xml:space="preserve">1. Informes Trimestral consolidado (III y IV) vigencia 2023.
</t>
  </si>
  <si>
    <t>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
- Según registros del Centro especial Orange Hill, la construcción fue puesta en operación desde el año 1984.
-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
- En el comedor se evidencia el cambio de láminas de la cubierta. Sin embargo, la estructura de la madera es la misma lo que representa un riesgo para los niños y el personal que usa el área.
- En el taller vocacional se evidencian fisuras en sus paredes y asentamientos (…)
- En las estructuras de circulación se observan tramos en mal estado con respecto a los perfiles en aluminio y a la estructura en madera (…)
- En la fachada principal se observan daños en el encerramiento como consecuencia de los huracanes ETA, IOTA y JULIA. En la lateral derecha se encuentran tramos que se cayeron, y otros que están a punto de derrumbe. (…)
Ver imagenes Ilustración 1. Registro fotográfico del inmueble Centro Especial Orange Hill
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
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
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
...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t>
  </si>
  <si>
    <t>Se requieren espacios para la Niñez y Adolescencia y por el deterioro que presenta la infraestructura y la falta de mantenimiento.</t>
  </si>
  <si>
    <t xml:space="preserve">Generar un diagnóstico de la infraesructrua que nos permita identificar si la infraestructura entraria en operación una vez se le intervengan los recursos o si se determinaria si se entrega al municipio o se dona. </t>
  </si>
  <si>
    <t>1. Participar en la reunión de socilización del diagnostico del inmueble Centro Especial Orange Hi, realizado por la Dirección Administrativa.</t>
  </si>
  <si>
    <t>Acta de reunión con conclusiones .</t>
  </si>
  <si>
    <r>
      <t xml:space="preserve">2. </t>
    </r>
    <r>
      <rPr>
        <sz val="10"/>
        <rFont val="Calibri"/>
        <family val="2"/>
        <scheme val="minor"/>
      </rPr>
      <t>Participar en la Contrucción del  Plan de Trabajo</t>
    </r>
    <r>
      <rPr>
        <sz val="10"/>
        <color rgb="FFFF0000"/>
        <rFont val="Calibri"/>
        <family val="2"/>
        <scheme val="minor"/>
      </rPr>
      <t xml:space="preserve"> </t>
    </r>
    <r>
      <rPr>
        <sz val="10"/>
        <color theme="1"/>
        <rFont val="Calibri"/>
        <family val="2"/>
        <scheme val="minor"/>
      </rPr>
      <t xml:space="preserve">con la Dirección de Infancia, Dirección de Adolescencia y Juventud, Dirección Administrativa y Dirección Regional San Andres, </t>
    </r>
    <r>
      <rPr>
        <strike/>
        <sz val="10"/>
        <color rgb="FFFF0000"/>
        <rFont val="Calibri"/>
        <family val="2"/>
        <scheme val="minor"/>
      </rPr>
      <t xml:space="preserve"> </t>
    </r>
    <r>
      <rPr>
        <sz val="10"/>
        <color theme="1"/>
        <rFont val="Calibri"/>
        <family val="2"/>
        <scheme val="minor"/>
      </rPr>
      <t xml:space="preserve"> para</t>
    </r>
    <r>
      <rPr>
        <strike/>
        <sz val="10"/>
        <color rgb="FFFF0000"/>
        <rFont val="Calibri"/>
        <family val="2"/>
        <scheme val="minor"/>
      </rPr>
      <t xml:space="preserve"> </t>
    </r>
    <r>
      <rPr>
        <sz val="10"/>
        <color theme="1"/>
        <rFont val="Calibri"/>
        <family val="2"/>
        <scheme val="minor"/>
      </rPr>
      <t xml:space="preserve">la intervención del inmubel si este lo requiere . </t>
    </r>
  </si>
  <si>
    <t>Plan de trabajo.</t>
  </si>
  <si>
    <t>3. Participar en el seguimiento  al  Plan de Trabajo de la intervención al Inmueble Centro Especial Orange Hill, s si este lo requiere.</t>
  </si>
  <si>
    <t>Actas de Reunión.</t>
  </si>
  <si>
    <r>
      <rPr>
        <b/>
        <sz val="10"/>
        <rFont val="Calibri"/>
        <family val="2"/>
        <scheme val="minor"/>
      </rPr>
      <t xml:space="preserve">Hallazgo N° 45. Publicidad en el sistema electrónico de contratación pública SECOP II (D) (Dirección General)
</t>
    </r>
    <r>
      <rPr>
        <sz val="10"/>
        <rFont val="Calibri"/>
        <family val="2"/>
        <scheme val="minor"/>
      </rPr>
      <t xml:space="preserve">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x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r>
  </si>
  <si>
    <t>Falta de seguimiento en el cargue de los soportes en SECOP, por voulumen de trabajo al cierre del periodo.</t>
  </si>
  <si>
    <t xml:space="preserve">Cargar la evidencia del pago del ICBF en la plataforma del SECOP II, después de los 10 días de haberse generado el pago.  
</t>
  </si>
  <si>
    <t xml:space="preserve">1. Solicitar a la Dirección de contratación , capacitación sobre la Guía de Supervisión de Contratos y Convenios Suscritos por el ICBF, para los colabores   que apoyan  en la supervision  de la  contratación de la Dirección de Infancia. </t>
  </si>
  <si>
    <t xml:space="preserve">Listado de asistencia y presentación. </t>
  </si>
  <si>
    <r>
      <rPr>
        <b/>
        <sz val="10"/>
        <rFont val="Calibri"/>
        <family val="2"/>
        <scheme val="minor"/>
      </rPr>
      <t xml:space="preserve">Hallazgo N° 45. Publicidad en el sistema electrónico de contratación pública SECOP II (D) (Dirección General)
</t>
    </r>
    <r>
      <rPr>
        <sz val="10"/>
        <rFont val="Calibri"/>
        <family val="2"/>
        <scheme val="minor"/>
      </rPr>
      <t xml:space="preserve">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 No se publicó pagos realizados por el ICBF.
• Pólizas.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r>
  </si>
  <si>
    <t>La Dirección de Contratación propuso la participación de esta dependencia en la formulación por ser supervisores de los contratos relacionados en el hallazgo.</t>
  </si>
  <si>
    <t>Correos electrónicos con la divulgación de las recomendaciones.</t>
  </si>
  <si>
    <t xml:space="preserve"> 3.Realizar la  verificación trimestral de los pagos por parte del ICBF en la plataforma SECOP II.</t>
  </si>
  <si>
    <t xml:space="preserve">Correos  Pantallazo de la Publicación en Secop II. </t>
  </si>
  <si>
    <r>
      <rPr>
        <b/>
        <sz val="10"/>
        <color theme="1"/>
        <rFont val="Calibri"/>
        <family val="2"/>
        <scheme val="minor"/>
      </rPr>
      <t>Hallazgo N° 12. Recursos de Apropiación vigencia 2022 (D) (Dirección General)</t>
    </r>
    <r>
      <rPr>
        <sz val="10"/>
        <color theme="1"/>
        <rFont val="Calibri"/>
        <family val="2"/>
        <scheme val="minor"/>
      </rPr>
      <t xml:space="preserve">
La ejecución del presupuesto de gastos del ICBF en la vigencia 2022 fue del 96.97%. Como se observa en los siguientes rubros que se traduce en una pérdida de recursos de aprobación por $239.631.362.603.
</t>
    </r>
    <r>
      <rPr>
        <b/>
        <sz val="10"/>
        <color theme="1"/>
        <rFont val="Calibri"/>
        <family val="2"/>
        <scheme val="minor"/>
      </rPr>
      <t>Ver Cuadro N° 105 - Ejecución de Gastos 2022</t>
    </r>
    <r>
      <rPr>
        <sz val="10"/>
        <color theme="1"/>
        <rFont val="Calibri"/>
        <family val="2"/>
        <scheme val="minor"/>
      </rPr>
      <t xml:space="preserve">
...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t>
    </r>
  </si>
  <si>
    <t>¬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t>
  </si>
  <si>
    <t xml:space="preserve">1. Reportar a la Dirección financiera del ICBF   el seguimiento periódico a los saldos de recursos en: apropiación disponible, CDP y RP, de la Dirección de Infancia.
</t>
  </si>
  <si>
    <t xml:space="preserve">1. Entregar a la Dirección financiera  el reporte mensual de seguimiento a los saldos de recursos en: apropiación disponible, CDP y RP, de la Dirección de Infancia.
</t>
  </si>
  <si>
    <t>1. Correo electrónico con soportes. 
.</t>
  </si>
  <si>
    <t xml:space="preserve">
2. Realizar los tramites presupuestales  de reducción, adición o liberación de recursos, en los tiempos definidos sin exceder las fechas límite.</t>
  </si>
  <si>
    <t xml:space="preserve">
2. Adelantar los tramites presupuestales (de acuerdo con la necesidad) de traslados, reducciones y/o adiciones de los Certificados de Disponibilidad Presupuestal (CDP) y de Registro Presupuestal (RP) de los contratos y convenios suscritos por las DIrección de Indfancia en la vigencia 2023, considerando las fechas límite de conformidad con el calendario presupuestal de la Dirección Financiera del ICBF.</t>
  </si>
  <si>
    <t xml:space="preserve">
2.Entrega de los soportes mensuales  con  los trámites realizados.</t>
  </si>
  <si>
    <r>
      <t xml:space="preserve">La Dirección de Contratación propuso la participación de esta dependencia en la formulación por ser supervisores de los contratos relacionados en el hallazgo.:
</t>
    </r>
    <r>
      <rPr>
        <b/>
        <sz val="10"/>
        <color rgb="FFFF0000"/>
        <rFont val="Calibri"/>
        <family val="2"/>
        <scheme val="minor"/>
      </rPr>
      <t>No aplica para la Dirección de Infancia, a realizar la verificación del Contrato 0101779-2019 se evidencia que la supervisión estuvo a cargo de la Dirección de Adolescencia y juventud,   siendo esta Dirección la que realizo la liquidación del mismo</t>
    </r>
    <r>
      <rPr>
        <sz val="10"/>
        <color rgb="FFFF0000"/>
        <rFont val="Calibri"/>
        <family val="2"/>
        <scheme val="minor"/>
      </rPr>
      <t>.</t>
    </r>
  </si>
  <si>
    <t>AF-CGR-2022-25</t>
  </si>
  <si>
    <t>Actas mercados contrato 127-2022 (F,D) (Huila)</t>
  </si>
  <si>
    <t>HUILA</t>
  </si>
  <si>
    <r>
      <rPr>
        <b/>
        <sz val="11"/>
        <color theme="1"/>
        <rFont val="Calibri"/>
        <family val="2"/>
        <scheme val="minor"/>
      </rPr>
      <t>Hallazgo N° 25. Actas mercados contrato 127-2022 (F,D) (Huila)</t>
    </r>
    <r>
      <rPr>
        <sz val="11"/>
        <color theme="1"/>
        <rFont val="Calibri"/>
        <family val="2"/>
        <scheme val="minor"/>
      </rPr>
      <t xml:space="preserve">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
</t>
    </r>
    <r>
      <rPr>
        <b/>
        <sz val="11"/>
        <color theme="1"/>
        <rFont val="Calibri"/>
        <family val="2"/>
        <scheme val="minor"/>
      </rPr>
      <t>Ver Cuadro N° 119</t>
    </r>
    <r>
      <rPr>
        <sz val="11"/>
        <color theme="1"/>
        <rFont val="Calibri"/>
        <family val="2"/>
        <scheme val="minor"/>
      </rPr>
      <t xml:space="preserve">
... Lo que conllevó a ocasionar un pago injustificado a favor del contratista y un detrimento patrimonial de $50.478.219.</t>
    </r>
  </si>
  <si>
    <t xml:space="preserve">Lo anterior, debido a las debilidades en el ejercicio riguroso de la supervisión del contrato, al autorizar pagos al operador del servicio sin contarse con el acta de entrega de mercados correspondiente al mes de noviembre… </t>
  </si>
  <si>
    <t>Ausencia de formato aprobado y/o validado en el que desde la supervisión se soporte la entrega a satisfacción de los alimentos entregado por la EAS a cada UDS.</t>
  </si>
  <si>
    <t>Proponer el diseño de formato codificado como registro documental de la relación de alimentos comprados y entregados a cada UDS</t>
  </si>
  <si>
    <t xml:space="preserve">Solicitar a la Direccion de Primera Infancia el diseño de formato codificado para el recibo a satisfaccion de calidad, cantidad y oportunidad en la entrega fisica o material de los alimentos por parte de la EAS en cada UDS para la preparación de los alimentos servidos </t>
  </si>
  <si>
    <t>Fortalecimiento técnico en la Guia para el Ejercicio de la Supervisión de Contratos y Convenios  con enfásis en obligaciones contractuales para garantizar soporte documental de la entrega de los alimentos por parte de la EAS a la UDS</t>
  </si>
  <si>
    <t>Brindar asistencia técnica a supervisores y equipos de seguimiento a la ejecución respecto de la Guia para el Ejercicio de la Supervisión de Contratos y Convenios enfocado en las acciones de seguimiento y control financiero.</t>
  </si>
  <si>
    <t xml:space="preserve">Acta </t>
  </si>
  <si>
    <r>
      <rPr>
        <b/>
        <sz val="11"/>
        <color theme="1"/>
        <rFont val="Calibri"/>
        <family val="2"/>
        <scheme val="minor"/>
      </rPr>
      <t>Hallazgo N° 48. Obligaciones administración de recursos (D) (Huila)</t>
    </r>
    <r>
      <rPr>
        <sz val="11"/>
        <color theme="1"/>
        <rFont val="Calibri"/>
        <family val="2"/>
        <scheme val="minor"/>
      </rPr>
      <t xml:space="preserve">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
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
</t>
    </r>
    <r>
      <rPr>
        <b/>
        <sz val="11"/>
        <color theme="1"/>
        <rFont val="Calibri"/>
        <family val="2"/>
        <scheme val="minor"/>
      </rPr>
      <t xml:space="preserve">Ver Cuadro N° 143 </t>
    </r>
    <r>
      <rPr>
        <sz val="11"/>
        <color theme="1"/>
        <rFont val="Calibri"/>
        <family val="2"/>
        <scheme val="minor"/>
      </rPr>
      <t xml:space="preserve">
Lo expresado se explica de la siguiente manera:
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
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
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
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
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
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
..., situación que conlleva a la administración de recursos constituyendo unidad de caja con otros recursos, y no generar rendimientos financieros sobre saldos.
</t>
    </r>
  </si>
  <si>
    <t>Interpretación errónea en las directrices emitidas por la Dirección de Primera Infancia respecto a la aplicación de cuentas maestras en los contratos de aporte en la modalidad comunitaria.</t>
  </si>
  <si>
    <t>Seguimiento y control a los contratos de aporte suscritos en las misionales de acuerdo a la normativida y a las excepciones planteadas en el procedimieto.</t>
  </si>
  <si>
    <t>Solicitar a Consultas Regionales conceptualizar las excepciones establecidadas para la constitución de cuentas maestras.</t>
  </si>
  <si>
    <t>Verificación y control de la constitución de cuentas maestras acorde a conceptualización emitida por Consultas Regionales.</t>
  </si>
  <si>
    <t>Certificación expedida por el supervisor del contrato de aporte, una vez inicie ejecución, donde se relacionen los contratos con su respectiva cuenta bancaria como cuenta maestra y en saldo $0.</t>
  </si>
  <si>
    <t>Certificación</t>
  </si>
  <si>
    <t>AF-CGR-2022-49</t>
  </si>
  <si>
    <t>Precios facturas suministro de cárnicos contratos 125 y 128 de 2022 (OI) (Huila)</t>
  </si>
  <si>
    <r>
      <rPr>
        <b/>
        <sz val="11"/>
        <color theme="1"/>
        <rFont val="Calibri"/>
        <family val="2"/>
        <scheme val="minor"/>
      </rPr>
      <t>Hallazgo N° 49. Precios facturas suministro de cárnicos contratos 125 y 128 de 2022 (OI) (Huila)</t>
    </r>
    <r>
      <rPr>
        <sz val="11"/>
        <color theme="1"/>
        <rFont val="Calibri"/>
        <family val="2"/>
        <scheme val="minor"/>
      </rPr>
      <t xml:space="preserve">
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
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
Primero: de acuerdo a lo consignado en la factura electrónica de venta FEVT-1341 del 25 de abril de 2022- contrato Nro. 125 de 2022, aparecen registradas en los ítems 57 a 60, el suministro de cantidades de cárnicos por los siguientes precios unitarios y cantidades:
</t>
    </r>
    <r>
      <rPr>
        <b/>
        <sz val="11"/>
        <color theme="1"/>
        <rFont val="Calibri"/>
        <family val="2"/>
        <scheme val="minor"/>
      </rPr>
      <t>Cuadro N° 146</t>
    </r>
    <r>
      <rPr>
        <sz val="11"/>
        <color theme="1"/>
        <rFont val="Calibri"/>
        <family val="2"/>
        <scheme val="minor"/>
      </rPr>
      <t xml:space="preserve">
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
Precios Mayoristas x kilogramo de pechuga Neiva Surabastos- 16 al 22 de abril de 2022
Por lo que convertidos los precios a libras dan los siguientes valores:
Precios Mayoristas x kilogramo de carne molida Neiva Surabastos- 16 al 22 de abril de 2022
Por lo que convertidos los precios a libras dan los siguientes valores:
Así que, aparecen diferencias importantes en los precios unitarios registrados por concepto de cárnicos, cuando se comparan precios factura electrónica vs precios SIPSA, tal como a continuación de reseña:
Igual situación acontece con la carne de res molida, tras haber sido también facturada a $400 pesos la libra, pero su precio real de mercado corresponde a $8.900 según datos del SIPSA.
Segundo: de acuerdo a lo registrado en la factura FEVT-1416 del 23 de mayo de 2022, ítems 59 a 62, contrato Nro. 128 de 2022, se registran productos cárnicos facturados en precios unitarios tal como a continuación de describe:
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
... Ocasionando incertidumbre acerca de los reales precios a los que se adquirieron tales insumos alimenticios por la EAS, impidiendo, además, configurar un daño patrimonial al no ser confiables los precios unitarios registrados.
</t>
    </r>
  </si>
  <si>
    <t>Lo anterior debido a deficiencias en la facturación expedida por parte del proveedor de cárnicos durante la ejecución de los contratos de aportes.</t>
  </si>
  <si>
    <t>Falta de control en la verificación de las facturas respecto de los alimentos aprobados para suministro a los usuarios</t>
  </si>
  <si>
    <t>Verificar que los alimentos comprados y entregados para preparar, correspondan a la minuta aprobada.</t>
  </si>
  <si>
    <t>Relacionar en el informe del supervisor la validación de la factura vs minuta aprobada.</t>
  </si>
  <si>
    <t>Verificación de precios de los alimentos en SIPSA (Sistema de Información de precios del Dane)</t>
  </si>
  <si>
    <r>
      <t xml:space="preserve">Incluir en el Informe del Supervisor la verificación en SIPSA de los precios de los alimentos de la canasta y realizar analisis de los valores facturados, </t>
    </r>
    <r>
      <rPr>
        <sz val="11"/>
        <rFont val="Calibri"/>
        <family val="2"/>
        <scheme val="minor"/>
      </rPr>
      <t>iden</t>
    </r>
    <r>
      <rPr>
        <sz val="11"/>
        <color theme="1"/>
        <rFont val="Calibri"/>
        <family val="2"/>
        <scheme val="minor"/>
      </rPr>
      <t>tificando  coherencia  en las facturas que presenten los operadores.</t>
    </r>
  </si>
  <si>
    <t>Archivos de los documentos de los procesos contractuales (OI) (Huila)</t>
  </si>
  <si>
    <r>
      <rPr>
        <b/>
        <sz val="11"/>
        <color theme="1"/>
        <rFont val="Calibri"/>
        <family val="2"/>
        <scheme val="minor"/>
      </rPr>
      <t>Hallazgo N° 50. Archivos de los documentos de los procesos contractuales (OI) (Huila)</t>
    </r>
    <r>
      <rPr>
        <sz val="11"/>
        <color theme="1"/>
        <rFont val="Calibri"/>
        <family val="2"/>
        <scheme val="minor"/>
      </rPr>
      <t xml:space="preserve">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información a las partes interesadas, impidiendo procesos de veeduría y control ciudadano sobre la ejecución de los recursos públicos. Hallazgo con traslado al Archivo General de la Nación.</t>
    </r>
  </si>
  <si>
    <t>En la verificación de los expedientes,  se dificultó la lectura de las copias en medio magnético,  debido a su almacenamiento y que algunos documentos no eran legibles.</t>
  </si>
  <si>
    <t>Dar aplicación al procedimiento  de reconstrucción de expedientes - P58.Sa para garantizar  la autenticidad, integridad, veracidad y fidelidad del expediente.</t>
  </si>
  <si>
    <t xml:space="preserve">Requerir al Grupo Jurídico la reconstrucción de expedientes,  especificamente la adquisición nuevamente de los medios magneticosl (CD - DVD), de los contratos identificados por la Contraloria en la Auditoria. </t>
  </si>
  <si>
    <t xml:space="preserve">Memorando </t>
  </si>
  <si>
    <t>Garantizar el cumplimiento de recomendaciones y lineamientos según Procedimiento de Organización de Archivos - P1SA - Punto 3.9 Políticas de Operación, para garantizar el tiempo de retención de acuerdo con la TRD, custudia y  conservación .</t>
  </si>
  <si>
    <t xml:space="preserve">Requerir a Supervisores de Contrato garantizar y verificar que el contenido de los medios magnéticos se encuentren en buen estado, legibles y almacenados de manera adecuada,  acatando las recomendaciones y lineamientos dados por el ICBF. </t>
  </si>
  <si>
    <t>Fortalecer el proceso de gestión documental conforme a nuevas orientaciones sobre creación de archivos híbridos, sugiriendo la disminución de medios magnéticos e instando al uso efectivo de la plataforma SECOP II.</t>
  </si>
  <si>
    <t>Solicitar apoyo a la Dirección Administrativa - Grupo de Gestión Documental y Dirección de Contratación,  la socialización y aplicabilidad de  los nuevos lineamientos de organización de expedientes en ambientes virtuales,  de acuerdo con los memorandos 202012220000131903 y 202112220000148993.</t>
  </si>
  <si>
    <r>
      <rPr>
        <b/>
        <sz val="11"/>
        <color theme="1"/>
        <rFont val="Calibri"/>
        <family val="2"/>
        <scheme val="minor"/>
      </rPr>
      <t>Hallazgo N° 51. Contratos de aporte con Entidades sin Ánimo de Lucro – ESAL (OI) (Huila)</t>
    </r>
    <r>
      <rPr>
        <sz val="11"/>
        <color theme="1"/>
        <rFont val="Calibri"/>
        <family val="2"/>
        <scheme val="minor"/>
      </rPr>
      <t xml:space="preserve">
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
</t>
    </r>
    <r>
      <rPr>
        <b/>
        <sz val="11"/>
        <color theme="1"/>
        <rFont val="Calibri"/>
        <family val="2"/>
        <scheme val="minor"/>
      </rPr>
      <t xml:space="preserve">Ver Cuadro N° 147
Ver Cuadro N° 148
Ver Cuadro N° 149
</t>
    </r>
    <r>
      <rPr>
        <sz val="11"/>
        <color theme="1"/>
        <rFont val="Calibri"/>
        <family val="2"/>
        <scheme val="minor"/>
      </rPr>
      <t xml:space="preserve">
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
</t>
    </r>
    <r>
      <rPr>
        <b/>
        <sz val="11"/>
        <color theme="1"/>
        <rFont val="Calibri"/>
        <family val="2"/>
        <scheme val="minor"/>
      </rPr>
      <t xml:space="preserve">Ver Cuadro N° 150
Ver Cuadro N° 151
Ver Cuadro N° 152
</t>
    </r>
    <r>
      <rPr>
        <sz val="11"/>
        <color theme="1"/>
        <rFont val="Calibri"/>
        <family val="2"/>
        <scheme val="minor"/>
      </rPr>
      <t xml:space="preserve">
...que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t>
    </r>
  </si>
  <si>
    <t xml:space="preserve">Falta de seguimiento y control previo en los procesos de contratación, respecto a la validación de idoneidad de los oferentes, referente a la acreditación por parte de la DIAN como ESAL. </t>
  </si>
  <si>
    <t>Verificar en la pagina de la DIAN las CALIFICADAS EN EL RÉGIMEN TRIBUTARIO ESPECIAL y expedir por parte de la oficina juridica y/o supervisión delegada el cumplimiento de la clasificación del oferente</t>
  </si>
  <si>
    <t>Solicitar a la Dirección de contratación, la inclusión del requisito "certificación de verificación en la pagina de la DIAN ESAL CALIFICADAS EN EL RÉGIMEN TRIBUTARIO ESPECIAL", en el FORMATO LISTA DE CHEQUEO CONTRATACIÓN DIRECTA APORTE Y CONVENIO - F5.P5.ABS</t>
  </si>
  <si>
    <t>Creación de certificado o constancia en la que se registre o valide la relación de alimentos comprados y entregados a cada UDS</t>
  </si>
  <si>
    <t xml:space="preserve">Solicitar desde la supervisión de los contratos, la certificación o constacia de entrega el recibo a satisfaccion de calidad, cantidad y oportunidad en la entrega fisica o material de los alimentos por parte de la EAS en cada UDS para la preparación de los alimentos servidos </t>
  </si>
  <si>
    <t>AF-CGR-2022-52</t>
  </si>
  <si>
    <t>Registro información contractual en SIRECI (Huila)</t>
  </si>
  <si>
    <r>
      <rPr>
        <b/>
        <sz val="11"/>
        <color theme="1"/>
        <rFont val="Calibri"/>
        <family val="2"/>
        <scheme val="minor"/>
      </rPr>
      <t>Hallazgo N° 52. Registro información contractual en SIRECI (Huila)</t>
    </r>
    <r>
      <rPr>
        <sz val="11"/>
        <color theme="1"/>
        <rFont val="Calibri"/>
        <family val="2"/>
        <scheme val="minor"/>
      </rPr>
      <t xml:space="preserve">
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
</t>
    </r>
    <r>
      <rPr>
        <b/>
        <sz val="11"/>
        <color theme="1"/>
        <rFont val="Calibri"/>
        <family val="2"/>
        <scheme val="minor"/>
      </rPr>
      <t>Ver Cuadro N° 153</t>
    </r>
    <r>
      <rPr>
        <sz val="11"/>
        <color theme="1"/>
        <rFont val="Calibri"/>
        <family val="2"/>
        <scheme val="minor"/>
      </rPr>
      <t xml:space="preserve">
... que limita el acceso a la información contractual del ente de control, otras entidades y ciudadanos que tienen acceso al SIRECI.</t>
    </r>
  </si>
  <si>
    <t>Lo anterior, por falta de seguimiento y control al registro de la contratación en la rendición electrónica de la cuenta a través del SIRECI,…</t>
  </si>
  <si>
    <t>Falta de constatación en el reporte de los procesos contractuales a la Contraloría General de la República, a traves del SIRECI</t>
  </si>
  <si>
    <t>Hacer seguimiento detallado al reporte de los procesos contractuales, a traves del SIRECI</t>
  </si>
  <si>
    <t>Hacer seguimiento  a los informes enviados a la CGR a traves del SIRECI, que refleje verificación detallada del consecutivo de cada contrato suscrito en la fecha, a fin de constatar que no falte ningún contrato por reportar.</t>
  </si>
  <si>
    <t>Actas</t>
  </si>
  <si>
    <t>Apropiar a los colaboradores del Grupo Jurídico en el reporte de los procesos contractuales, a través del SIRECI</t>
  </si>
  <si>
    <t>En  Get socializar el hallazgo efectuado por la CGR, destacando la importancia en la precision y suficiencia de la informacion contractual reportada a traves del SIRECI.</t>
  </si>
  <si>
    <t xml:space="preserve">Fortalecer al personal encargado de registrar la informacion contractual en SITCO, asi como a responsable del registro de la contratación, a traves del SIRECI. </t>
  </si>
  <si>
    <t>Brindar Asistencia tecnica sobre el manual de contratación del ICBF, haciendo enfasis en las funciones de los Grupos Juridicos, respecto a "Mantener actualizados los sistemas y registros de información que se deriven de la actividad contractual en la Dirección Regional"</t>
  </si>
  <si>
    <t>DIRECCIÓN DE INFORMACIÓN Y TECNOLOGÍA</t>
  </si>
  <si>
    <t xml:space="preserve">De acuerdo con el cierre financiero de la vigencia 2022, la DIT ejecutó un 99.7% de los recursos apropiados, es decir, el saldo no ejecutado fue del 0.3%, por lo que no aplica un tratamiento que pueda garantizar al cierre una ejecución del 100% por las diferentes situaciones que no son controlables como terminaciones anticipadas de contratos de prestación de servicios profesionales,  adjudicación de ordenes de compra por menor valor al CDP que apalanco el proceso contractual finalizando la vigencia, que no da opción de adelantar nuevas contrataciones.
</t>
  </si>
  <si>
    <t>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Cuadro N° 110 - Reservas presupuestales no refrendadas Dirección General</t>
  </si>
  <si>
    <t>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t>
  </si>
  <si>
    <t xml:space="preserve">Evitar constituir reservas presupuestales que no se amparen en situaciones de fuerza mayor o caso fortuito como lo establece la Ley 95 de 1890, modificada por la Ley 1060 de 2006.
</t>
  </si>
  <si>
    <t>Verificar que, para próximas contrataciones, en las fichas técnicas o estudios previos, se defina como fecha máxima de entrega a satisfacción  de bienes o servicios, el 10 diciembre de cada vigencia. Si el bien o servicio es recibido a satisfacción después del 10 de diciembre y antes del cierre financiero, se podrá pagar o constituir como una cuenta por pagar, siempre y cuando las disposiciones financieras de la entidad lo permitan.</t>
  </si>
  <si>
    <t>Fichas Ténicas o Estudios Previos
(de acuerdo a la demanda)</t>
  </si>
  <si>
    <t>Anticipar la revisión de los productos, servicios o informes de servicios entregados por los proveedores, para ajustarse a los cronogramas de la Dirección Financiera para efectuar el pago.</t>
  </si>
  <si>
    <t>Captura de pantalla de Correo electrónico, Lista de chequeo, matriz de verificación de entregables, actas, listas de asistencia, presentación o grabación.
(De acuerdo a la demanda)</t>
  </si>
  <si>
    <t>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 No se publicó pagos realizados por el ICBF.
• Pólizas.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</si>
  <si>
    <t>Atendido las observaciones realizadas  al contrato 1014582022 suscriito entre el ICBF y GLOBAL TECHNOLOGY SERVICES GTS SA, se informa que verificada, la plataforma de SECOP II se observa en el numeral 2 la publciación de las pólizas.  Ahora bien en cuanto a los informes de supervisión, se aclara que de acuerdo con el manual de supervisión se debe generar "con la misma periodicidad en que se autoricen los desembolsos o pagos al contratista." y durante la vigencia 2022, no se realizó ningún desembolso al contratista con ocasión de la ejecución dle contrato, por consiguiente no se genero el precitado informe.
En razón de lo anterior, no se generan acciones de mejora para este particular.</t>
  </si>
  <si>
    <t>LA GUAJIRA</t>
  </si>
  <si>
    <t xml:space="preserve">HALLAZGO 35.      Principio de publicidad en la contratación – Dirección General – H3 Cas H5 San.  LA GUAJIRA
1.	Publicidad en la contratación Dirección General
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	El ICBF publicó extemporáneamente en el SECOP: 
b)	La Prórroga y Modificación No. 1 al Contrato 359-2016 Regional Guajira - Hospital Nuestra Señora de los Remedios, del 7 de diciembre de 2016, fue publicada el 12 de abril de 2017.
</t>
  </si>
  <si>
    <t>falencias en los controles efectivos que permitan visualizar el cumplimiento de los tiempos de publicación en la herramienta digital</t>
  </si>
  <si>
    <t xml:space="preserve">Fortalecer el ejercicio de seguimiento al proceso de publicacion contractual </t>
  </si>
  <si>
    <t>Diseñar un cronograma de seguimiento a la contratacion con corte mensualizado.</t>
  </si>
  <si>
    <t>Cronograma</t>
  </si>
  <si>
    <t xml:space="preserve">Verificacion mensualizada en el secop II de la publicacion  de los procesos contratuales </t>
  </si>
  <si>
    <t>AF-CGR-2022-26</t>
  </si>
  <si>
    <t>Aportes valor técnico agregado y contrapartidas (Magdalena)</t>
  </si>
  <si>
    <t>MAGDALENA</t>
  </si>
  <si>
    <r>
      <rPr>
        <b/>
        <sz val="11"/>
        <color theme="1"/>
        <rFont val="Calibri"/>
        <family val="2"/>
        <scheme val="minor"/>
      </rPr>
      <t>Hallazgo N° 26. Aportes valor técnico agregado y contrapartidas (Magdalena)</t>
    </r>
    <r>
      <rPr>
        <sz val="11"/>
        <color theme="1"/>
        <rFont val="Calibri"/>
        <family val="2"/>
        <scheme val="minor"/>
      </rPr>
      <t xml:space="preserve">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Los recursos ejecutados por concepto de la contrapartida fueron comprometidos en los siguientes rubros y conceptos:
</t>
    </r>
    <r>
      <rPr>
        <b/>
        <sz val="11"/>
        <color theme="1"/>
        <rFont val="Calibri"/>
        <family val="2"/>
        <scheme val="minor"/>
      </rPr>
      <t xml:space="preserve">Ver Cuadro N° 120 - Contrapartidas operadores
</t>
    </r>
    <r>
      <rPr>
        <sz val="11"/>
        <color theme="1"/>
        <rFont val="Calibri"/>
        <family val="2"/>
        <scheme val="minor"/>
      </rPr>
      <t xml:space="preserve">
Lo anterior demuestra que el operador no cumplió con el total de los aportes acordados como contrapartida en el contrato 151 de 2022, máxime que el contrato actualmente se encuentra en estado terminado.
... propendiendo a que dichos recursos se ejecuten en su totalidad, evitando que se desvíen a otros fines.</t>
    </r>
  </si>
  <si>
    <t>La situación presentada obedece a debilidades de un control efectivo por parte de la supervisión del contrato, que permita advertir y hacer un seguimiento seguro de los recursos aportados por los operadores de los programas,…</t>
  </si>
  <si>
    <t>No se realizo la disminucion de la contrapartida  del contrato No. 47001512022  en razon a la disminucion de aporte  efectuado por el ICBF</t>
  </si>
  <si>
    <t xml:space="preserve">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t>
  </si>
  <si>
    <t>Actividad 1. Realizar una revisión de los manuales técnicos operativos de las modalidades de primera infancia con el fin de identificar los ajustes que se requieren relacionados con la disminución y aumento de contrapartida y/o valor técnico agregado  y  la necesidad de asistencia técnica por parte de Dirección de Primera Infancia hacia la Regional Magdalena</t>
  </si>
  <si>
    <t>Actividad 2. Remitir a la Dirección de Primera Infancia las necesidades de asistencia técnica de la Regional Magdalena especialmente  en el manejo de la contrapartida sobre las reducciones de los contratos y la propuesta de ajustes a los manuales producto de la verificación previa de la regional.</t>
  </si>
  <si>
    <t>Actividad 3.Socializar en el marco del GET  con  los supervisores de contrato, enlaces financieros y apoyo financieros en la sede regional  el procedimiento establecido en el manual operativo para el manejo de la contrapartida sobre las reducciones de los contratos.</t>
  </si>
  <si>
    <t>Actividad 4.Realizar visitas de seguimiento al proceso de legalizacion de las cuentas en los centros zonales, verificando una muestra aleatoria de contratos y contrapartidas, realizando las respectivas retroalimentaciones.</t>
  </si>
  <si>
    <t>AF-CGR-2022-27</t>
  </si>
  <si>
    <t>Hacer seguimiento a las orientaciones impartidas en el memorando 20191000000001100011143 del 20/06/2019</t>
  </si>
  <si>
    <t>Actividad 5.Verificar, en sesión de Comité Regional de Gestión y Desempeño,  la efectividad  de las actividades propuestas en los PMCGR Hallazgo 26, que después del reporte del 100% de evidencias  han dado cierre al hallazgo</t>
  </si>
  <si>
    <t>Acta Comite Regional de Gestión y Desempeño</t>
  </si>
  <si>
    <t>Plazo de ejecución presupuestado (D,F) (Magdalena)</t>
  </si>
  <si>
    <r>
      <rPr>
        <b/>
        <sz val="11"/>
        <color theme="1"/>
        <rFont val="Calibri"/>
        <family val="2"/>
        <scheme val="minor"/>
      </rPr>
      <t>Hallazgo N° 27. Plazo de ejecución presupuestado (D,F) (Magdalena)</t>
    </r>
    <r>
      <rPr>
        <sz val="11"/>
        <color theme="1"/>
        <rFont val="Calibri"/>
        <family val="2"/>
        <scheme val="minor"/>
      </rPr>
      <t xml:space="preserve">
El contrato de Aporte No. 47002302022 fue suscrito por $305.947.600, de los cuales el ICBF aportó $284.947.600 en efectivo y al contratista le correspondía aportar $21.000.000 por concepto de valores técnicos agregados.
Consultados los estudios previos publicados por el ICBF en el Portal de Contratación Pública SECOP II, referentes al proceso de contratación No. ICBF-CA-153715-2022-MAG, la entidad tenía entre otras la siguiente obligación:
7.1.2 Obligaciones Específicas del Contratista:
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
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
El contrato objeto de estudio inició con acta de septiembre 26 de 2022 y finalizó el 15 de diciembre de 2022, tuvo un plazo de ejecución de 77 días sobre los 105 días inicialmente programados.
El componente de talento humano del contrato 230 de 2022 se conformó por $145.950.000 de los cuales en los meses 1, 2 y 3 se pagarían $41.700.000 en cada mes, y en el mes 4 se pagarían $20.850.000.
Consultado los pagos que registra el aplicativo SIIF Nación del ICBF, se pudo constatar que el contrato 230 de 2022 fue cancelado por su valor total, es decir, se pagaron $284.947.600, tal como se relaciona en el siguiente cuadro:
</t>
    </r>
    <r>
      <rPr>
        <b/>
        <sz val="11"/>
        <color theme="1"/>
        <rFont val="Calibri"/>
        <family val="2"/>
        <scheme val="minor"/>
      </rPr>
      <t xml:space="preserve">Ver Cuadro N° 121 - Órdenes de Pago contrato 230 de 2022
</t>
    </r>
    <r>
      <rPr>
        <sz val="11"/>
        <color theme="1"/>
        <rFont val="Calibri"/>
        <family val="2"/>
        <scheme val="minor"/>
      </rPr>
      <t xml:space="preserve">
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
... Lo que conlleva al pago de actividades no ejecutadas, generándose un detrimento al patrimonio del estado en $41.700.000. Hallazgo con presunta incidencia disciplinaria y fiscal.</t>
    </r>
  </si>
  <si>
    <t>Lo anterior, por una inadecuada aplicación de controles en las etapas precontractual, contractual y de ejecución…</t>
  </si>
  <si>
    <t>Menor ejecución de rubro presupuestal por inadecuada aplicación de controles en las etapas precontractual, contractual y de ejecución del  contrato.</t>
  </si>
  <si>
    <t>Fortalecer la etapa de planeación precontractual de las modalidades de la Dirección de Adolescencia y Juventud  donde se brindan las orientaciones de contratación de las modalidad  OFA.</t>
  </si>
  <si>
    <t>Actividad 1. Realizar una revisión de los manuales técnicos operativos de las modalidades de Adolescencia y Juventud 2023,  con el fin de identificar los ajustes que se requieren relacionados con orientaciones específicas dentro del Manual  de cómo proceder frente al caso de no poder ejecuctar la oferta en el tiempo establecido inicialmente , y los pautas de cómo el operador debe realizar el proceso de intensificación, donde da cumplimiento con la secuencia metodológica y currículum que se estabalece para el contrato.
Nota: Actividad que se realizará en el momento que inice la operatividad de las modalidades que hacen parte la Dirección de  Adolescencia y Juventud.</t>
  </si>
  <si>
    <r>
      <t>Actividad 2. Desarrollar mesa de trabajo en aras de realizar asistencia tecnica, administrativa y fiananciera para  el debido almacenamiento de los documentos relacionados a  cada una de las fases de ejecuciòn de los contratos de aporte de las modalidades que contemplen  actividades de intensificaciòn dentro de su ejecuciòn para  prevenir las situaciones evidenciadas por la Contraloría General, donde se identificarán</t>
    </r>
    <r>
      <rPr>
        <b/>
        <sz val="11"/>
        <color theme="1"/>
        <rFont val="Calibri"/>
        <family val="2"/>
        <scheme val="minor"/>
      </rPr>
      <t xml:space="preserve"> debilidades</t>
    </r>
    <r>
      <rPr>
        <sz val="11"/>
        <color theme="1"/>
        <rFont val="Calibri"/>
        <family val="2"/>
        <scheme val="minor"/>
      </rPr>
      <t xml:space="preserve"> en el seguimiento  financiero  realizado por quien ejerce la supervisión de una muestra aleatoria de contratos de aporte  y a su vez se llevará a cabo la retroalimentación de dichas situaciones. En el ejercicio participará el  Equipo Financiero de la Regional, los financieros zonales y la supervisora del contrato. 
Nota: Actividad que se realizará en e  lmomento que inice la operatividad de las modalidades que hacen parte la Dirección de  Adolescencia y Juventud.</t>
    </r>
  </si>
  <si>
    <t>Actividad 3. Verificar, en sesión de Comité Regional de Gestión y Desempeño,  la efectividad  de las actividades propuestas en los PMCGR Hallazgo 27, que después del reporte del 100% de evidencias  han dado cierre al hallazgo</t>
  </si>
  <si>
    <t>AF-CGR-2022-28</t>
  </si>
  <si>
    <t>Contrato 169 de 2022, pagos a proveedores (IP) (Magdalena)</t>
  </si>
  <si>
    <r>
      <rPr>
        <b/>
        <sz val="11"/>
        <color theme="1"/>
        <rFont val="Calibri"/>
        <family val="2"/>
        <scheme val="minor"/>
      </rPr>
      <t>Hallazgo N° 28. Contrato 169 de 2022, pagos a proveedores (IP) (Magdalena)</t>
    </r>
    <r>
      <rPr>
        <sz val="11"/>
        <color theme="1"/>
        <rFont val="Calibri"/>
        <family val="2"/>
        <scheme val="minor"/>
      </rPr>
      <t xml:space="preserve">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
En la tabla siguiente se detallan las cuentas de cobro con los comprobantes generados por cada transferencia, existentes en los archivos del contrato evaluado:
</t>
    </r>
    <r>
      <rPr>
        <b/>
        <sz val="11"/>
        <color theme="1"/>
        <rFont val="Calibri"/>
        <family val="2"/>
        <scheme val="minor"/>
      </rPr>
      <t>Ver Cuadro N° 122</t>
    </r>
    <r>
      <rPr>
        <sz val="11"/>
        <color theme="1"/>
        <rFont val="Calibri"/>
        <family val="2"/>
        <scheme val="minor"/>
      </rPr>
      <t xml:space="preserve">
Lo anterior evidencia una simulación de pagos a proveedores, donde finalmente el dinero es girado a una cuenta del mismo operador. 
...La anterior situación presume desviación de los recursos, al no ser girados directamente a los proveedores de bienes y servicios, lo que genera un posible detrimento patrimonial.</t>
    </r>
  </si>
  <si>
    <t>La situación presentada se genera por fallas en la supervisión y seguimiento del contrato y en la legalización de las cuentas presentadas por el operador del servicio.</t>
  </si>
  <si>
    <t>Fallas en la supervision y seguimiento de los contratos de aporte y en la legalizacion de las cuentas presentadas por el operador del servicio</t>
  </si>
  <si>
    <t>Fortalecer la apropiación del esquema financiero y los controles de  seguimiento del contrato  en aras de prevenir las situaciones evidenciadas por la Contraloría General</t>
  </si>
  <si>
    <t>Actividad 1. Verificar  una muestra aleatoria de los contratos de aporte de cada uno de los centros zonales y realizar la retroalimentación respectiva.</t>
  </si>
  <si>
    <t>Actividad 2. Realizar mesas de trabajo conjuntas entre los equipos financieros de la Regional, los enlaces finacieros zonales, Entidades Administradoras de Servicios- EAS  y  la supervisora del contrato de aporte donde se   retroalimente el seguimiento financiero, con el fin de  verificar la apropiación respecto a las orientaciones brindadas en temáticas especificas del esquema de seguimiento financiero de los contratos de aporte en el marco de la atención a la primera infancia. ( 1 visita por centro zonal)</t>
  </si>
  <si>
    <t>AF-CGR-2022-29</t>
  </si>
  <si>
    <t>Actividad 3.Verificar, en sesión de Comité Regional de Gestión y Desempeño,  la efectividad  de las actividades propuestas en los PMCGR Hallazgo 28, que después del reporte del 100% de evidencias  han dado cierre al hallazgo</t>
  </si>
  <si>
    <t>Retiros en cheque y efectivo (D, IP) (Magdalena)</t>
  </si>
  <si>
    <r>
      <rPr>
        <b/>
        <sz val="11"/>
        <color theme="1"/>
        <rFont val="Calibri"/>
        <family val="2"/>
        <scheme val="minor"/>
      </rPr>
      <t>Hallazgo N° 29. Retiros en cheque y efectivo (D, IP) (Magdalena)</t>
    </r>
    <r>
      <rPr>
        <sz val="11"/>
        <color theme="1"/>
        <rFont val="Calibri"/>
        <family val="2"/>
        <scheme val="minor"/>
      </rPr>
      <t xml:space="preserve">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
En la siguiente tabla se muestra un ejemplo de lo evidenciado en las cuentas corrientes y de ahorros de algunos operadores:
Ver Cuadro N° 123
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
... Se corre el riesgo de la pérdida del recurso por desviación a otros fines diferentes para los cuales fueron creados, lo que repercute en la calidad de la prestación del servicio a los usuarios de los programas del ICBF.
</t>
    </r>
  </si>
  <si>
    <t>La situación presentada se origina al no llevarse una adecuada supervisión por parte del ICBF a los recursos girados y ejecutados por los operadores del servicio, que les permita hacer un efectivo seguimiento de los mismos, evitando la desviación de recursos a otros fines.</t>
  </si>
  <si>
    <t>Revisados los extractos bancarios de las cuentas donde se manejan los recursos girador por el ICBF, para la ejecución de programas, se realizan retiros en efectivo y cheque</t>
  </si>
  <si>
    <t xml:space="preserve">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t>
  </si>
  <si>
    <r>
      <t xml:space="preserve">Actividad 1.Desarrollar asistencias técnicas en aras de prevenir las situaciones evidenciadas por la CGR, donde se logren evidenciar las </t>
    </r>
    <r>
      <rPr>
        <b/>
        <sz val="11"/>
        <color theme="1"/>
        <rFont val="Calibri"/>
        <family val="2"/>
        <scheme val="minor"/>
      </rPr>
      <t>debilidades</t>
    </r>
    <r>
      <rPr>
        <sz val="11"/>
        <color theme="1"/>
        <rFont val="Calibri"/>
        <family val="2"/>
        <scheme val="minor"/>
      </rPr>
      <t xml:space="preserve"> presentadas en los enlaces financieros al momento de presentar las EAS  los documentos pertenecientes a la cuenta de cobro para la legalización de las mismas. </t>
    </r>
  </si>
  <si>
    <t>ACTAS DE REUNION</t>
  </si>
  <si>
    <t>Actividad 2. Verificar una muestra aleatoria de contratos de aporte el seguimiento financiero ( soportes de legalización entregados por la EAS de tipo financiero, extractos bancarios, conciliación bancaria y soportes de los gastos, entre otros)y realizar la retroalimentación de las evidencias encontradas a los enlaces financieros de CZ, coordinadora de CZ y EAS</t>
  </si>
  <si>
    <t>AF-CGR-2022-30</t>
  </si>
  <si>
    <t>Actvidad 3. Verificar, en sesión de Comité Regional de Gestión y Desempeño,  la efectividad  de las actividades propuestas en los PMCGR Hallazgo 29, que después del reporte del 100% de evidencias  han dado cierre al hallazgo</t>
  </si>
  <si>
    <t>META</t>
  </si>
  <si>
    <r>
      <rPr>
        <b/>
        <sz val="11"/>
        <color theme="1"/>
        <rFont val="Calibri"/>
        <family val="2"/>
        <scheme val="minor"/>
      </rPr>
      <t>Hallazgo N° 1. Registro Deterioro inventarios bienes destinados a la venta (Meta)</t>
    </r>
    <r>
      <rPr>
        <sz val="11"/>
        <color theme="1"/>
        <rFont val="Calibri"/>
        <family val="2"/>
        <scheme val="minor"/>
      </rPr>
      <t xml:space="preserve">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
•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
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
La firma valuadora no otorga valor comercial a las construcciones ubicadas en lote de terreno, en atención a lo consideraciones plasmadas en el avalúo, por cuanto el deterioro corresponde al valor registrado en libros en cuantía de $9.118.000
...Las situaciones antes descritas generan una subestimación de la cuenta 1580 Deterioro Acumulado de Inventarios, en cuantía de $29.285.500, debido a la inoportunidad de los respectivos registros.</t>
    </r>
  </si>
  <si>
    <t>Ausencia en la funcionalidad en el aplicativo SEVEN para el registro del deterioro de los inmuebles</t>
  </si>
  <si>
    <t>Realizar los  registros manuales del deterioro de los dos inmuebles</t>
  </si>
  <si>
    <t>1. Dar de baja los inmueble de acuerdo al deterioro realizado mediante los avaluos en el aplicativo SEVEN</t>
  </si>
  <si>
    <t>Comprobante de Seven y Comprobante de contabilidad</t>
  </si>
  <si>
    <r>
      <t xml:space="preserve">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
•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
• Proceso N°50001-33-31-009-2017-00188-00 reparación directa, sentencia en primera instancia, proferida el 30 de agosto de 2020, por el cual condena al ICBF al pago de los siguientes conceptos:
</t>
    </r>
    <r>
      <rPr>
        <b/>
        <sz val="11"/>
        <rFont val="Calibri"/>
        <family val="2"/>
        <scheme val="minor"/>
      </rPr>
      <t xml:space="preserve">Ver Cuadro N° 103
</t>
    </r>
    <r>
      <rPr>
        <sz val="11"/>
        <rFont val="Calibri"/>
        <family val="2"/>
        <scheme val="minor"/>
      </rPr>
      <t xml:space="preserve">
A 31 de diciembre de 2022 la provisión contable para este proceso se encuentra sobre estimada en $749.194.923, toda vez que se registra en $801.251.874,00.
Situación que genera una sobreestimación en la cuenta 2701 Provisión Litigios y Demandas, en cuantía de $831.414.383 que corresponde al mayor valor registrado de los dos procesos mencionados anteriormente.</t>
    </r>
  </si>
  <si>
    <t>1. omision de reporte de cambios y verificacion por parte de los abogados a cargo de la actividad de representacion judicial.
2. Inadecuado seguimiento a la actualización de la información 
3. Ausencia de actualización  parcial antes del cierre de la vigencia  fiscal de las provisiones contablers una vez iniciada la vacancia judicial</t>
  </si>
  <si>
    <t xml:space="preserve">Fortalecer el Seguimiento al opotuno reporte de las novedades referidas a  las provisiones contables de los procesos judiciales
 </t>
  </si>
  <si>
    <t>Acta  de reunion y listado de asistencia</t>
  </si>
  <si>
    <t>Fortalecer el Seguimiento al opotuno reporte de las novedades referidas a  las provisiones contables de los procesos judiciales</t>
  </si>
  <si>
    <t>2. Presentar Informe de procesos judiciales que se encuentran en etapa de fallo al comité de gestión y desempeño ampliado para su seguimiento</t>
  </si>
  <si>
    <t>Acta de comité Ampliado</t>
  </si>
  <si>
    <t>3. Remitir Informes Parciales de procesos Judiciales  al grupo financiero  trimestrales</t>
  </si>
  <si>
    <t>4. Realizar   grupo de estudio en el Grupo Jurídico de la Resolución 5050 de 2017, con el fin de analizar  los calculos de la provisión contable en procesos judiciales.</t>
  </si>
  <si>
    <t>Acta y listado de asistencia</t>
  </si>
  <si>
    <t>Deficiencia en la supervisión, seguimiento y control  de saldos de los compromisos presupuestales</t>
  </si>
  <si>
    <t>Fortalecer los controles de  seguimiento, revisión presupuestal y oportunidad en liberación de saldos</t>
  </si>
  <si>
    <r>
      <t xml:space="preserve">1. Mesas de trabajo </t>
    </r>
    <r>
      <rPr>
        <sz val="11"/>
        <rFont val="Calibri"/>
        <family val="2"/>
        <scheme val="minor"/>
      </rPr>
      <t>bimestral</t>
    </r>
    <r>
      <rPr>
        <sz val="11"/>
        <color theme="1"/>
        <rFont val="Calibri"/>
        <family val="2"/>
        <scheme val="minor"/>
      </rPr>
      <t xml:space="preserve"> con la participación de los supervisores y sus apoyos financieros para presentar  a control y seguimiento del grupo de Asistencia Técnica y Grupo financiero del estado de la ejecución presupuestal, identificarl las inejecuciones y posibles liberaciones de saldos  para presentar al comite de gestión y desempeño basico, referido al 20% de los contratos de aporte de la Regional en los que se identifiquen factores criticos de seguimiento.</t>
    </r>
  </si>
  <si>
    <t xml:space="preserve">informe de resultado de las mesas de trabajo realizadas </t>
  </si>
  <si>
    <t xml:space="preserve"> 2. Realizar seguimiento mensual en el marco de Comite Regional de Gestión y Desempeño Basico a los saldos de los compromisos, contratos pendientes por liquidar, y reservas pendientes por ejecutar.</t>
  </si>
  <si>
    <t>Acta de Comité Regional de gestión y Desempeño Regional</t>
  </si>
  <si>
    <t>3. Presentar Informe al comité de gestiion y desempeño del resultado de las mesas de trabajo  con los supervisores y equipos de supervisión del seguimiento presupuestal de los contratos de aporte de la Regional</t>
  </si>
  <si>
    <t>Correo electronico de la Remisión del Informe con destino al comité de gestión y desempeño</t>
  </si>
  <si>
    <t xml:space="preserve">Actualización valor de los Activos </t>
  </si>
  <si>
    <t>HALLAZGO 18.  Actualización valor de los Activos (A-D) H8 Meta
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t>
  </si>
  <si>
    <t>Imposibilidad de identificar físicamente el bien a fin de poder efectuar un cálculo para actualizar del valor real del inmueble.</t>
  </si>
  <si>
    <t>1. Reunión bimestral  con el grupo de gestión de bienes  con el fin de conocer el estado del proceso del hallazgo hasta que se logre definir la situación del inmueble.</t>
  </si>
  <si>
    <t>Acta Reunion Listado Asistencia</t>
  </si>
  <si>
    <t>AF-CGR-2021- 17</t>
  </si>
  <si>
    <t>Oportunidad en los registros de provisiones (Dirección General)</t>
  </si>
  <si>
    <t>OFICINA ASESORA JURÍDICA</t>
  </si>
  <si>
    <t>Hallazgo N° 17. Oportunidad en los registros de provisiones (Dirección General)
El proceso judicial 25000233600020130154700, fue fallado favorable en primera y segunda instancia el 2018/05/04 y 2021/10/11 y se estableció como última actuación “Sentencia”.
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
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
... situación que afecta la realidad de la información financiera de la Entidad, incumplimiento con las características cualitativas de confiabilidad, relevancia y comprensibilidad de la información contable contenidas en el Marco Normativo para las Entidades del Gobierno.</t>
  </si>
  <si>
    <t>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t>
  </si>
  <si>
    <t>Complejidad en los procedimientos de actualización y reporte contable de procesos jurídicos.</t>
  </si>
  <si>
    <t>Implementar estrategia de simplificación de trámites para la contabilidad de los procesos jurídicos.</t>
  </si>
  <si>
    <t>Proponer a la Dirección Financiera cómo líder del proceso de Gestión Financiera, la modificación de los documentos del Sistema de Gestión para implementar la simplificación del trámite, con la centralización de la contabilidad de los procesos jurídicos.</t>
  </si>
  <si>
    <t>Propuesta de ajuste a procedimiento e instructivo.</t>
  </si>
  <si>
    <t>Implementar la estrategia de simplificación, con la centralización de la contabilidad de los procesos jurídicos.</t>
  </si>
  <si>
    <t>Informe Financiero de los procesos Jurídicos -IFP</t>
  </si>
  <si>
    <t>Identificar con antelación los procesos a los que se les debe calificar el riesgo en eKOGUI y realizar provisión contable.</t>
  </si>
  <si>
    <t>Remitir correo durante los primeros 5 días del  mes a los Directores Regionales, Coordinadores Jurídicos y Apoderados, informando los procesos a los que se les debe calificar el riesgo en Ekogui y realizar movimiento contable en el mes.</t>
  </si>
  <si>
    <t>Evaluar la calificación del riesgo y los movimientos contables de los procesos jurídicos.</t>
  </si>
  <si>
    <t>Evaluar a la Direcciones Regionales y al Grupo de Representación Judicial a través del Indicador A7-PA5-07</t>
  </si>
  <si>
    <t>Resultado Indicador SIMEI</t>
  </si>
  <si>
    <r>
      <t xml:space="preserve">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
•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
• Proceso N°50001-33-31-009-2017-00188-00 reparación directa, sentencia en primera instancia, proferida el 30 de agosto de 2020, por el cual condena al ICBF al pago de los siguientes conceptos:
</t>
    </r>
    <r>
      <rPr>
        <b/>
        <sz val="12"/>
        <color theme="1"/>
        <rFont val="Calibri"/>
        <family val="2"/>
      </rPr>
      <t xml:space="preserve">Ver Cuadro N° 103
</t>
    </r>
    <r>
      <rPr>
        <sz val="12"/>
        <color theme="1"/>
        <rFont val="Calibri"/>
        <family val="2"/>
      </rPr>
      <t xml:space="preserve">
A 31 de diciembre de 2022 la provisión contable para este proceso se encuentra sobre estimada en $749.194.923, toda vez que se registra en $801.251.874,00.
Situación que genera una sobreestimación en la cuenta 2701 Provisión Litigios y Demandas, en cuantía de $831.414.383 que corresponde al mayor valor registrado de los dos procesos mencionados anteriormente.</t>
    </r>
  </si>
  <si>
    <t>Identificar con antelación los procesos a los que se les debe calificar el riesgo y realizar provisión contable.</t>
  </si>
  <si>
    <t>AF-CGR-2022-11</t>
  </si>
  <si>
    <t>Registro cuenta 27015001 provisiones de litigios y reporte procesos penales en SIRECI (D) (Dirección General)</t>
  </si>
  <si>
    <r>
      <rPr>
        <b/>
        <sz val="12"/>
        <color theme="1"/>
        <rFont val="Calibri"/>
        <family val="2"/>
      </rPr>
      <t>Hallazgo N° 11. Registro cuenta 27015001 provisiones de litigios y reporte procesos penales en SIRECI (D) (Dirección General)</t>
    </r>
    <r>
      <rPr>
        <sz val="12"/>
        <color theme="1"/>
        <rFont val="Calibri"/>
        <family val="2"/>
      </rPr>
      <t xml:space="preserve">
Efectuado el análisis de la información del Reporte Procesos Judiciales suministrado por el ICBF a diciembre 31 de 2022 y el Formato 9 del SIRECI, se observa que:
La cuenta contable de procesos penales no fue reportada en este formato por $175.560.600 como se identifica en el cuadro adjunto.
El valor de las provisiones de los procesos administrativos es $134.993.534.882, el valor registrado en contabilidad según el balance consolidado y regionalizado a 31 de diciembre de 2022 en la cuenta 270103001 es de $134.985.683.973, presentándose una diferencia de $7.850.909.
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
</t>
    </r>
    <r>
      <rPr>
        <b/>
        <sz val="12"/>
        <color theme="1"/>
        <rFont val="Calibri"/>
        <family val="2"/>
      </rPr>
      <t xml:space="preserve">Ver Cuadro N° 104
</t>
    </r>
    <r>
      <rPr>
        <sz val="12"/>
        <color theme="1"/>
        <rFont val="Calibri"/>
        <family val="2"/>
      </rPr>
      <t xml:space="preserve">
... que afecta la realidad de la información reportada por la entidad.</t>
    </r>
  </si>
  <si>
    <t>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t>
  </si>
  <si>
    <t>Inexistencia de lineamiento por parte de la CGR frente al reporte de procesos penales cuya causa no son delitos contra la administración pública.</t>
  </si>
  <si>
    <t>Definir la ruta para la contabilización y reporte a la CGR de los procesos penales que no corresponden a delitos contra la administración pública.</t>
  </si>
  <si>
    <t>Solicitar oficialmente a la CGR lineamiento sobre el reporte de los procesos penales que no corresponden a delitos contra la administración pública.</t>
  </si>
  <si>
    <t>Oficio de Solicitud Lineamiento CGR</t>
  </si>
  <si>
    <t>Formular actualización del "Procedimiento para Ejercer la Defensa en Demandas Contenciosas Administrativas en Contra del ICBF" donde se especifque la ruta para la contabilización de los procesos penales que no corresponden a delitos contra la administración pública.</t>
  </si>
  <si>
    <t>Procedimiento actualizado</t>
  </si>
  <si>
    <t>Publicación y  socialización del "Procedimiento para Ejercer la Defensa en Demandas Contenciosas Administrativas en Contra del ICBF" donde se especifque el tratamiento de los procesos penales que no son por delitos contra la administración pública.</t>
  </si>
  <si>
    <t>DIRECCIÓN DE PLANEACIÓN Y CONTROL DE GESTIÓN</t>
  </si>
  <si>
    <t xml:space="preserve">Deficiencias en el monitoreo y seguimiento a la ejecución pptal, por cuanto no se generan alertas que permitan implementar acciones para mejorar el nivel de ejecución  </t>
  </si>
  <si>
    <t xml:space="preserve">Analizar en Comité de Seguimiento a la Ejecución Pptal el estado y avance del comportamiento de la ejecución y generar las alertas y correctivos necesarios para la redistribución de los recursos de manera oportuna. </t>
  </si>
  <si>
    <t xml:space="preserve">1. Verificar el cumplimiento de los compromisos adquiridos en cada sesión  de Comité de Seguimiento a la Ejecución presupuestal l y verificar el resultado de las acciones implementadas y su efecto en la ejecución de recursos y cumplimiento de metas durante la vigencia 2023.  </t>
  </si>
  <si>
    <t>Actas de Comité de Seguimiento a la Ejecución Presupuestal (Verificación cumplimiento de compromisos, alertas generadas y las acciones/correctivos a implementar tendientes a mejorar la ejecución)</t>
  </si>
  <si>
    <t>En la programación y asignación de recursos 
no se tienen en cuenta las necesidades reales de las regionales.</t>
  </si>
  <si>
    <t>Realizar programación y asignación de recursos de manera participativa y concertada entre regionales y Sede de la Dirección Nacional, incluyendo necesidades reales basadas en el análisis de diagnósticos sociales situacionales y el comportamiento de la ejecución en la vigencia anterior.</t>
  </si>
  <si>
    <t>2. Realizar programación y asignación de recursos de la vigencia 2024 de manera participativa y concertada entre regionales y Sede de la Dirección Nacional, incluyendo necesidades reales basadas en el análisis de diagnósticos sociales situacionales y el comportamiento de la ejecución en la vigencia anterior (2023).</t>
  </si>
  <si>
    <t xml:space="preserve">Analizar en el Comité de Seguimiento a la Ejecución Pptal el estado y avance del comportamiento de la ejecución y generar las alertas y correctivos necesarios para la redistribución de los recursos de manera oportuna. </t>
  </si>
  <si>
    <t>1. Fortalecer el seguimiento y monitoreo de la programación, planeación y ejecución presupuestal con el propósito de identificar falencias y poder formular las acciones oportunas para la correcta apropiación de los recursos de la vigencia.</t>
  </si>
  <si>
    <t xml:space="preserve">Memorando mensual  del estado de la ejecución presupuestal a todas las áreas del ICBF para la respectiva toma de decisiones. </t>
  </si>
  <si>
    <r>
      <rPr>
        <b/>
        <sz val="12"/>
        <color theme="1"/>
        <rFont val="Calibri"/>
        <family val="2"/>
      </rPr>
      <t>Hallazgo N° 14. Ejecución Presupuestal Regional Cauca (D) (Cauca)</t>
    </r>
    <r>
      <rPr>
        <sz val="12"/>
        <color theme="1"/>
        <rFont val="Calibri"/>
        <family val="2"/>
      </rPr>
      <t xml:space="preserve">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colombiana - crédito BID Cauca",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
</t>
    </r>
    <r>
      <rPr>
        <b/>
        <sz val="12"/>
        <color theme="1"/>
        <rFont val="Calibri"/>
        <family val="2"/>
      </rPr>
      <t>Ver Cuadro N° 108 - Rubros presupuestales de gastos 2022 sin compromiso ni ejecución.</t>
    </r>
    <r>
      <rPr>
        <sz val="12"/>
        <color theme="1"/>
        <rFont val="Calibri"/>
        <family val="2"/>
      </rPr>
      <t xml:space="preserve">
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
</t>
    </r>
    <r>
      <rPr>
        <b/>
        <sz val="12"/>
        <color theme="1"/>
        <rFont val="Calibri"/>
        <family val="2"/>
      </rPr>
      <t>Ver Cuadro N° 109 - Rubros presupuestales de Gastos 2022 con liberaciones por inejecución.</t>
    </r>
    <r>
      <rPr>
        <sz val="12"/>
        <color theme="1"/>
        <rFont val="Calibri"/>
        <family val="2"/>
      </rPr>
      <t xml:space="preserve">
...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
</t>
    </r>
  </si>
  <si>
    <t>Deficiencias en el ejercicio del seguimiento presupuestal para garantizar la liberación oportuna de los recursos de inejecución y aquellos recursos que no son objeto de contratación.</t>
  </si>
  <si>
    <t>Realizar seguimiento y control al avance de la ejecución presupuestal, con el fin de generar las alertas necesarias que permitan implementar los correctivos necesarios y toma desiciones frente a la liberación o redistribución de los recursos.</t>
  </si>
  <si>
    <t>1. Realizar el seguimiento mensual a la ejecucion de los recursos asignados,por medio del comité de seguimiento a la ejecucion presupuestal  identificando la  liberación o redistribución de los recursos. (Resol. 3080 de 2016)</t>
  </si>
  <si>
    <t>22. AUDITORIA CUMPLIMIENTO CDI</t>
  </si>
  <si>
    <t>AC-CGR-2021-CDI-03</t>
  </si>
  <si>
    <t>Hallazgo N° 3. Refrigerios y almuerzos Contrato de Aporte 88000392020
Regional San Andrés (D, F)</t>
  </si>
  <si>
    <t>DIRECCIÓN DE PRIMERA INFANCIA</t>
  </si>
  <si>
    <t>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
 El 16 de marzo del 2020 se suspende la atención presencial en las UDS, UCAS, y GA de todas las modalidades y servicios de atención a la primera infancia, basado en la Resolución 3005 del 18 de marzo del 2020.
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
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t>
  </si>
  <si>
    <t>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t>
  </si>
  <si>
    <t xml:space="preserve">Desconocimiento u omisión de los requisitos requeridos para la legalización de cuentas lo  cual influye en el inadecuado seguimiento y control en el manejo de los recursos financieros. </t>
  </si>
  <si>
    <t>H3_A1  Realizar capacitación sobre los requisitos para la legalización de cuentas y documentos que la soportan.</t>
  </si>
  <si>
    <t>Desarrollar jornada de asistencia técnica virtual y/o presencial a la Dirección Regional San Andrés en temáticas especificas relacionadas al proceso de legalización de cuentas.
Actividad dirigida a supervisores de contrato, enlaces territoriales y profesionales del rol jurídico, financiero y técnico adscritos al esquema de seguimiento a la ejecución.</t>
  </si>
  <si>
    <t xml:space="preserve">Acta de reunión o videoconferencia y listados de asistencia </t>
  </si>
  <si>
    <t xml:space="preserve">Se debe a las debilidades desde la supervisión del contrato para el seguimiento y control desde el rol financiero, técnico y jurídico. </t>
  </si>
  <si>
    <t xml:space="preserve">H3_ A2  Realizar mesa de trabajo con la Dirección Regional San Andrés, donde se revise y retroalimente el ejercicio de supervisión en los contratos. </t>
  </si>
  <si>
    <t xml:space="preserve">Desarrollar mesa de trabajo con la Dirección Regional San Andrés, supervisores de contratos, enlaces territoriales y profesionales del rol financiero, técnico y jurídico del equipo de seguimiento a la ejecución, relacionado al proceso de supervisión de contratos. </t>
  </si>
  <si>
    <t xml:space="preserve">Video conferencia o acta de reunión y listado de asistencia </t>
  </si>
  <si>
    <t>Debilidades en la supervisión financiera de contratos al no realizar seguimiento a los saldos de ejecución presupuestal de los contratos de aporte.</t>
  </si>
  <si>
    <t>H12.A1 Hacer seguimiento en la regional a los saldos de ejecución presupuestal, en aras de verificar que se este dando aplicación a los procedimientos establecidos de conformidad con la Guía Financiera para la presente vigencia.</t>
  </si>
  <si>
    <t xml:space="preserve">Generar alertas de forma articulada desde el equipo financiero de la DPI sobre el correcto manejo de los saldos. </t>
  </si>
  <si>
    <t>Correos con orientaciones y de seguimiento al cumplimiento.</t>
  </si>
  <si>
    <t>H13.A1 Hacer seguimiento en la regional a los saldos de ejecución presupuestal, en aras de verificar que se este dando aplicación a los procedimientos establecidos de conformidad con la Guía Financiera para la presente vigencia.</t>
  </si>
  <si>
    <t>H14.A1 Hacer seguimiento en la regional a los saldos de ejecución presupuestal, en aras de verificar que se este dando aplicación a los procedimientos establecidos de conformidad con la Guía Financiera para la presente vigencia.</t>
  </si>
  <si>
    <t>Falta de control efectivo y oportuno en el ejercicio de supervisión por parte de la coordinación de centro zonal al cual esta adscrito la ejecución del contrato.</t>
  </si>
  <si>
    <t>H16.A1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y realñizar seguimiento al cumplimiento de las orientaciones dadas.</t>
  </si>
  <si>
    <t>Estructurar memorando de orientaciones.</t>
  </si>
  <si>
    <r>
      <rPr>
        <b/>
        <sz val="12"/>
        <color theme="1"/>
        <rFont val="Calibri"/>
        <family val="2"/>
      </rPr>
      <t>Hallazgo N° 17. Constitución de Reservas Presupuestales 2022 (D) (Cauca)</t>
    </r>
    <r>
      <rPr>
        <sz val="12"/>
        <color theme="1"/>
        <rFont val="Calibri"/>
        <family val="2"/>
      </rPr>
      <t xml:space="preserve">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
</t>
    </r>
    <r>
      <rPr>
        <b/>
        <sz val="12"/>
        <color theme="1"/>
        <rFont val="Calibri"/>
        <family val="2"/>
      </rPr>
      <t>Ver bCuadro N° 112 Reservas Presupuestales con deficiencias en la constitución vigencia 2022, Regional Cauca</t>
    </r>
    <r>
      <rPr>
        <sz val="12"/>
        <color theme="1"/>
        <rFont val="Calibri"/>
        <family val="2"/>
      </rPr>
      <t xml:space="preserve">
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
</t>
    </r>
    <r>
      <rPr>
        <b/>
        <sz val="12"/>
        <color theme="1"/>
        <rFont val="Calibri"/>
        <family val="2"/>
      </rPr>
      <t>Ver Cuadro N° 113 -Contratos de Aporte C.Z Norte con reservas presupuestales por no liberar recursos ICBF Regional Cauca Cifras en pesos.</t>
    </r>
    <r>
      <rPr>
        <sz val="12"/>
        <color theme="1"/>
        <rFont val="Calibri"/>
        <family val="2"/>
      </rPr>
      <t xml:space="preserve">
...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
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
Hallazgo con presunto alcance disciplinario.</t>
    </r>
  </si>
  <si>
    <t>H17.A1 Estructurar un memorando de orientaciones que incluya los elementos relacionados con el manejo presupuestal de los recursos direccionados a la atención enmarcados en el contrato de aporte, así como lo relacionado con la constitución y cancelación de reservas presupuestales.</t>
  </si>
  <si>
    <t>Estructurar memorando de orientaciones</t>
  </si>
  <si>
    <t>H18.A1 Estructurar un memorando de orientaciones que incluya los elementos relacionados con el manejo presupuestal de los recursos direccionados a la atención enmarcados en el contrato de aporte, así como lo relacionado con la constitución y cancelación de reservas presupuestales.</t>
  </si>
  <si>
    <r>
      <rPr>
        <b/>
        <sz val="12"/>
        <color theme="1"/>
        <rFont val="Calibri"/>
        <family val="2"/>
      </rPr>
      <t>Hallazgo N° 19. Cancelación de reservas rezago 2021 (D) (Valle del Cauca)</t>
    </r>
    <r>
      <rPr>
        <sz val="12"/>
        <color theme="1"/>
        <rFont val="Calibri"/>
        <family val="2"/>
      </rPr>
      <t xml:space="preserve">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 Perdiendo o limitando la posibilidad de ejecutar dichos recursos en las actividades misionales de la Entidad.</t>
    </r>
  </si>
  <si>
    <t>H19.A1 Fortalecer a través de controles y seguimiento en la ejecución prespuestal, para lo cual se estructurara un memorando de orientaciones que incluya los elementos relacionados con el manejo presupuestal de los recursos direccionados a la atención enmarcados en el contrato de aporte, así como lo relacionado con la constitución y cancelación de reservas presupuestales.</t>
  </si>
  <si>
    <t>Falta de control efectivo y oportuno en el ejercicio de supervisión, por parte de la coordinación de centro zonal y de la regional al cual esta adscrito la ejecución del contrato.</t>
  </si>
  <si>
    <t>H20.A1 Socializar el procedimiento de reconocimiento y pago de vigencias expiradas, así como lo relacionado con la constitución y cancelación de reservas presupuestales, en apoyo con la Dirección Financiera.</t>
  </si>
  <si>
    <t>Desarrollar jornada de asistencia técnica virtual con las 33 regionales, para socializar el procedimiento de reconocimiento y pago de vigencias expiradas, así como lo relacionado con la constitución y cancelación de reservas presupuestales.
Actividad dirigida a supervisores de contrato, enlaces territoriales y profesionales del rol jurídico, financiero, adscritos al esquema de seguimiento a la ejecución.</t>
  </si>
  <si>
    <r>
      <rPr>
        <b/>
        <sz val="12"/>
        <color theme="1"/>
        <rFont val="Calibri"/>
        <family val="2"/>
      </rPr>
      <t>Hallazgo N° 21. Registro de información ejecución contratos de aporte Centro Zonal Macizo (Cauca)</t>
    </r>
    <r>
      <rPr>
        <sz val="12"/>
        <color theme="1"/>
        <rFont val="Calibri"/>
        <family val="2"/>
      </rPr>
      <t xml:space="preserve">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
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
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t>
    </r>
  </si>
  <si>
    <t>H21_A1  Realizar capacitación sobre los requisitos para la legalización de cuentas y documentos que la soportan.</t>
  </si>
  <si>
    <t>Desarrollar jornada de asistencia técnica virtual y/o presencial a la Dirección Regional Cauca en temáticas especificas relacionadas al proceso de legalización de cuentas.
Actividad dirigida a supervisores de contrato, enlaces territoriales y profesionales del rol jurídico, financiero y técnico adscritos al esquema de seguimiento a la ejecución.</t>
  </si>
  <si>
    <t>Falta de seguimiento por parte de la supervisión del contrato en el seguimiento financiero, al no  tener en cuenta el cumplimiento  de los manuales operativos  para el control y seguimiento de los contratos.</t>
  </si>
  <si>
    <t xml:space="preserve">H21 A2 Planear y ejecutar acciones de asistencia técnica relacionados al seguimiento técnico jurídico y financiero realizado con la supervisión de los contratos. </t>
  </si>
  <si>
    <t>Desarrollar jornada de asistencia técnica dirigida a la Dirección Regional Cauca, en temáticas  especificas relacionadas  al proceso de supervisión, 
Dirigida a supervisiores, enlaces territoriales y profesionales del rol financiero, técnico y jurídico adscritos al esquema de seguimiento a la ejecución.</t>
  </si>
  <si>
    <t xml:space="preserve">Grabación video conferencia y listado de asistencia o acta de reunión. </t>
  </si>
  <si>
    <r>
      <rPr>
        <b/>
        <sz val="12"/>
        <color theme="1"/>
        <rFont val="Calibri"/>
        <family val="2"/>
      </rPr>
      <t>Hallazgo N° 22. Reintegro Contrato N° 19005302020 Centro Zonal Indígena (D, F, BA) (Cauca)</t>
    </r>
    <r>
      <rPr>
        <sz val="12"/>
        <color theme="1"/>
        <rFont val="Calibri"/>
        <family val="2"/>
      </rPr>
      <t xml:space="preserve">
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
</t>
    </r>
    <r>
      <rPr>
        <b/>
        <sz val="12"/>
        <color theme="1"/>
        <rFont val="Calibri"/>
        <family val="2"/>
      </rPr>
      <t xml:space="preserve">Ver Cuadro N° 116 - Balance de ejecución y pagos Contrato de Aporte 19005302020 Regional Cauca
</t>
    </r>
    <r>
      <rPr>
        <sz val="12"/>
        <color theme="1"/>
        <rFont val="Calibri"/>
        <family val="2"/>
      </rPr>
      <t xml:space="preserve">
..., generando pérdida de los recursos públicos en cuantía de $19.004.790, debido a una gestión fiscal ineficiente e inoportuna, afectando la misión institucional que realiza e ICBF.
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
Hechos que constituyen connotación fiscal en cuantía de $19.004.790 y presunto alcance disciplinario. Y como consecuencia del hallazgo comunicado al ICBF se obtuvo un posible beneficio de auditoría por $19.731.632.</t>
    </r>
  </si>
  <si>
    <t>H22_A1  Realizar capacitación sobre los requisitos para la legalización de cuentas y documentos que la soportan.</t>
  </si>
  <si>
    <r>
      <rPr>
        <b/>
        <sz val="12"/>
        <color theme="1"/>
        <rFont val="Calibri"/>
        <family val="2"/>
      </rPr>
      <t>Hallazgo N° 23. Actas de Legalización Centro Zonal Costa Pacífica y Norte (Cauca)</t>
    </r>
    <r>
      <rPr>
        <sz val="12"/>
        <color theme="1"/>
        <rFont val="Calibri"/>
        <family val="2"/>
      </rPr>
      <t xml:space="preserve">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
</t>
    </r>
    <r>
      <rPr>
        <b/>
        <sz val="12"/>
        <color theme="1"/>
        <rFont val="Calibri"/>
        <family val="2"/>
      </rPr>
      <t xml:space="preserve">Ver Cuadro N° 118 - Resumen observaciones Contratos de Aporte C.Z Norte y C.Z Costa Pacífica ICBF Regional Cauca
</t>
    </r>
    <r>
      <rPr>
        <sz val="12"/>
        <color theme="1"/>
        <rFont val="Calibri"/>
        <family val="2"/>
      </rPr>
      <t xml:space="preserve">
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t>
    </r>
  </si>
  <si>
    <t>H23_A1  Realizar capacitación sobre los requisitos para la legalización de cuentas y documentos que la soportan.</t>
  </si>
  <si>
    <t xml:space="preserve">Situaciones que se presentan por deficiencias de control y seguimiento por parte de la supervisión del contrato. </t>
  </si>
  <si>
    <t xml:space="preserve">H24 A1.  Realizar asistencia técnica haciendo  énfasis en aspectos  técnicos, financieros y jurídicos. </t>
  </si>
  <si>
    <t>Brindar asistencia técnica  por parte del Equipo de Seguimiento a la Ejecución de la Dirección de Primera Infancia, dirigida   a los Supervisores de contratos para evaluar avances, logros y dificultades derivados de la actividad de supervisión. 
Actividad dirigida a supervisores de contrato, enlaces territoriales y profesionales del rol financiero, técnico y jurídico adscritos al esquema de seguimiento a la ejecución.</t>
  </si>
  <si>
    <r>
      <rPr>
        <b/>
        <sz val="12"/>
        <color theme="1"/>
        <rFont val="Calibri"/>
        <family val="2"/>
      </rPr>
      <t>Hallazgo N° 25. Actas mercados contrato 127-2022 (F,D) (Huila)</t>
    </r>
    <r>
      <rPr>
        <sz val="12"/>
        <color theme="1"/>
        <rFont val="Calibri"/>
        <family val="2"/>
      </rPr>
      <t xml:space="preserve">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
</t>
    </r>
    <r>
      <rPr>
        <b/>
        <sz val="12"/>
        <color theme="1"/>
        <rFont val="Calibri"/>
        <family val="2"/>
      </rPr>
      <t>Ver Cuadro N° 119</t>
    </r>
    <r>
      <rPr>
        <sz val="12"/>
        <color theme="1"/>
        <rFont val="Calibri"/>
        <family val="2"/>
      </rPr>
      <t xml:space="preserve">
... Lo que conllevó a ocasionar un pago injustificado a favor del contratista y un detrimento patrimonial de $50.478.219.</t>
    </r>
  </si>
  <si>
    <t>H25_A1  Realizar capacitación sobre los requisitos para la legalización de cuentas y documentos que la soportan.</t>
  </si>
  <si>
    <t>Desarrollar jornada de asistencia técnica virtual y/o presencial a la Dirección Regional Huila en temáticas especificas relacionadas al proceso de legalización de cuentas.
Actividad dirigida a supervisores de contrato, enlaces territoriales y profesionales del rol jurídico, financiero y técnico adscritos al esquema de seguimiento a la ejecución.</t>
  </si>
  <si>
    <t xml:space="preserve">Se debe a las deficiencias en las labores de supervisión y control, en el seguimiento y ejecución del contrato de aporte desde el rol financiero, técnico y jurídico. </t>
  </si>
  <si>
    <t xml:space="preserve">H25_ A2  Realizar mesa de trabajo con la Dirección Regional Huila, donde se revise y retroalimente el ejercicio de supervisión en los contratos. </t>
  </si>
  <si>
    <t>Desarrollar mesa de trabajo con la Dirección Regional Huila en temáticas específicas relacionadas al proceso de supervisión de contratos. 
Actividad dirigida a supervisores de contrato, enlaces territoriales y profesionales del rol financiero, técnico y jurídico adscritos al esquema de seguimiento a la ejecución.</t>
  </si>
  <si>
    <r>
      <rPr>
        <b/>
        <sz val="12"/>
        <color theme="1"/>
        <rFont val="Calibri"/>
        <family val="2"/>
      </rPr>
      <t>Hallazgo N° 26. Aportes valor técnico agregado y contrapartidas (Magdalena)</t>
    </r>
    <r>
      <rPr>
        <sz val="12"/>
        <color theme="1"/>
        <rFont val="Calibri"/>
        <family val="2"/>
      </rPr>
      <t xml:space="preserve">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Los recursos ejecutados por concepto de la contrapartida fueron comprometidos en los siguientes rubros y conceptos:
</t>
    </r>
    <r>
      <rPr>
        <b/>
        <sz val="12"/>
        <color theme="1"/>
        <rFont val="Calibri"/>
        <family val="2"/>
      </rPr>
      <t xml:space="preserve">Ver Cuadro N° 120 - Contrapartidas operadores
</t>
    </r>
    <r>
      <rPr>
        <sz val="12"/>
        <color theme="1"/>
        <rFont val="Calibri"/>
        <family val="2"/>
      </rPr>
      <t xml:space="preserve">
Lo anterior demuestra que el operador no cumplió con el total de los aportes acordados como contrapartida en el contrato 151 de 2022, máxime que el contrato actualmente se encuentra en estado terminado.
... propendiendo a que dichos recursos se ejecuten en su totalidad, evitando que se desvíen a otros fines.</t>
    </r>
  </si>
  <si>
    <t>H26_A1  Realizar capacitación sobre los requisitos para la legalización de cuentas y documentos que la soportan.</t>
  </si>
  <si>
    <t>Desarrollar jornada de asistencia técnica virtual y/o presencial a la Dirección Regional Magdalena en temáticas especificas relacionadas al proceso de legalización de cuentas.
Actividad dirigida a supervisores de contrato, enlaces territoriales y profesionales del rol jurídico, financiero y técnico adscritos al esquema de seguimiento a la ejecución.</t>
  </si>
  <si>
    <t>Falta de seguimiento desde la supervisión del contrato en los temas financieros, al no tener en cuenta el cumplimiento de lo estipulado en la minuta contractual, manuales operativos y orientaciones impartidas desde el ICBF para el control y seguimiento de los contratos en los aspectos financieros.</t>
  </si>
  <si>
    <t>H26_A2 Realizar asistencia técnica sobre Contrapartida y Valores Técnicos Agregados en el marco de la ejecución de los contratos de aporte suscritos para la prestación de los servicios para la primera infancia.</t>
  </si>
  <si>
    <t>Realizar asistencia técnica en el que se socialicen las generalidades sobre Contrapartida y Valores Técnicos Agregados en el marco de la ejecución de los contratos de aporte suscritos para la prestación de los servicios para la primera infancia, con los profesionales de la dirección regional y Centros zonales. 
En esta asistencia técnica se solicitará a la Dirección Regional replicar periódicamente la asistencia técnica a los centros zonales, como forma de retroalimentar y hacer seguimiento a las inquietudes que se puedan presentar.</t>
  </si>
  <si>
    <t>Acta de la jornada en y/o grabación junto con la presentación  como anexos</t>
  </si>
  <si>
    <t xml:space="preserve">H26_ A3  Realizar mesa de trabajo con la Dirección Regional Magdalena, donde se revise y retroalimente el ejercicio de supervisión en los contratos. </t>
  </si>
  <si>
    <t xml:space="preserve">Desarrollar mesa de trabajo con la Dirección Regional Magdalena, supervisores de contratos, enlaces territoriales y profesionales del rol financiero, técnico y jurídico del equipo de seguimiento a la ejecución, relacionado al proceso de supervisión de contratos. </t>
  </si>
  <si>
    <r>
      <rPr>
        <b/>
        <sz val="12"/>
        <color theme="1"/>
        <rFont val="Calibri"/>
        <family val="2"/>
      </rPr>
      <t>Hallazgo N° 28. Contrato 169 de 2022, pagos a proveedores (IP) (Magdalena)</t>
    </r>
    <r>
      <rPr>
        <sz val="12"/>
        <color theme="1"/>
        <rFont val="Calibri"/>
        <family val="2"/>
      </rPr>
      <t xml:space="preserve">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
En la tabla siguiente se detallan las cuentas de cobro con los comprobantes generados por cada transferencia, existentes en los archivos del contrato evaluado:
</t>
    </r>
    <r>
      <rPr>
        <b/>
        <sz val="12"/>
        <color theme="1"/>
        <rFont val="Calibri"/>
        <family val="2"/>
      </rPr>
      <t>Ver Cuadro N° 122</t>
    </r>
    <r>
      <rPr>
        <sz val="12"/>
        <color theme="1"/>
        <rFont val="Calibri"/>
        <family val="2"/>
      </rPr>
      <t xml:space="preserve">
Lo anterior evidencia una simulación de pagos a proveedores, donde finalmente el dinero es girado a una cuenta del mismo operador. 
...La anterior situación presume desviación de los recursos, al no ser girados directamente a los proveedores de bienes y servicios, lo que genera un posible detrimento patrimonial.</t>
    </r>
  </si>
  <si>
    <t>H28_A1  Realizar capacitación sobre los requisitos para la legalización de cuentas y documentos que la soportan.</t>
  </si>
  <si>
    <r>
      <rPr>
        <b/>
        <sz val="12"/>
        <color theme="1"/>
        <rFont val="Calibri"/>
        <family val="2"/>
      </rPr>
      <t>Hallazgo N° 29. Retiros en cheque y efectivo (D, IP) (Magdalena)</t>
    </r>
    <r>
      <rPr>
        <sz val="12"/>
        <color theme="1"/>
        <rFont val="Calibri"/>
        <family val="2"/>
      </rPr>
      <t xml:space="preserve">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
En la siguiente tabla se muestra un ejemplo de lo evidenciado en las cuentas corrientes y de ahorros de algunos operadores:
Ver Cuadro N° 123
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
... Se corre el riesgo de la pérdida del recurso por desviación a otros fines diferentes para los cuales fueron creados, lo que repercute en la calidad de la prestación del servicio a los usuarios de los programas del ICBF.
</t>
    </r>
  </si>
  <si>
    <t xml:space="preserve">Debilidades en la supervisión financiera de contratos al no realizar seguimiento a la gestión de los recursos financieros bancarios de los contratos de aporte. </t>
  </si>
  <si>
    <t>H29.A1 Hacer seguimiento en la regional a los saldos de ejecución presupuestal, en aras de verificar que se este dando aplicación a los procedimientos establecidos de conformidad con la Guía Financiera para la presente vigencia.</t>
  </si>
  <si>
    <t xml:space="preserve">Generar alertas desde el equipo financiero de la DPI, frente a la correcta gestión de recursos financieros bancarios.  </t>
  </si>
  <si>
    <t>Gravamen a los movimientos financieros a los recursos de aporte del ICBF Regional Putumayo (F,D) (Putumayo)</t>
  </si>
  <si>
    <r>
      <rPr>
        <b/>
        <sz val="12"/>
        <color theme="1"/>
        <rFont val="Calibri"/>
        <family val="2"/>
      </rPr>
      <t xml:space="preserve">Hallazgo N° 30. Gravamen a los movimientos financieros a los recursos de aporte del ICBF Regional Putumayo (F,D) (Putumayo)
</t>
    </r>
    <r>
      <rPr>
        <sz val="12"/>
        <color theme="1"/>
        <rFont val="Calibri"/>
        <family val="2"/>
      </rPr>
      <t xml:space="preserve">
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
</t>
    </r>
    <r>
      <rPr>
        <b/>
        <sz val="12"/>
        <color theme="1"/>
        <rFont val="Calibri"/>
        <family val="2"/>
      </rPr>
      <t xml:space="preserve">Ver Cuadro N° 124 - Relación de Contratos de Aporte sin Cuenta Maestra y presentan Gravamen a los Movimientos Financiero – GMF
</t>
    </r>
    <r>
      <rPr>
        <sz val="12"/>
        <color theme="1"/>
        <rFont val="Calibri"/>
        <family val="2"/>
      </rPr>
      <t xml:space="preserve">
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
En concordancia con lo anterior, el artículo 8 de la Resolución 1400 de 2020, dentro de las operaciones debito autorizadas, no contempla los descuentos del impuesto del 4 por 1000.
...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t>
    </r>
  </si>
  <si>
    <t>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t>
  </si>
  <si>
    <t>H30_A1  Realizar capacitación sobre los requisitos para la legalización de cuentas y documentos que la soportan.</t>
  </si>
  <si>
    <t>Desarrollar jornada de asistencia técnica virtual y/o presencial a la Dirección Regional Putumayo en temáticas especificas relacionadas al proceso de legalización de cuentas.
Actividad dirigida a supervisores de contrato, enlaces territoriales y profesionales del rol jurídico, financiero y técnico adscritos al esquema de seguimiento a la ejecución.</t>
  </si>
  <si>
    <t>AF-CGR-2022-31</t>
  </si>
  <si>
    <t>Ejecución de recursos contratos de aporte vigencia 2022 (D,F,BA) (Putumayo)</t>
  </si>
  <si>
    <r>
      <rPr>
        <b/>
        <sz val="12"/>
        <color theme="1"/>
        <rFont val="Calibri"/>
        <family val="2"/>
      </rPr>
      <t xml:space="preserve">Hallazgo N° 31. Ejecución de recursos contratos de aporte vigencia 2022 (D,F,BA) (Putumayo)
</t>
    </r>
    <r>
      <rPr>
        <sz val="12"/>
        <color theme="1"/>
        <rFont val="Calibri"/>
        <family val="2"/>
      </rPr>
      <t xml:space="preserve">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
</t>
    </r>
    <r>
      <rPr>
        <b/>
        <sz val="12"/>
        <color theme="1"/>
        <rFont val="Calibri"/>
        <family val="2"/>
      </rPr>
      <t>Cuadro N° 125  - Recursos no ejecutados sin reintegro Vigencia 2022</t>
    </r>
    <r>
      <rPr>
        <sz val="12"/>
        <color theme="1"/>
        <rFont val="Calibri"/>
        <family val="2"/>
      </rPr>
      <t xml:space="preserve">
... Estas deficiencias generan que el ICBF no efectúe la reinversión de las inejecuciones o en su defecto la liberación oportuna de los recursos durante la respectiva vigencia, lo que conlleva a que se refleje en el presupuesto 2022 una ejecución que no corresponde a la realidad.
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t>
    </r>
  </si>
  <si>
    <t>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t>
  </si>
  <si>
    <t>H31.A1 Hacer seguimiento en la regional a los saldos de ejecución presupuestal, en aras de verificar que se este dando aplicación a los procedimientos establecidos de conformidad con la Guía Financiera para la presente vigencia.</t>
  </si>
  <si>
    <t>Generar alertas financieras en cuanto a la liberación de saldos y a la ejecución presuúestal de los contratos de aporte.</t>
  </si>
  <si>
    <t>AF-CGR-2022-34</t>
  </si>
  <si>
    <t>Contrato 038-2021- cumplimientos de objetivos y su supervisión (D) (San Andrés)</t>
  </si>
  <si>
    <r>
      <rPr>
        <b/>
        <sz val="12"/>
        <color theme="1"/>
        <rFont val="Calibri"/>
        <family val="2"/>
      </rPr>
      <t>Hallazgo N° 34. Contrato 038-2021- cumplimientos de objetivos y su supervisión (D) (San Andrés)</t>
    </r>
    <r>
      <rPr>
        <sz val="12"/>
        <color theme="1"/>
        <rFont val="Calibri"/>
        <family val="2"/>
      </rPr>
      <t xml:space="preserve">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
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
Cuadro N° 127 - Cumplimiento de Obligaciones Contractuales 
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
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
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
Los pagos aprobados se realizaron de la siguiente manera:
Ver Cuadro N° 128 - Pagos efectuados según estado de cuentas
</t>
    </r>
  </si>
  <si>
    <t>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t>
  </si>
  <si>
    <t>H34_A1  Realizar capacitación sobre los requisitos para la legalización de cuentas y documentos que la soportan.</t>
  </si>
  <si>
    <t xml:space="preserve">H34 _A2.  Planear y ejecutar acciones de asistencia técnica relacionados al seguimiento técnico, jurídico y financiero realizado con supervisión de los contratos. </t>
  </si>
  <si>
    <t>Realizar asistencia técnica  dirigidas a la Dirección Regional San Andrés  en temáticas especificas relacionadas al proceso de supervisión para realizar un correcto manejo de los recursos financieros.</t>
  </si>
  <si>
    <t xml:space="preserve">Acta de reunión y listado de asistencia. </t>
  </si>
  <si>
    <t>AF-CGR-2022-35</t>
  </si>
  <si>
    <t>Ejecución Convenio 88000282022 Servicios de educación inicial Contrato 038-2021(F,D) (San Andrés)</t>
  </si>
  <si>
    <r>
      <rPr>
        <b/>
        <sz val="12"/>
        <color theme="1"/>
        <rFont val="Calibri"/>
        <family val="2"/>
      </rPr>
      <t>Hallazgo N° 35. Ejecución Convenio 88000282022 Servicios de educación inicial Contrato 038-2021(F,D) (San Andrés)</t>
    </r>
    <r>
      <rPr>
        <sz val="12"/>
        <color theme="1"/>
        <rFont val="Calibri"/>
        <family val="2"/>
      </rPr>
      <t xml:space="preserve">
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
No se evidenció el reintegro de los recursos al ICBF Regional San Andrés, a la fecha, subsiste un monto estimado por el ICBF en un valor total de $138.156.959.
...Por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t>
    </r>
  </si>
  <si>
    <t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t>
  </si>
  <si>
    <t>H35_A1  Realizar capacitación sobre los requisitos para la legalización de cuentas y documentos que la soportan.</t>
  </si>
  <si>
    <t>Desarrollar jornada de asistencia técnica virtual y/o presencial a la Dirección Regional san andres en temáticas especificas relacionadas al proceso de legalización de cuentas.
Actividad dirigida a supervisores de contrato, enlaces territoriales y profesionales del rol jurídico, financiero y técnico adscritos al esquema de seguimiento a la ejecución.</t>
  </si>
  <si>
    <t>AF-CGR-2022-36</t>
  </si>
  <si>
    <t>Pólizas contrato 68004502020 suscrito con la APHB Ciudadela Pipatón (BA) (Santander)</t>
  </si>
  <si>
    <r>
      <rPr>
        <b/>
        <sz val="12"/>
        <color theme="1"/>
        <rFont val="Calibri"/>
        <family val="2"/>
      </rPr>
      <t>Hallazgo N° 36. Pólizas contrato 68004502020 suscrito con la APHB Ciudadela Pipatón (BA) (Santander)</t>
    </r>
    <r>
      <rPr>
        <sz val="12"/>
        <color theme="1"/>
        <rFont val="Calibri"/>
        <family val="2"/>
      </rPr>
      <t xml:space="preserve">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
</t>
    </r>
    <r>
      <rPr>
        <b/>
        <sz val="12"/>
        <color theme="1"/>
        <rFont val="Calibri"/>
        <family val="2"/>
      </rPr>
      <t>Ver Cuadro N° 129 - Gastos operativos para pólizas</t>
    </r>
    <r>
      <rPr>
        <sz val="12"/>
        <color theme="1"/>
        <rFont val="Calibri"/>
        <family val="2"/>
      </rPr>
      <t xml:space="preserve">
En la ejecución del contrato, la APHB Ciudadela Pipatón utilizó los recursos de los gastos operativos para la compra de las pólizas de acuerdo con las actas de modificaciones, así:
</t>
    </r>
    <r>
      <rPr>
        <b/>
        <sz val="12"/>
        <color theme="1"/>
        <rFont val="Calibri"/>
        <family val="2"/>
      </rPr>
      <t xml:space="preserve">
Ver Cuadro N° 130 - Diferencia valor pólizas y valor pagado
</t>
    </r>
    <r>
      <rPr>
        <sz val="12"/>
        <color theme="1"/>
        <rFont val="Calibri"/>
        <family val="2"/>
      </rPr>
      <t xml:space="preserve">
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
... hecho que le resta recursos a la prestación del servicio misional y conlleva a un detrimento patrimonial en cuantía de $169.569.
</t>
    </r>
  </si>
  <si>
    <t>Lo anterior evidencia debilidades en el manejo de los recursos públicos puestos a disposición del ICBF Regional Santander y denota deficiencias en el seguimiento y control en la ejecución del contrato, …</t>
  </si>
  <si>
    <t>H36_A1  Realizar capacitación sobre los requisitos para la legalización de cuentas y documentos que la soportan.</t>
  </si>
  <si>
    <t>Desarrollar jornada de asistencia técnica virtual y/o presencial a la Dirección Regional Santander en temáticas especificas relacionadas al proceso de legalización de cuentas y modificaciones contractuales de los contratos de aporte.
Actividad dirigida a supervisores de contrato, enlaces territoriales y profesionales del rol jurídico, financiero y técnico adscritos al esquema de seguimiento a la ejecución.</t>
  </si>
  <si>
    <t>Falencias en el seguimiento por parte de la supervisión del contrato en el rol financiero, al no  tener en cuenta el cumplimiento  de los manuales operativos  para el control y seguimiento de los contratos.</t>
  </si>
  <si>
    <t xml:space="preserve">H36_ A2  Realizar asistencia técnica haciendo  énfasis en aspectos  técnicos, financieros y jurídicos. </t>
  </si>
  <si>
    <t>Brindar asistencia técnica  por parte del Equipo de Seguimiento a la Ejecución de la Dirección de Primera Infancia, dirigida   a los Supervisores de contratos para evaluar avances, logros y dificultades derivados de la actividad de supervisión, así como lo relacionado con las modificaciones contractuales de los contratos de aporte.
Actividad dirigida a supervisores de contrato, enlaces territoriales y profesionales del rol financiero, técnico y jurídico adscritos al esquema de seguimiento a la ejecución.</t>
  </si>
  <si>
    <t>Video conferencia o acta de reunión y listado de asistencia</t>
  </si>
  <si>
    <t>AF-CGR-2022-37</t>
  </si>
  <si>
    <t xml:space="preserve"> Ejecución contratos suscritos con FUNDASALUD 2022 (IP) (Santander)</t>
  </si>
  <si>
    <r>
      <rPr>
        <b/>
        <sz val="12"/>
        <rFont val="Calibri"/>
        <family val="2"/>
      </rPr>
      <t>Hallazgo N° 37. Ejecución contratos suscritos con FUNDASALUD 2022 (IP) (Santander)</t>
    </r>
    <r>
      <rPr>
        <sz val="12"/>
        <rFont val="Calibri"/>
        <family val="2"/>
      </rPr>
      <t xml:space="preserve">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
Ver Cuadro N° 131 - Contratos suscritos con FUNDASALUD – 2022
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
Los desembolsos programados en los contratos se establecieron de manera bimestral a excepción del último correspondiente al mes de diciembre, programados de la siguiente manera:
Cuadro N° 132
Según información suministrada por la Regional, la EAS FUNDASALUD, en virtud de estos cuatro (4) contratos suscritos en la vigencia 2022, para prestar el servicio en la modalidad de Desarrollo Infantil en Medio Familiar – DIMF, presentó los siguientes incumplimientos:
• Las entregas de RPP se hicieron de manera extemporánea y a la fecha, 31 de marzo de 2023, el Operador no ha realizado la entrega de los meses de octubre, noviembre y diciembre, a los respectivos beneficiarios de ninguno de los Centros Zonales.
• Respecto a la entrega de refrigerios, se realizaron entregas parciales en los Centros Zonales, municipios y Unidades de Servicios, así:
“CZ San Gil: Requerimiento en los siguientes meses por incumplimiento en entrega de Refrigerios: Mayo, Agosto y Septiembre. No se tiene soportes de entrega de Octubre, noviembre y Diciembre de 2022.
CZ Socorro: Se presentaron incumplimientos en las entregas de refrigerios durante la ejecución del contrato, entregas parciales, falta de entrega de los refrigerios durante los encuentros y cuando se entregan persisten las evidencias de falta de Calidad de los ....
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
Cuadro No. 133
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
Cuadro No 134
Cuadro No. 135
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
Forma de pago contratos FUNDASALUD - 2022</t>
    </r>
  </si>
  <si>
    <t xml:space="preserve">Se debe a las debilidades desde la supervisión del contrato para el seguimiento y control desde el rol financiero, técnico y jurídico desde la regional. </t>
  </si>
  <si>
    <t xml:space="preserve">H37_ A1.   Realizar mesa de trabajo con la Dirección Regional Santander, donde se revise y retroalimente el ejercicio de supervisión en los contratos. </t>
  </si>
  <si>
    <t>Desarrollar mesa de trabajo con la Dirección Regional, supervisores de contratos, enlaces territoriales y profesionales del rol financiero, técnico y jurídico del equipo de seguimiento a la ejecución, relacionado al proceso de supervisión de contratos.</t>
  </si>
  <si>
    <t xml:space="preserve">Video conferencia y listado de asistencia </t>
  </si>
  <si>
    <t>AF-CGR-2022-38</t>
  </si>
  <si>
    <t>Porcentaje Compras Locales (D) (Valle del Cauca)</t>
  </si>
  <si>
    <r>
      <rPr>
        <b/>
        <sz val="12"/>
        <color theme="1"/>
        <rFont val="Calibri"/>
        <family val="2"/>
      </rPr>
      <t>Hallazgo N° 38. Porcentaje Compras Locales (D) (Valle del Cauca)</t>
    </r>
    <r>
      <rPr>
        <sz val="12"/>
        <color theme="1"/>
        <rFont val="Calibri"/>
        <family val="2"/>
      </rPr>
      <t xml:space="preserve">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locales:
</t>
    </r>
    <r>
      <rPr>
        <b/>
        <sz val="12"/>
        <color theme="1"/>
        <rFont val="Calibri"/>
        <family val="2"/>
      </rPr>
      <t>Ver Cuadro N° 136 - Porcentaje asignado para compras locales</t>
    </r>
    <r>
      <rPr>
        <sz val="12"/>
        <color theme="1"/>
        <rFont val="Calibri"/>
        <family val="2"/>
      </rPr>
      <t xml:space="preserve">
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
</t>
    </r>
    <r>
      <rPr>
        <b/>
        <sz val="12"/>
        <color theme="1"/>
        <rFont val="Calibri"/>
        <family val="2"/>
      </rPr>
      <t>Ver Imagen N°1 Condiciones del Contrato</t>
    </r>
    <r>
      <rPr>
        <sz val="12"/>
        <color theme="1"/>
        <rFont val="Calibri"/>
        <family val="2"/>
      </rPr>
      <t xml:space="preserve">
... Lo que impide que la contratación suscrita por el ICBF aporte a los sistemas productivos pertenecientes a la Agricultura Campesina, Familiar y Comunitaria, o de sus organizaciones legalmente constituidas.</t>
    </r>
  </si>
  <si>
    <t>La situación detectada obedece a la inobservancia de la normatividad aplicable a la promoción de las compras locales y falta de coherencia con la política pública en seguridad alimentaria contenida en el Plan Nacional de Desarrollo 2018-2022.</t>
  </si>
  <si>
    <t>Falta de seguimiento desde la supervisión del contrato, al no tener en cuenta el cumplimiento de los manuales operativos, guías, procedimientos   para el control y seguimiento de los contratos en los aspectos técnicos, administrativos jurídicos y financieros.</t>
  </si>
  <si>
    <t>H38_A1. Realizar asistencia técnica para la implementación de la Guía Orientadora para el desarrollo de la estrategia de compras locales a las direcciones regionales, recalcando que las mismas deben replicar la asistencia técnica a los respectivos centros zonales.</t>
  </si>
  <si>
    <t xml:space="preserve">
Realizar asistencia técnica sobre la implementación de la GUÍA ORIENTADORA PARA EL DESARROLLO DE LA ESTRATEGIA DE COMPRAS LOCALES Versión 4, en el marco de la ejecución de los contratos de aporte suscritos para la prestación de los servicios para la primera infancia En esta asistencia técnica se solicitará a la Dirección Regional replicar periódicamente la asistencia técnica a los centros zonales, como forma de retroalimentar y hacer seguimiento. </t>
  </si>
  <si>
    <t>Grabación video conferencia o acta de reunión, listado de asistencia, Presentación</t>
  </si>
  <si>
    <t>AF-CGR-2022-43</t>
  </si>
  <si>
    <t>Supervisión contratos de aportes (D) (Santander)</t>
  </si>
  <si>
    <r>
      <rPr>
        <b/>
        <sz val="12"/>
        <color theme="1"/>
        <rFont val="Calibri"/>
        <family val="2"/>
      </rPr>
      <t>Hallazgo N° 43. Supervisión contratos de aportes (D) (Santander)</t>
    </r>
    <r>
      <rPr>
        <sz val="12"/>
        <color theme="1"/>
        <rFont val="Calibri"/>
        <family val="2"/>
      </rPr>
      <t xml:space="preserve">
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
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
...exponiendo a riesgo de pérdida de recursos.</t>
    </r>
  </si>
  <si>
    <t>Lo anterior debido a deficiencias en el proceso de supervisión en la ejecución de los contratos de aportes, generando incumpliendo de la normatividad interna vigente, que hace parte integral del acuerdo contractual, así como, los preceptos jurídicos,…</t>
  </si>
  <si>
    <t xml:space="preserve">H43_ A1. Divulgar a la Dirección Regional un memorando con orientaciones donde se refuercen las orientaciones para llevar a cabo la supervisión en el marco de la ejecución de los contratos de aporte. </t>
  </si>
  <si>
    <t xml:space="preserve">Elaborar un memorando dirigido a la regional Santander donde se refuercen las orientaciones para llevar a cabo la supervisión en el marco de la ejecución de los contratos de aporte. </t>
  </si>
  <si>
    <t>Memorando con orientaciones.</t>
  </si>
  <si>
    <t xml:space="preserve">El Operador no registro correctamente la usuaria en el sistema, adicional que el sistema no tiene servicios Web que pueda articular la informacion de manera automatica, el  seguimiento desde la supervision del contrato en la regional para validacion de la informacion de la usuaria antes del ingreso al sistema fue deficiente. </t>
  </si>
  <si>
    <t xml:space="preserve">
H47_A1 Realizar  asistencia tecnica para la regional cesar con la finalidad de fortalecer las acciones del Sistema de Información Cuantame con la verificación del cargue efectivo de los datos (RAM, Beneficiarios, UDS, Datos de Nutrición, TH).
</t>
  </si>
  <si>
    <t xml:space="preserve"> Asistencia Tecnica a la  Regional Cesar para fortalecer la aplicabilidad de los lineamientos dados sobre el uso del sistema de información Cuentame, politicas de operación, mejores prácticas del registro del dato y uso del sistema, para tal fin  en la Dirección de Primera Infancia </t>
  </si>
  <si>
    <t xml:space="preserve">Acta de la asistencia técnica con listado de asistencia  </t>
  </si>
  <si>
    <r>
      <rPr>
        <b/>
        <sz val="12"/>
        <color theme="1"/>
        <rFont val="Calibri"/>
        <family val="2"/>
      </rPr>
      <t>Hallazgo N° 48. Obligaciones administración de recursos (D) (Huila)</t>
    </r>
    <r>
      <rPr>
        <sz val="12"/>
        <color theme="1"/>
        <rFont val="Calibri"/>
        <family val="2"/>
      </rPr>
      <t xml:space="preserve">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
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
</t>
    </r>
    <r>
      <rPr>
        <b/>
        <sz val="12"/>
        <color theme="1"/>
        <rFont val="Calibri"/>
        <family val="2"/>
      </rPr>
      <t xml:space="preserve">Ver Cuadro N° 143 </t>
    </r>
    <r>
      <rPr>
        <sz val="12"/>
        <color theme="1"/>
        <rFont val="Calibri"/>
        <family val="2"/>
      </rPr>
      <t xml:space="preserve">
Lo expresado se explica de la siguiente manera:
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
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
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
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
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
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
..., situación que conlleva a la administración de recursos constituyendo unidad de caja con otros recursos, y no generar rendimientos financieros sobre saldos.
</t>
    </r>
  </si>
  <si>
    <t xml:space="preserve">Debilidades en la supervisión financiera de contratos, al no realizar seguimiento a la gestión de los recursos financieros bancarios de los contratos de aporte. </t>
  </si>
  <si>
    <t>H48.A1 Hacer seguimiento en la regional a los saldos de ejecución presupuestal, en aras de verificar que se este dando aplicación a los procedimientos establecidos de conformidad con la Guía Financiera para la presente vigencia.</t>
  </si>
  <si>
    <r>
      <rPr>
        <b/>
        <sz val="12"/>
        <color theme="1"/>
        <rFont val="Calibri"/>
        <family val="2"/>
      </rPr>
      <t>Hallazgo N° 49. Precios facturas suministro de cárnicos contratos 125 y 128 de 2022 (OI) (Huila)</t>
    </r>
    <r>
      <rPr>
        <sz val="12"/>
        <color theme="1"/>
        <rFont val="Calibri"/>
        <family val="2"/>
      </rPr>
      <t xml:space="preserve">
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
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
Primero: de acuerdo a lo consignado en la factura electrónica de venta FEVT-1341 del 25 de abril de 2022- contrato Nro. 125 de 2022, aparecen registradas en los ítems 57 a 60, el suministro de cantidades de cárnicos por los siguientes precios unitarios y cantidades:
</t>
    </r>
    <r>
      <rPr>
        <b/>
        <sz val="12"/>
        <color theme="1"/>
        <rFont val="Calibri"/>
        <family val="2"/>
      </rPr>
      <t>Cuadro N° 146</t>
    </r>
    <r>
      <rPr>
        <sz val="12"/>
        <color theme="1"/>
        <rFont val="Calibri"/>
        <family val="2"/>
      </rPr>
      <t xml:space="preserve">
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
Precios Mayoristas x kilogramo de pechuga Neiva Surabastos- 16 al 22 de abril de 2022
Por lo que convertidos los precios a libras dan los siguientes valores:
Precios Mayoristas x kilogramo de carne molida Neiva Surabastos- 16 al 22 de abril de 2022
Por lo que convertidos los precios a libras dan los siguientes valores:
Así que, aparecen diferencias importantes en los precios unitarios registrados por concepto de cárnicos, cuando se comparan precios factura electrónica vs precios SIPSA, tal como a continuación de reseña:
Igual situación acontece con la carne de res molida, tras haber sido también facturada a $400 pesos la libra, pero su precio real de mercado corresponde a $8.900 según datos del SIPSA.
Segundo: de acuerdo a lo registrado en la factura FEVT-1416 del 23 de mayo de 2022, ítems 59 a 62, contrato Nro. 128 de 2022, se registran productos cárnicos facturados en precios unitarios tal como a continuación de describe:
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
... Ocasionando incertidumbre acerca de los reales precios a los que se adquirieron tales insumos alimenticios por la EAS, impidiendo, además, configurar un daño patrimonial al no ser confiables los precios unitarios registrados.
</t>
    </r>
  </si>
  <si>
    <t>Deficiencias en el seguimiento por parte de la supervisión del contrato en el rol financiero, al no  tener en cuenta el cumplimiento  de los manuales operativos  para el control y seguimiento de los contratos.</t>
  </si>
  <si>
    <t xml:space="preserve">H49_ A1.  Realizar asistencia técnica haciendo  énfasis en aspectos  técnicos, financieros y jurídicos, en el marco de la ejecución de contratos de aporte. </t>
  </si>
  <si>
    <t xml:space="preserve">Brindar asistencia técnica  por parte del Equipo de Seguimiento a la Ejecución de la Dirección de Primera Infancia, dirigida   a los Supervisores de contratos para evaluar avances, logros y dificultades derivados de la actividad de supervisión. </t>
  </si>
  <si>
    <r>
      <rPr>
        <b/>
        <sz val="12"/>
        <color theme="1"/>
        <rFont val="Calibri"/>
        <family val="2"/>
      </rPr>
      <t>Hallazgo N° 51. Contratos de aporte con Entidades sin Ánimo de Lucro – ESAL (OI) (Huila)</t>
    </r>
    <r>
      <rPr>
        <sz val="12"/>
        <color theme="1"/>
        <rFont val="Calibri"/>
        <family val="2"/>
      </rPr>
      <t xml:space="preserve">
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
</t>
    </r>
    <r>
      <rPr>
        <b/>
        <sz val="12"/>
        <color theme="1"/>
        <rFont val="Calibri"/>
        <family val="2"/>
      </rPr>
      <t xml:space="preserve">Ver Cuadro N° 147
Ver Cuadro N° 148
Ver Cuadro N° 149
</t>
    </r>
    <r>
      <rPr>
        <sz val="12"/>
        <color theme="1"/>
        <rFont val="Calibri"/>
        <family val="2"/>
      </rPr>
      <t xml:space="preserve">
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
</t>
    </r>
    <r>
      <rPr>
        <b/>
        <sz val="12"/>
        <color theme="1"/>
        <rFont val="Calibri"/>
        <family val="2"/>
      </rPr>
      <t xml:space="preserve">Ver Cuadro N° 150
Ver Cuadro N° 151
Ver Cuadro N° 152
</t>
    </r>
    <r>
      <rPr>
        <sz val="12"/>
        <color theme="1"/>
        <rFont val="Calibri"/>
        <family val="2"/>
      </rPr>
      <t xml:space="preserve">
...que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t>
    </r>
  </si>
  <si>
    <t>H51.A1 Hacer seguimiento en la regional a los saldos de ejecución presupuestal, en aras de verificar que se este dando aplicación a los procedimientos establecidos de conformidad con la Guía Financiera para la presente vigencia.</t>
  </si>
  <si>
    <t xml:space="preserve">Generar alertas desde el equipo financiero de la DPI  , frente a la correcta gestión de recursos financieros bancarios.  </t>
  </si>
  <si>
    <t>PUTUMAYO</t>
  </si>
  <si>
    <r>
      <rPr>
        <b/>
        <sz val="11"/>
        <rFont val="Calibri"/>
        <family val="2"/>
        <scheme val="minor"/>
      </rPr>
      <t>Hallazgo N° 4. Registro de edificaciones (D, OI) (Putumayo)</t>
    </r>
    <r>
      <rPr>
        <sz val="11"/>
        <rFont val="Calibri"/>
        <family val="2"/>
        <scheme val="minor"/>
      </rPr>
      <t xml:space="preserve">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
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
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
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
...ocasionando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
</t>
    </r>
  </si>
  <si>
    <t xml:space="preserve">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t>
  </si>
  <si>
    <t xml:space="preserve">1. Realizar Comité de Gestión de Bienes donde se revisará la aprobación de recibo de bienes inmuebeles por parte del municipio de Valle del Guamuez y Cabildo Kamentsa Biyá de Sibundoy. </t>
  </si>
  <si>
    <t xml:space="preserve">Acta de Comité </t>
  </si>
  <si>
    <t>2. Remitir Acta de comité de gestión de bienes con las decisiones tomadas para que el aplicativo SEVEN ERP se registren  las novedades de los dos inmuebles</t>
  </si>
  <si>
    <t>3. Recibir comunicación del nivel nacional para efectuar la descarga en los estados financieros del  registro contable del inmueble a fin de evitar duplicidad de registro en los estados financieros de la nación.</t>
  </si>
  <si>
    <t xml:space="preserve">El ICBF a la fecha no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t>
  </si>
  <si>
    <t>4.Revisar que la descarga del inmueble se realice efectivamente por la regional en el aplicativo SEVEN ERP.</t>
  </si>
  <si>
    <t>Reporte SEVEN-ERP</t>
  </si>
  <si>
    <r>
      <rPr>
        <b/>
        <sz val="11"/>
        <rFont val="Calibri"/>
        <family val="2"/>
        <scheme val="minor"/>
      </rPr>
      <t>Hallazgo N° 5. Revelación de bienes inmuebles en Propiedad, Planta y Equipo (Putumayo)</t>
    </r>
    <r>
      <rPr>
        <sz val="11"/>
        <rFont val="Calibri"/>
        <family val="2"/>
        <scheme val="minor"/>
      </rPr>
      <t xml:space="preserve">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
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
...Que puede ocasionar, inexactitud en los registros contables en Propiedades, planta y equipos del ICBF Regional Putumayo.
</t>
    </r>
  </si>
  <si>
    <t>La anterior situación se presenta por debilidades en el control interno contable, falencias en la comunicación entre el área financiera del ICBF y el Centro Zonal de Puerto Asís.</t>
  </si>
  <si>
    <t>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t>
  </si>
  <si>
    <t xml:space="preserve">Revisar  la clasificación de los bienes inmuebles en las diferentes clases de bodega  que tiene definidas el ICBF y efectuar los registros, ajustes y reclasificaciones a que haya lugar,  para que pueda  reflejar la situación financiera real  de cada uno. </t>
  </si>
  <si>
    <t>1. Programar  comité de Gestión  de bienes para revisión del estado de la situación de los bienes inmuebles relacionados en el hallazgo</t>
  </si>
  <si>
    <t>2. Realizar  comité de Gestión  de bienes en el cual se revisará el estado de la situación de los bienes inmuebles relacionados en el hallazgo</t>
  </si>
  <si>
    <t xml:space="preserve">3. Realizar seguimiento a los compromisos adquiridos el comité de gestión de bienes. </t>
  </si>
  <si>
    <t>4. Recibir los informes trimestrales de los activos del aplicativo SEVER ERP de los bienes inmuebles de la regional a efectos de realizar la conciliación con lo que reporta la Oficina de Instrumentos Públicos de su jurisdicción.</t>
  </si>
  <si>
    <t>Reporte en excel</t>
  </si>
  <si>
    <t>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t>
  </si>
  <si>
    <t>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t>
  </si>
  <si>
    <t xml:space="preserve">Fortalecer la aplicación de la marcación o exoneración de los recursos GMF solicitando las respectivas orientaciones por parte de las áreas  Misionales </t>
  </si>
  <si>
    <t>1. Solicitar  a la Dirección de Primera Infancia, orientaciones para aplicación de procedimiento y requisitos de la apertura de cuentas maestras</t>
  </si>
  <si>
    <t xml:space="preserve">2.Teniendo en cuenta la nueva directriz que emita la dirección de Primera Infancia, se remitirá   procedimiento y requisitos de la apertura de cuentas maestras  a los supervisores de los contratos de aporte  </t>
  </si>
  <si>
    <t xml:space="preserve">
3.Solicitar apertura de cuentas maestras para el manejo de los recursos por parte de los EAS</t>
  </si>
  <si>
    <t>Falta de control por parte del Comité Técnico Operativo encargado de coordinar acciones y hacer seguimiento técnico, administrativo y financiero a los contratos celebrados entre el ICBF y las EAS.</t>
  </si>
  <si>
    <t xml:space="preserve"> Realizar constante acompañamiento al desarrollo de los procesos relacionados con el seguimiento y control de los recursos financieros asignados para la prestación de los servicios de atención a la primera infancia a nivel  de la regional  y los cz</t>
  </si>
  <si>
    <t xml:space="preserve"> 1.Realizar semestralmente   un GET por parte de la regional dirigido a los  equipos de  Primera Infacia  de los centros zonales, con el objetivo de generar espacios de retroalimentación</t>
  </si>
  <si>
    <t>Acta de GET</t>
  </si>
  <si>
    <t>2. Realizar seguimiento  al avance en el proceso de legalización de cuentas , en  el cual se informará a los centros zonales  las acciones a seguir de acuerdo con los resultados del seguimiento.</t>
  </si>
  <si>
    <t>3.Identificar y concertar desde la supervision  los saldos de inejecuciones o reinversiones mediante acta de legalización de cuentas de manera mesual , para adelantar con oportunidad y previo análisis de necesidades, proceso de reinversión o liberación de tal forma que estos recursos no permanezcan en los contratos de aporte sin aplicación y uso durante mucho tiempo.   Actas de legalización= 9 por cada centro zonal ( septiembre-diciem 2023, febrero-junio2024)</t>
  </si>
  <si>
    <t>Actas de legalización</t>
  </si>
  <si>
    <t>4.Cuantificación  los excedentes de los contratos con cargo a los ahorros e inejecuciones para identificar los recursos susceptibles de ser liberados. Según sea el caso. La gestión de estas liberaciones está a cargo del Supervisor del Contrato una vez analice que los recursos no se utilizaran en el contrato.</t>
  </si>
  <si>
    <r>
      <rPr>
        <b/>
        <sz val="12"/>
        <color theme="1"/>
        <rFont val="Calibri"/>
        <family val="2"/>
      </rPr>
      <t>Hallazgo N° 32. Proceso administrativo sancionatorio contrato 86001262021 - Fundación Chonto Cimarrón (D,F) (Putumayo)</t>
    </r>
    <r>
      <rPr>
        <sz val="12"/>
        <color theme="1"/>
        <rFont val="Calibri"/>
        <family val="2"/>
      </rPr>
      <t xml:space="preserve">
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
</t>
    </r>
    <r>
      <rPr>
        <b/>
        <sz val="12"/>
        <color theme="1"/>
        <rFont val="Calibri"/>
        <family val="2"/>
      </rPr>
      <t xml:space="preserve">Ver Cuadro N° 126 - Valores no ejecutados sin reintegrar Contrato 86001262021
</t>
    </r>
    <r>
      <rPr>
        <sz val="12"/>
        <color theme="1"/>
        <rFont val="Calibri"/>
        <family val="2"/>
      </rPr>
      <t xml:space="preserve">
Adicional a lo anterior el Operador del Contrato No. 86001262021, presentó incumplimiento general, el cual está evidenciado en los diferentes documentos de la supervisión del contrato, así:
“REFRIGERIOS, BIOSEGURIDAD, TRANSPORTE: Falta transferencia al proveedor.
GASTOS OPERATIVOS: Revisar y ajustar la factura tanto en operación como cierre, debido a:
•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
• En cuanto al precio de servicio de impresiones B/N no deberían variar de un mes a otro y mucho menos de una etapa a otra (CIERRE Y OPERACIÓN)
• Se registró materiales etapa de cierre, gastos operativos de cierre y de operación el mismo material: hojas de opalina (1300 hojas) y a diferente precio. Solo son 700 beneficiarios para los certificados.
• Falta informe FINANCIERO general y detallado en Excel.
• Presentar legalización del Valor Técnico Agregado e incluir la información en la pestaña del informe financiero.
• Cargar informe general y detallado en Excel.
•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
• El día 18 de noviembre 2021, en el marco del segundo comité técnico operativo se revisa nuevamente que en presupuesto aprobado queda enmarcado el valor correspondiente a VTA.
•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
•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
•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
• El día 22 de marzo de 2022 en comité operativo, socializan la propuesta de VTA, y envían la misma por correo electrónico a la supervisora, sin embargo, esta no es ejecutada en razón que requiere ajustes.
•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
El día 06 de mayo, se recibe correo electrónico por parte de Cleidy Morales dirigido al director y supervisoras de los contratos, quien refiere que el operador le adeuda recursos por concepto de suministro de refrigerios.
• El día 26 de mayo, se recibe correo electrónico de Cleidy Morales solicitando copia del contrato con motivo de realizar denuncia en Fiscalía.
•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
•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
•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
• En fecha 03 de agosto remiten correo por parte de Distribuidora Sur Colombiana SAS electrónico solicitando copia del Contrato N° 86001292021.
•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En fecha 31 de octubre por parte de Distribuidora Sur Colombiana SAS allega un nuevo derecho de petición que solicitando retener el pago y/o liquidación de dicho contrato, por el incumplimiento de los pagos de facturas a la Distribuidora Sur Colombiana SAS.
•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
... Estas deficiencias generan que el ICBF no efectúe la reinversión de las inejecuciones o en su defecto la liberación oportuna de los recursos durante la respectiva vigencia, lo que conlleva a que se refleje en el presupuesto 2022 una ejecución que no corresponde a la realidad.
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
</t>
    </r>
  </si>
  <si>
    <t>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t>
  </si>
  <si>
    <t>Realizar el respectivo proceso sancionario  por incumplmiento de obligaciones por parte de las Fundación Chonto Cimarrón</t>
  </si>
  <si>
    <t>Repilar los hechos y soportes que evidencian el incumplimiento por parte del operador y que son la base para la estructuración del informe y que justifican el inicio del proceso sancionatorio y remitir la proyección del informe de inicio de proceso sancionatorio al grupo jurídico para su revisión.</t>
  </si>
  <si>
    <t>Informe Inicio Proceso</t>
  </si>
  <si>
    <t>El grupo jurídico cita a mesa técnica a la supervisora y equipo de apoyo, en el que emite observaciones frente a la estructura del informe y del material probatorio para su correspondiente ajuste.</t>
  </si>
  <si>
    <t>Acta de mesa Técnica</t>
  </si>
  <si>
    <t>Realizar los ajustes sugeridos por el grupo jurídico y posterior a ello, reenviar nuevamente el Informe ajustado.</t>
  </si>
  <si>
    <t>correo electrónico</t>
  </si>
  <si>
    <t xml:space="preserve">
El grupo jurídico remite citación de audiencia al operador.</t>
  </si>
  <si>
    <t>Citación</t>
  </si>
  <si>
    <t>AF-CGR-2018 - 91</t>
  </si>
  <si>
    <t xml:space="preserve">Publicación en el SECOP </t>
  </si>
  <si>
    <t>SANTANDER</t>
  </si>
  <si>
    <t>HALLAZGO 91. Publicación en el SECOP 
Decreto 1082 de 2015,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
Manual de contratación del ICBF, Título I: “1.7.2. Funciones en materia contractual en las Direcciones Regionales”; “10. Realizar la publicación de los documentos de todas las etapas del proceso contractual, en el Sistema Electrónico para la Contratación Pública -SECOP en el sitio Web de la Entidad y demás herramientas y mecanismos relacionados con la actividad contractual según corresponda".
No obstante, lo reglamentado en la norma y consultado el sistema con los contratos de la muestra celebrada por el ICBF Regional Santander en la vigencia 2018, se evidencia que la publicación en el SECOP de los Documentos y actos administrativos de los procesos de contratación 298, 386, 409, 483, 485, 488, 494, 501, 599, 603, 604, 607, 610, 611, 612, 626 y 642 de 2018, no se publicaron en el SECOP dentro de los tres días siguientes a su expedición</t>
  </si>
  <si>
    <t xml:space="preserve">Situación que evidencia deficiencias en los procedimientos de cargue de información a los sistemas de información – SECOP, hecho que impide que la sociedad civil y las veedurías ciudadanas ejerzan la vigilancia preventiva y posterior de la ejecución contractual. </t>
  </si>
  <si>
    <t>No se realizo cargue de la ejecucion contractual en la platafoerma SECOP II por parte de los supervisores y el equipo de supervision</t>
  </si>
  <si>
    <t>Socializar a los supervisores de los contratos las implicaciones disciplinarias por no cumplimiento de la publicacion de la ejecucion contractual en la plataforma SECOP II y realizar la revision del cargue de la informacion de la ejecucion contractual  a traves de una muestra.</t>
  </si>
  <si>
    <t>1. Socializar a los supervisores las implicaciones disciplinarias por no cumplimiento de la publicacion de la ejecucion contractual en la plataforma SECOP II</t>
  </si>
  <si>
    <t xml:space="preserve">Memorando con socializacion </t>
  </si>
  <si>
    <t xml:space="preserve">HALLAZGO 35.      Principio de publicidad en la contratación – Dirección General – H3 Cas H5 San.   SANTANDER
Una vez estudiada la reglamentación de la norma, se consultaron y analizaron en las plataformas de SECOP I y SECOP II, la información publicada por la entidad de los procesos contractuales relacionados en el siguiente cuadro, obteniendo los siguientes resultados de los contratos: Faltan Actas de inicio, parciales y de recibo, Contrato publicado en Secop 8 días después de la firma. Estudios previos publicado en Secop con más de 8 días de atraso, sin especificar día del mes de suscripción. Faltan informes de Supervisión. 68-060-2019, 68-072-2019, 68-080-2019, 68-082-2019,68-233-2019, 68-252-2019, 68-270-2019, 68-301-2019, 68-336-2019, 68-328-2019, 68-483-2018, 68-485-2018,  68-527-2018, 68-559-2018,  68-566-2018, 68-628-2018.  Revisar Cuadro No. 106 pagina 400 del informe de Auditoria.
</t>
  </si>
  <si>
    <t xml:space="preserve">Hallazgo N° 36. Pólizas contrato 68004502020 suscrito con la APHB Ciudadela Pipatón (BA) (Santander)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
Ver Cuadro N° 129 - Gastos operativos para pólizas
En la ejecución del contrato, la APHB Ciudadela Pipatón utilizó los recursos de los gastos operativos para la compra de las pólizas de acuerdo con las actas de modificaciones, así:
Ver Cuadro N° 130 - Diferencia valor pólizas y valor pagado
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
... hecho que le resta recursos a la prestación del servicio misional y conlleva a un detrimento patrimonial en cuantía de $169.569.
</t>
  </si>
  <si>
    <t>Falta de seguimiento  financiero oportuno a la ejecucion del contrato relacionado con los recursos asignados para las polizas.</t>
  </si>
  <si>
    <t>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t>
  </si>
  <si>
    <t>1. Realizar la legalizacion de cuentas del pago de la poliza en la cual se identifique si hay saldos que requieran ser descontados por no ejecucion.</t>
  </si>
  <si>
    <t>1. Acta de legalizacion (1 por cada centro zonal con APHB)</t>
  </si>
  <si>
    <t>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t>
  </si>
  <si>
    <t xml:space="preserve">2. Realizar la liberacion de los recursos no ejecutados por concepto de polizas antes de finalizar la vigencia </t>
  </si>
  <si>
    <t>1.Acta de liberacion (1 por cada centro zonal con APHB)</t>
  </si>
  <si>
    <t>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
Ver Cuadro N° 131 - Contratos suscritos con FUNDASALUD – 2022
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
Los desembolsos programados en los contratos se establecieron de manera bimestral a excepción del último correspondiente al mes de diciembre, programados de la siguiente manera:
Cuadro N° 132
Según información suministrada por la Regional, la EAS FUNDASALUD, en virtud de estos cuatro (4) contratos suscritos en la vigencia 2022, para prestar el servicio en la modalidad de Desarrollo Infantil en Medio Familiar – DIMF, presentó los siguientes incumplimientos:
• Las entregas de RPP se hicieron de manera extemporánea y a la fecha, 31 de marzo de 2023, el Operador no ha realizado la entrega de los meses de octubre, noviembre y diciembre, a los respectivos beneficiarios de ninguno de los Centros Zonales.
• Respecto a la entrega de refrigerios, se realizaron entregas parciales en los Centros Zonales, municipios y Unidades de Servicios, así:
“CZ San Gil: Requerimiento en los siguientes meses por incumplimiento en entrega de Refrigerios: Mayo, Agosto y Septiembre. No se tiene soportes de entrega de Octubre, noviembre y Diciembre de 2022.
CZ Socorro: Se presentaron incumplimientos en las entregas de refrigerios durante la ejecución del contrato, entregas parciales, falta de entrega de los refrigerios durante los encuentros y cuando se entregan persisten las evidencias de falta de Calidad de los ....
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
Cuadro No. 133
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
Cuadro No 134
Cuadro No. 135
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
Forma de pago contratos FUNDASALUD - 2022</t>
  </si>
  <si>
    <t xml:space="preserve">Falta de seguimiento oportuno a la ejecucion del contrato por parte del equipo de supervision y falta de oportunidad en el inicio de los procesos administrativos sancionatorios </t>
  </si>
  <si>
    <t xml:space="preserve"> Realizar mesa de trabajo con la Dirección Regional Santander, donde se revise y retroalimente el ejercicio de supervisión en los contratos. </t>
  </si>
  <si>
    <t>1. Desarrollar 4 mesas de trabajo (1. 30/09/2023
2. 31/12/2023, 3. 31/03/2024
4. 30/06/2024) con la Dirección Regional, supervisores de contratos, enlaces territoriales y profesionales del rol financiero, técnico y jurídico del equipo de seguimiento a la ejecución, relacionado al proceso de supervisión de contratos.</t>
  </si>
  <si>
    <t xml:space="preserve">1.Video conferencia y listado de asistencia </t>
  </si>
  <si>
    <t xml:space="preserve">Realizar una efectiva supervision de la ejecucion contractual y solicitar la apertura y dar tramite a  los procesos administrativos sancionatorios de manera oportuna </t>
  </si>
  <si>
    <t xml:space="preserve">2. Realiza capacitacion presencial sobre el procedimiento de sansionatorios ante incuplimiento. </t>
  </si>
  <si>
    <t>1.Acta de capacitación</t>
  </si>
  <si>
    <t xml:space="preserve">
3.Realizar las legalizaciones de cuenta de los desembolso realizados de manera opertuna</t>
  </si>
  <si>
    <t xml:space="preserve">
1. Indicador de Legalizaciones de cuenta</t>
  </si>
  <si>
    <t>4. Realizar las solicitudes de apertura de procesos administrativos sancionatorios de manera oportuna en caso de incumplimiento en las obligacionbes por parte de los operadores</t>
  </si>
  <si>
    <t>1.Memorando de Solicitud  e informe de supervision para apertura de proceso sancionatorio de apertura proceso administrativo sancionatorio</t>
  </si>
  <si>
    <t xml:space="preserve">5.Realizar los tramites de los procesos administrativos sancionatorios con mayor celeridad </t>
  </si>
  <si>
    <t>Citacion a audicencia de apertura de proceso administrativo sancionatorio</t>
  </si>
  <si>
    <t>AF-CGR-2022-42</t>
  </si>
  <si>
    <t>Sistema de información de proveedores (Santander)</t>
  </si>
  <si>
    <t>Hallazgo N° 42. Sistema de información de proveedores (Santander)
Al analizar los contratos de aportes número 68004502020 y 68003832022 con objeto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vigencias 2020, 2021 y 2022, suscrito con la ASOCIACIÓN DE PADRES DE HOGARES DE BIENESTAR (APHB) CIUDADELA PIPATON con NIT 800171065-3, presentó los documentos para su legalización en los cuales adjunta soportes del sistema de información de proveedores y fueron avaladas por el personal responsable del ICBF, pero al ser revisados en el link de consulta se evidencia la falta de actualización con corte a 7 de marzo de 2023, tal como se detalla a continuación:
Ver Cuadro N° 138 - Documentos desactualizados en el Sistema de Información de Proveedores
... generando incertidumbre en la ejecución contractual y toma de decisiones de proveedores potenciales y actuales.</t>
  </si>
  <si>
    <t xml:space="preserve">La anterior situación se presenta por debilidades en el procedimiento para la administración y consulta en el sistema de proveedores y en las actividades de seguimiento del proceso de adquisición de bienes y servicios </t>
  </si>
  <si>
    <t>Falta de verificación de  la actualización de proveedores antes de suscribir el contrato en aplicativo.</t>
  </si>
  <si>
    <t>Socializar a los abogados y realizar la revision de la informacion registrada en proveedores antes de la suscripcion del contrato</t>
  </si>
  <si>
    <t>1.Socializar a los abogados que realizan los tramites de contratacion sobre la necesidad de verificar la informacion registrada  en proveedores antes de suscribir el contrato.</t>
  </si>
  <si>
    <t>Memorando socializacion y correo electronico</t>
  </si>
  <si>
    <t>Hallazgo N° 43. Supervisión contratos de aportes (D) (Santander)
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
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
...exponiendo a riesgo de pérdida de recursos.</t>
  </si>
  <si>
    <t>Debido al numero de contratos y personal asignado a cada centro zonal  no es posible debido seguimiento y control de los contrattos</t>
  </si>
  <si>
    <t xml:space="preserve">Realizar alertas cada trimestre donde se identifique las UDS y EAS que tienen verificacion del equipo de seguimiento y programar las que NO para cubrir la totalidad de las UDS
</t>
  </si>
  <si>
    <t>1. Enviar correo de alerta, identificando Contratos con actas de verificacion.</t>
  </si>
  <si>
    <t>Correo electrónco (TRIMESTRAL)</t>
  </si>
  <si>
    <t>AF-CGR-2022-44</t>
  </si>
  <si>
    <t>Publicación en el SECOP II (D) (Santander)</t>
  </si>
  <si>
    <t>Hallazgo N° 44. Publicación en el SECOP II (D) (Santander)
Revisadas las publicaciones en la plataforma del Sistema Electrónico para la Contratación Pública – SECOP II, respecto a los procesos contractuales suscritos por la Regional Santander del ICBF, correspondientes a la muestra de contratos objeto de verificación, se evidenció que existen documentos que fueron publicados de manera extemporánea, así mismo, otros documentos soportes derivados de los procesos contractuales que no se publicaron en su totalidad, los cuales se relacionan a continuación:
Ver Cuadro N° 139 - Documentos publicación en SECOP extemporáneamente
De igual forma, en el contrato No. 68002602021 y el contrato No. 68001662022, se observó una reseña histórica de las asignaciones del Ordenador del Gasto y del Supervisor del contrato con fecha de 11 de febrero de 2021, pero al verificar el informe de supervisión No.10 la supervisora a la fecha de presentación del documento, corresponde a una persona distinta a la designada en el contrato, por lo cual la reseña histórica de asignaciones no evidencian los cambios de supervisión en la sección 6 asignación presupuestal. 
Así mismo, en los contratos 68004642020, 68002472022, 68001872021, 68004642020, se pudo evidenciar que los informes de supervisión no se publicaron en el SECOP II. 
Adicionalmente, en la prueba de recorrido practicada en la Etapa de Planeación por este ente de control, se pudo identificar que en el contrato 68001532022, firmado con CORPOAGRO, no se habían cargado los informes de supervisión al SECOP.
...lo que impide que los ciudadanos conozcan las actuaciones generadas en dichos procesos de contratación adelantados por la entidad de forma fácil y oportuna, afectando los principios de publicidad y transparencia del proceso de contratación estatal.</t>
  </si>
  <si>
    <t>Esta situación se genera por deficiencias de control y seguimiento por parte de la entidad, en la labor de cargue de la información en la plataforma del SECOP II, de todos los documentos en cada una de las etapas contractuales,…</t>
  </si>
  <si>
    <t>DIRECCIÓN DEL SNBF</t>
  </si>
  <si>
    <t>La Dirección del SNBF se realizó de manera oportuna y eficiente la planeación, programación y seguimiento a la ejecución presupuestal del recurso asignado al área. Sin embargo, la alta dirección tomo decisiones unilaterales que terminaron afectando el compromiso del 100% de los recursos antes de finalizar la vigencia 2022.</t>
  </si>
  <si>
    <t xml:space="preserve">En el marco de los comités de seguimiento presupuestal del ICBF o reuniones de seguimiento presupuestal periódicas por áreas, acordar con la Dirección General del ICBF, realizar y revisar en conjunto, las alertas sobre los recursos no ejecutados del área. </t>
  </si>
  <si>
    <t>Participar en el Comité de Seguimiento a la Ejecución Presupuestal convocado por la Dirección de Planeación y presentar las alertas del área para la toma de decisiones frente a la liberación oportuna de recursos</t>
  </si>
  <si>
    <t>VALLE</t>
  </si>
  <si>
    <r>
      <rPr>
        <b/>
        <sz val="12"/>
        <color rgb="FF000000"/>
        <rFont val="Calibri"/>
        <family val="2"/>
      </rPr>
      <t xml:space="preserve">Hallazgo No 49.       Reservas Presupuestales (Valle del Cauca) (A)
</t>
    </r>
    <r>
      <rPr>
        <sz val="12"/>
        <color rgb="FF000000"/>
        <rFont val="Calibri"/>
        <family val="2"/>
      </rPr>
      <t xml:space="preserve">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t>
    </r>
  </si>
  <si>
    <t>Debilidad en la planeación en la constitución de las reservas presupuestales de acuerdo con la ejecución contractual.</t>
  </si>
  <si>
    <t>Fortalecer y garantizar la planeación en la constitución de reservas presupuestales de acuerdo con la ejecución contractual.</t>
  </si>
  <si>
    <t xml:space="preserve">Identificar los centros zonales  con mayor  reserva constituida y seguimiento a la ejecución de la vigencia 2023 con el fin de liberar recursos para evitar traslados de saldos de registros presupuestales a reservas al finalizar la vigencia 2023
</t>
  </si>
  <si>
    <t>Matriz de Seguimiento</t>
  </si>
  <si>
    <r>
      <rPr>
        <b/>
        <sz val="12"/>
        <color theme="1"/>
        <rFont val="Calibri"/>
        <family val="2"/>
      </rPr>
      <t>Hallazgo No 49.       Reservas Presupuestales (Valle del Cauca) (A)</t>
    </r>
    <r>
      <rPr>
        <sz val="12"/>
        <color theme="1"/>
        <rFont val="Calibri"/>
        <family val="2"/>
      </rPr>
      <t xml:space="preserve">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t>
    </r>
  </si>
  <si>
    <t xml:space="preserve"> Realizar seguimiento al rezago presupuestal y al trámite de liberación recursos de la presente vigencia en articulacion entre los grupos financiero, jurídico y grupos misionales.</t>
  </si>
  <si>
    <t>Generar orientaciones desde la Dirección Regional hacia los Supervisores de Contrato respecto al trámite de reservas presupuestales.</t>
  </si>
  <si>
    <t>Oficio</t>
  </si>
  <si>
    <t>Realizar seguimiento al trámite de reservas presupuestales ante el Comité Regional de Gestión y Desempeño.</t>
  </si>
  <si>
    <t>Fortalecer y controlar el proceso de supervisión relacionado  con la liberacion de recursos y el seguimiento a la ejecución presupuestal .</t>
  </si>
  <si>
    <t>Identificar los centros zonales de mayor impacto en montos de recursos no ejecutados.</t>
  </si>
  <si>
    <r>
      <rPr>
        <b/>
        <sz val="12"/>
        <color rgb="FF000000"/>
        <rFont val="Calibri"/>
        <family val="2"/>
      </rPr>
      <t xml:space="preserve">Hallazgo N° 13. Liberación de Recursos (D) (Valle del Cauca)
</t>
    </r>
    <r>
      <rPr>
        <sz val="12"/>
        <color rgb="FF000000"/>
        <rFont val="Calibri"/>
        <family val="2"/>
      </rPr>
      <t xml:space="preserve">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t>
    </r>
    <r>
      <rPr>
        <b/>
        <sz val="12"/>
        <color rgb="FF000000"/>
        <rFont val="Calibri"/>
        <family val="2"/>
      </rPr>
      <t xml:space="preserve">Ver Cuadro N° 107 Inejecuciones Efectuadas y No Liberadas Cifras en pesos
</t>
    </r>
    <r>
      <rPr>
        <sz val="12"/>
        <color rgb="FF000000"/>
        <rFont val="Calibri"/>
        <family val="2"/>
      </rPr>
      <t xml:space="preserve">
... Lo que impide que se puedan reinvertir en el mismo contrato o que la Dirección Regional lo destine para otras actividades misionales.</t>
    </r>
  </si>
  <si>
    <t>Realizar seguimiento a los recursos no ejecutados en articulacion entre los grupos financiero, jurídico y grupos misionales.</t>
  </si>
  <si>
    <t>Generar orientaciones y verificación de saldos pendientes de pago para evitar constitución de vigencias expiradas desde la Dirección Regional hacia los Supervisores de Contrato respecto al trámite de reservas presupuestales.</t>
  </si>
  <si>
    <t>Fortalecer y controlar el proceso de supervisión relacionado  con la liberacion de recursos y el seguimiento a la ejecución presupuestal.</t>
  </si>
  <si>
    <t>Realizar seguimiento a los recursos no ejecutados en el Comité Regional de Gestión y Desempeño.</t>
  </si>
  <si>
    <r>
      <rPr>
        <b/>
        <sz val="12"/>
        <color rgb="FF000000"/>
        <rFont val="Calibri"/>
        <family val="2"/>
      </rPr>
      <t xml:space="preserve">Hallazgo N° 19. Cancelación de reservas rezago 2021 (D) (Valle del Cauca)
</t>
    </r>
    <r>
      <rPr>
        <sz val="12"/>
        <color rgb="FF000000"/>
        <rFont val="Calibri"/>
        <family val="2"/>
      </rPr>
      <t xml:space="preserve">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 Perdiendo o limitando la posibilidad de ejecutar dichos recursos en las actividades misionales de la Entidad.</t>
    </r>
  </si>
  <si>
    <r>
      <rPr>
        <b/>
        <sz val="12"/>
        <color rgb="FF000000"/>
        <rFont val="Calibri"/>
        <family val="2"/>
      </rPr>
      <t xml:space="preserve">Hallazgo N° 38. Porcentaje Compras Locales (D) (Valle del Cauca)
</t>
    </r>
    <r>
      <rPr>
        <sz val="12"/>
        <color rgb="FF000000"/>
        <rFont val="Calibri"/>
        <family val="2"/>
      </rPr>
      <t xml:space="preserve">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locales:
</t>
    </r>
    <r>
      <rPr>
        <b/>
        <sz val="12"/>
        <color rgb="FF000000"/>
        <rFont val="Calibri"/>
        <family val="2"/>
      </rPr>
      <t xml:space="preserve">Ver Cuadro N° 136 - Porcentaje asignado para compras locales
</t>
    </r>
    <r>
      <rPr>
        <sz val="12"/>
        <color rgb="FF000000"/>
        <rFont val="Calibri"/>
        <family val="2"/>
      </rPr>
      <t xml:space="preserve">
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
</t>
    </r>
    <r>
      <rPr>
        <b/>
        <sz val="12"/>
        <color rgb="FF000000"/>
        <rFont val="Calibri"/>
        <family val="2"/>
      </rPr>
      <t xml:space="preserve">Ver Imagen N°1 Condiciones del Contrato
</t>
    </r>
    <r>
      <rPr>
        <sz val="12"/>
        <color rgb="FF000000"/>
        <rFont val="Calibri"/>
        <family val="2"/>
      </rPr>
      <t xml:space="preserve">
... Lo que impide que la contratación suscrita por el ICBF aporte a los sistemas productivos pertenecientes a la Agricultura Campesina, Familiar y Comunitaria, o de sus organizaciones legalmente constituidas.</t>
    </r>
  </si>
  <si>
    <t>Debilidad en el seguimiento al cambio de normatividad frente al porcentaje de compras locales.</t>
  </si>
  <si>
    <t>Garantizar la aplicación del porcentaje de compras locales establecidos en la normatividad vigente.</t>
  </si>
  <si>
    <t>Desarrollar grupo de estudio en el grupo de ciclos de vida y nutrición frente a la normatividad vigente de compras locales.</t>
  </si>
  <si>
    <t xml:space="preserve">Realizar el control de legalidad de los estudios previos respecto al porcentaje de compras locales en los procesos de contratación. </t>
  </si>
  <si>
    <t>Verificar el cumplimiento de la marcación del porcentaje de compras locales en el aplicativo SECOP.</t>
  </si>
  <si>
    <t>DIRECCIÓN PROTECCIÓN</t>
  </si>
  <si>
    <t xml:space="preserve">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t>
  </si>
  <si>
    <t xml:space="preserve">Establecer cronograma de seguimiento presupuestal para Reestablecimiento de Derechos y para Responsabilidad Penal. 
</t>
  </si>
  <si>
    <t xml:space="preserve">Cronograma - Archivo Excel 
</t>
  </si>
  <si>
    <t xml:space="preserve">Realizar el seguimiento presupuestal bimestral identificando recursos de inejecución para liberación.
</t>
  </si>
  <si>
    <t xml:space="preserve">Acta de Reunion
</t>
  </si>
  <si>
    <t xml:space="preserve">Verificar bimestralmente la efectiva liberación de recursos comprometidos en los contratos de aporte, por parte de los supervisores de contrato.
</t>
  </si>
  <si>
    <t>Comunicar las acciones administrativas a los supervisores de contrato de aporte por incumplimiento en la liberación de los recursos.</t>
  </si>
  <si>
    <t>DIRECCIÓN DE PROTECCIÓN</t>
  </si>
  <si>
    <t>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t>
  </si>
  <si>
    <t xml:space="preserve">Establecer cronograma de seguimiento presupuestal por dependencia 
</t>
  </si>
  <si>
    <t xml:space="preserve">Realizar seguimiento presupuestal identificando recursos de inejecución, valor certificado y los recursos potenciales de constitución de reservas presupuestales excepcionales 
</t>
  </si>
  <si>
    <t xml:space="preserve">Acta de reunión
</t>
  </si>
  <si>
    <t xml:space="preserve">Verificar la efectiva liberación de recursos de inejecución comprometidos en los contratos de aporte por parte de los supervisores de contrato, el avance en la ejecución presupuestal y los contratos con riesgo de constitución de reservas no excepcionales </t>
  </si>
  <si>
    <t xml:space="preserve"> Comunicar las acciones administrativas a los supervisores de contrato de aporte por incumplimiento en la liberación de los recursos</t>
  </si>
  <si>
    <t xml:space="preserve">Realizar seguimiento presupuestal identificando los recursos potenciales de constitución de reservas presupuestales excepcionales y el avance en la certificación para pago de reserva </t>
  </si>
  <si>
    <t>Correo</t>
  </si>
  <si>
    <t>Verificar el avance en la certificación para pago de las reservas  constituidas en el 2022 de presupuesto no ejecutado en el 2021</t>
  </si>
  <si>
    <t>SAN ANDRÉS</t>
  </si>
  <si>
    <t>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t>
  </si>
  <si>
    <t>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t>
  </si>
  <si>
    <t xml:space="preserve">P-. Asisencia Tècnica de proceso financiero, informes, guias, Manuales Operativos, y legalizaciones de cuentas, para los contraos y convenios de asociciòn de los servicios de PI.
</t>
  </si>
  <si>
    <t xml:space="preserve">P. Acta de jornada de Asistencia Técnica.
</t>
  </si>
  <si>
    <t>H-. Revisar mensualmente la calidad y oportunidad de los informes financieros en ejecucion de los Convenios de Asociación y Contratos de Aportes de PI, verificando que cumplan con los estándares de los Manuales operativos,  Procedimientos, Guías y directrices de la DPI.</t>
  </si>
  <si>
    <t xml:space="preserve">H-. Revisar soportes presentados por las EAS en el proceso de conciliación de informes financieros, de la muestra toamada del 50% de los Convenios de Asociación y contratos de aporte de PI.  
</t>
  </si>
  <si>
    <t xml:space="preserve">H-. Informe de conciliación.
</t>
  </si>
  <si>
    <t>V-. Acciones de Verificar mensualmente de la muestra tomada el 50% de los contratos, los soportes de las EAS, el cumplimiento del contenido obligacional del componente financiero de los Convenios de Asociación y Contratos de Aportes PI.</t>
  </si>
  <si>
    <t>V-. Proceso de retroalimentación con EAS y Supervisión resultado de revisión y verificación de componente financiero, elaboración conciliación.</t>
  </si>
  <si>
    <t xml:space="preserve">V-. Actas de Legalización de Cuentas (EAS - Supervisión). </t>
  </si>
  <si>
    <t>A. Socializar en los Comités Técnicos Operativos, los resultados del acompañamiento y asistencia técnica a la legalización de cuentas  y en el marco de los mismos requerirlas en caso de ser necesario, adelantar compromisos.</t>
  </si>
  <si>
    <t xml:space="preserve">A-. Generar compromisos y seguimiento en los Comité Operativos de los convenios de asociación y contratos de aportes PI (según muestra tomada). </t>
  </si>
  <si>
    <t>A-. Matriz seguimiento a compromisos componente financiero</t>
  </si>
  <si>
    <t>DIRECCIÓN DE CONTRATACIÓN</t>
  </si>
  <si>
    <t>Falta de cumplimiento de los lineamientos y procedimientos establecidos para el adelantamiento de la etapa precontractual en SECOP II
Falta de punto de control en la actividad de publicación de los documentos precontractuales en SECOP II
Falta de punto de control en la actividad de publicación de los documentos de ejecución en SECOP II</t>
  </si>
  <si>
    <t>En relación con la etapa precontractual en cabeza de la SGD - DCO, se establece la correspondiente acción de mejora:
1. Establecer punto de control en la actividad de publicación de los documentos precontractuales en SECOP II.</t>
  </si>
  <si>
    <t xml:space="preserve">1.1 Definir punto de control en la actividad de publicación de los documentos precontractuales en SECOP II. 
1.2 Implementar el punto de control definido para la actividad de publicación de los documentos precontractuales en SECOP II.
1.3 Verificar la implementación del punto de control definido para la actividad de publicación de los documentos precontractuales en SECOP II. </t>
  </si>
  <si>
    <t>1.1 Acta de reunión (1)
1.2 Correo electrónico (1) 
1.3 Acta de reunión (1)</t>
  </si>
  <si>
    <t xml:space="preserve">3
</t>
  </si>
  <si>
    <t xml:space="preserve">En relación con la etapa precontractual en cabeza de la SGD - DCO, se establece la correspondiente acción de mejora:
2. Establecer herramienta o actividad que fortalezca la publicación de documentos de ejecución en SECOP II </t>
  </si>
  <si>
    <t>2.1 Solicitar a la Dirección Financiera establecer en sus procedimientos para pago el requisito de la publicación en SECOP II de los documentos informe del supervisor - órden de desembolso e Informe del contratista</t>
  </si>
  <si>
    <t>2.1 Memorando</t>
  </si>
  <si>
    <t>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convenio interadministrativo 1015842021
• No se realizó publicación de clausulado contractual
• No se publicó informes de supervisión
• Pagos realizados por el ICBF
Contrato prestación de servicios 1015142021
• No se realizó publicación de clausulado contractual
• No se publicó informes de supervisión
• Pagos realizados por el ICBF
Contrato prestación de servicios 1015742021
• Pagos realizados por el ICBF
• Informes de supervisión
• Acta de liquidación del contrato
....lo que dificulta el conocimiento y avance por parte de los interesados y de la comunidad en general, de los proyectos adelantados.
En ese sentido, al no publicar los documentos correspondientes de los contratos relacionados, se incumple además con lo previsto en la Ley 1437/11, artículo 3 numeral 9.</t>
  </si>
  <si>
    <t>En relación con la etapa precontractual en cabeza de la SGD - DCO, se establece la correspondiente acción de mejora:
1. Establecer punto de control en la actividad de publicación de los documentos precontractuales en SECOP II.</t>
  </si>
  <si>
    <t xml:space="preserve">1.1 Definir punto de control en la actividad de publicación de los documentos precontractuales en SECOP II.
1.2 Implementar el punto de control definido para la actividad de publicación de los documentos precontractuales en SECOP II. 
1.3 Verificar la implementación del punto de control definido para la actividad de publicación de los documentos precontractuales en SECOP II. </t>
  </si>
  <si>
    <t xml:space="preserve">En relación con la etapa precontractual en cabeza de la SGD - DCO, se establece la correspondiente acción de mejora:
2. Establecer herramienta o actividad que fortalezca la publicación de documentos de ejecución en SECOP II </t>
  </si>
  <si>
    <t xml:space="preserve">2.1 Solicitar a la Dirección Financiera establecer en sus procedimientos para pago el requisito de la publicación en SECOP II de los documentos informe del supervisor - órden de desembolso e Informe del contratista. </t>
  </si>
  <si>
    <t>El ICBF de la Regional San Andres no pudo identificar si existió deterioro o no con la información de indicios de  deterioro en la vigencia 2022 ya que el ICBF no realizo contrato de avalúos.</t>
  </si>
  <si>
    <t>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t>
  </si>
  <si>
    <t xml:space="preserve">1. Realizar el comparativo del valor de Mercado indicado en el avalúo comercial frente al valor en libros a efectos de determinar la existencia o no de deterioro 2. se identifica valor de avaluo en las certificaciones 
</t>
  </si>
  <si>
    <t xml:space="preserve">Avaluo comercial </t>
  </si>
  <si>
    <t>Las  cuentas identificadas no contaban con disponibilidad de pac para la constitución de Cuentas por Pagar, por lo tanto se dio aplicabilidad  a lo establecido en la guia del cierre financiero , contablemente se  registraron de forma manual, en las subcuentas y cuentas correspondientes de la clase 2-PASIVOS, del marco normativo aplicable, en la fecha en que la obligación surja. Tal como lo indica el concepto emitido por la Contaduría General de la Nación –CGN.</t>
  </si>
  <si>
    <t>P- Recibir la cominicacion de apertura para el  registro de la versión de anticipo del Rezago Año Anterior, por parte del grupo de tesoreria de la dirrecion financiera. 
H- Radicar y obligar la cuenta por pagar a tramitar. 
V- Recibir la comunicación de parte del grupo de tesoreria de la direccion financiera, de acuerdo a la solicitud. 
A- Reiterar la solicitud del tramite no respondido</t>
  </si>
  <si>
    <t>Lanzamiento de la orden de pago de la reserva presupuestal</t>
  </si>
  <si>
    <t>Orden de pago</t>
  </si>
  <si>
    <t>La Dirección de Contratación no formuló acciones justificando:  
Conforme a lo anterior, y en lo que refiere a los lineamientos y directrices dentro de los procesos financieros para la planeación y programación presupuestal en términos de eficacia de la acción, corresponden a la Dirección Financiera.</t>
  </si>
  <si>
    <t>La Regional San Andres muy a pesar de identificar las necesidades y condiciones de la infraestructura en las que operan los programas del ICBF y sedes administrativas, No ha podido subsanar la demanda de mejoras de las condiciones, debido a que representa una alta inversión de recursos, los cuales distan mucho de la capacidad de inversión destinada para la Regional por parte del ICBF.</t>
  </si>
  <si>
    <t>La Regional San Andres, realizara la identificaciòn de necesidades de las infraestructuras en las que operan sus programas y sedes administrativas, con el fin de que sean incluidas el el plan  de intervención y mejoras de  infraestructura, el cual será priorizado por la sede nacional obedeciendo a los recursos disponibles asignados a la Regional y que en consecuencia de las acciones conjuntas subsanen las condiciones de los inmuebles deonde opra el ICBF.</t>
  </si>
  <si>
    <t>Mantener actualizada la información de las condiciones que presenten las infraestructuras en las que operan los programas del ICBF y sedes administrativas, de manera que se pueda contar con un estimado de los costos de inversión y precios de mercado, con el fin de que se puedan asignar los recursos para la contratación de las obras y/o adecuaciones que ameriten los inmuebles.</t>
  </si>
  <si>
    <t>correo Electronico de solicitud de atenciòn a la infraestructura.</t>
  </si>
  <si>
    <t xml:space="preserve">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
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
Cuadro N° 127 - Cumplimiento de Obligaciones Contractuales 
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
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
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
Los pagos aprobados se realizaron de la siguiente manera:
Ver Cuadro N° 128 - Pagos efectuados según estado de cuentas
</t>
  </si>
  <si>
    <t>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
No se evidenció el reintegro de los recursos al ICBF Regional San Andrés, a la fecha, subsiste un monto estimado por el ICBF en un valor total de $138.156.959.
...Por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t>
  </si>
  <si>
    <t>OFICINA ASESORA DE COMNICACIONES</t>
  </si>
  <si>
    <t>Falta de cumplimiento de los lineamientos y procedimientos establecidos para el adelantamiento de la etapa precontractual en SECOP II
Falta de punto de control en la actividad de publicación de los documentos precontractuales en SECOP II
Falta de punto de control en la actividad de publicación de los documentos de ejecución en SECOP II
Falta de lineamientos para la actividad de publicación de documentos de la etapa precontractual en la TVEC.
Falta de lineamientos para la actividad de publicación de los documentos de ejecución para las órdenes de compra gestionadas en la TVEC.</t>
  </si>
  <si>
    <t>1.1 Definir punto de control en la actividad de publicación de los documentos precontractuales en SECOP II.
1.2 Implementar el punto de control definido para la actividad de publicación de los documentos precontractuales en SECOP II.
1.3 Verificar la implementación del punto de control definido para la actividad de publicación de los documentos precontractuales en SECOP II.</t>
  </si>
  <si>
    <t>1.1 Acta de reunión (1)
1.2 Correo electrónico (1) 
1.3 Acta de reunión (3)</t>
  </si>
  <si>
    <t xml:space="preserve">2.1 Solicitar a la Dirección Financiera establecer en sus procedimientos para pago el requisito de la publicación en SECOP II de los documentos informe del supervisor - órden de desembolso e Informe del contratista. 
2.2 Realizar seguimiento a la solicitud realizada a la Dirección de FInanciera de establecer en sus procedimientos para pago el requisito de la publicación en SECOP II de los documentos informe del supervisor - órden de desembolso e Informe del contratista. </t>
  </si>
  <si>
    <t>2.1 Memorando
2.2 Memorando</t>
  </si>
  <si>
    <t>En relación con la etapa precontractual en cabeza de la SGD - DCO, se establece la correspondiente acción de mejora:
3. Expedir lineamiento para la actividad de publicación de documentos de la etapa precontractual en la TVEC.</t>
  </si>
  <si>
    <r>
      <t>3.1 Definir lineamiento para la debida publicación de documentos de la etapa precontractual en la TVEC.</t>
    </r>
    <r>
      <rPr>
        <sz val="12"/>
        <color rgb="FFFF0000"/>
        <rFont val="Calibri"/>
        <family val="2"/>
      </rPr>
      <t xml:space="preserve"> </t>
    </r>
    <r>
      <rPr>
        <sz val="12"/>
        <color theme="1"/>
        <rFont val="Calibri"/>
        <family val="2"/>
      </rPr>
      <t xml:space="preserve">
3.2 Implementar al interior de la DCO el lineamiento para la debida publicación de documentos de la etapa precontractual en la TVEC.
3.3 Verificar la implementación del lineamiento establecido para la debida publicación de documentos de la etapa precontractual en la TVEC.</t>
    </r>
    <r>
      <rPr>
        <sz val="12"/>
        <color rgb="FFFF0000"/>
        <rFont val="Calibri"/>
        <family val="2"/>
      </rPr>
      <t xml:space="preserve"> </t>
    </r>
  </si>
  <si>
    <t>3.1 Documento (1)
3.2 Correo electrónico  y Acta de socialización (4)
3.3 Acta (3)</t>
  </si>
  <si>
    <t>En relación con la etapa precontractual en cabeza de la SGD - DCO, se establece la correspondiente acción de mejora:
4. Expedir lineamiento para la publicación de los documentos de ejecución para las órdenes de compra gestionadas en la TVEC.</t>
  </si>
  <si>
    <t>4.1 Definir lineamiento para la publicación de los documentos de ejecución para las órdenes de compra gestionadas en la TVEC. 
4.2 Remitir periódicamente el lineamiento establecido para la publicación de los documentos de ejecución de las órdenes de compra gestionadas en la TVEC. 
4.3 Verificar la remisión periódica del lineamiento establecido para la publicación de los documentos de ejecución para las órdenes de compra gestionadas en la TVEC.</t>
  </si>
  <si>
    <t>4.1 Documento (1)
4.2 Correo electrónico (3) 
4.3 Correo electrónico (3)</t>
  </si>
  <si>
    <r>
      <t xml:space="preserve">A la solicitud de la Dirección Administrativa relacionada con la particiación de  la Dirección de Contratación en la formulación, la DC respondió:
</t>
    </r>
    <r>
      <rPr>
        <i/>
        <sz val="12"/>
        <color rgb="FFFF0000"/>
        <rFont val="Calibri"/>
        <family val="2"/>
      </rPr>
      <t>Verificada la causa, acción de mejora y actividad propuesta, éstas corresponden a la Dirección Administrativa, para esta Dirección lo que se solicita es el insumo - reporte para la gestión contractual específica: "Actividad 2. Solicitar a la Dirección de Contratación el listado de Contratos de Prestación de Servicios Profesionales y de apoyo a la gestión vigentes, y el reporte de novedades de terminación de contratos a nivel nacional."</t>
    </r>
  </si>
  <si>
    <r>
      <rPr>
        <b/>
        <sz val="12"/>
        <rFont val="Calibri"/>
        <family val="2"/>
      </rPr>
      <t>Hallazgo N° 51. Contratos de aporte con Entidades sin Ánimo de Lucro – ESAL (OI) (Huila)</t>
    </r>
    <r>
      <rPr>
        <sz val="12"/>
        <rFont val="Calibri"/>
        <family val="2"/>
      </rPr>
      <t xml:space="preserve">
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
</t>
    </r>
    <r>
      <rPr>
        <b/>
        <sz val="12"/>
        <rFont val="Calibri"/>
        <family val="2"/>
      </rPr>
      <t xml:space="preserve">Ver Cuadro N° 147
Ver Cuadro N° 148
Ver Cuadro N° 149
</t>
    </r>
    <r>
      <rPr>
        <sz val="12"/>
        <rFont val="Calibri"/>
        <family val="2"/>
      </rPr>
      <t xml:space="preserve">
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
</t>
    </r>
    <r>
      <rPr>
        <b/>
        <sz val="12"/>
        <rFont val="Calibri"/>
        <family val="2"/>
      </rPr>
      <t xml:space="preserve">Ver Cuadro N° 150
Ver Cuadro N° 151
Ver Cuadro N° 152
</t>
    </r>
    <r>
      <rPr>
        <sz val="12"/>
        <rFont val="Calibri"/>
        <family val="2"/>
      </rPr>
      <t xml:space="preserve">
...que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t>
    </r>
  </si>
  <si>
    <r>
      <t xml:space="preserve">La Dirección de Contratación no formuló acciones justificando:  
</t>
    </r>
    <r>
      <rPr>
        <i/>
        <sz val="12"/>
        <color rgb="FFFF0000"/>
        <rFont val="Calibri"/>
        <family val="2"/>
      </rPr>
      <t xml:space="preserve">No obstante, y con el fin de coadyudar en el mejoramiento de la actividad, por parte de la regional, se generará desde la DCO en el marco del SIGE, una acción correctiva conjuntamente con la regional. </t>
    </r>
  </si>
  <si>
    <r>
      <rPr>
        <b/>
        <sz val="12"/>
        <rFont val="Calibri"/>
        <family val="2"/>
      </rPr>
      <t>Hallazgo N° 52. Registro información contractual en SIRECI (Huila)</t>
    </r>
    <r>
      <rPr>
        <sz val="12"/>
        <rFont val="Calibri"/>
        <family val="2"/>
      </rPr>
      <t xml:space="preserve">
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
</t>
    </r>
    <r>
      <rPr>
        <b/>
        <sz val="12"/>
        <rFont val="Calibri"/>
        <family val="2"/>
      </rPr>
      <t>Ver Cuadro N° 153</t>
    </r>
    <r>
      <rPr>
        <sz val="12"/>
        <rFont val="Calibri"/>
        <family val="2"/>
      </rPr>
      <t xml:space="preserve">
... que limita el acceso a la información contractual del ente de control, otras entidades y ciudadanos que tienen acceso al SIRECI.</t>
    </r>
  </si>
  <si>
    <t>Venta de bien inmueble no explotado (A). San Andrés</t>
  </si>
  <si>
    <t>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t>
  </si>
  <si>
    <t xml:space="preserve">De acuerdo con el hallazgo y la causa se evidencia que estos no son coherentes con la situación actual del predio el cual a continuación se presenta la cronología de los hechos:
1. el regional desarrollo todas las actividades contenidas en la guía de gestion de bienes año 2017 -2018
2. en el año 2018 se ´procede a la visita técnica y la inspección del lote
</t>
  </si>
  <si>
    <t xml:space="preserve"> Efectuar el saneamiento Juridico- Administrativo del bien mueble relacionada en el Hallazgo, permitiendo su inclusion al Plan de Enajenacion Oneroso (no es lucrativo)  posibilitando su venta.Que en fecha 14 de septiembre de 2022, se llevo acabo la primera audiencia celebrado por el JUZGADO   SEGUNDO CIVIL MUNICIPAL DEL ARCHIPIELAGO DE SAN ANDRES, dejando constancia que no se presento la parte demandada, ni su apoderado. Dentro de l misma se programo nueva fecha y hora martes 25 de octubre de 2022, a las 8:00 a.m. para la celebración de la segunda audiencia, se practicará la INSPECCION JUDICIAL con intervención de perito sobre el inmueble ubicado en el sector de la TOM HOOKER de esta ínsula. 
Posteriormente se hará la contradicción del DICTAMEN PERICIAL presentado por el auxiliar de la justicia señor OSORIO MANUEL FORBES, para que se pronuncie sobre; la ubicación, linderos y medidas del inmueble objeto de este proceso de conformidad al articulo 226 a 235 del CGP. Por último, dentro de la misma audiencia de que tratan los artículos 78-11 y 403 del CGP, se recibirán las DECLARACIONES DE TESTIMONIO, en donde los testigos depondrán circunstancias relativas a los hechos de las pretensiones presentadas en la demanda de Deslinde y Amojonamiento.
Es de anotar, que el despacho no ha publicado en TYBA Acta de audiencia para su consulta celebrado el pasado 14 de septiembre de 2022.
Que en fecha calendada 25 de octubre de 2022, se llevo a cabo diligencia de inspección judicial, sobre el predio de la TOM HOOKER, se evidenció que los colindante y linderos de la parte SUR; no coincide. El despacho ordena un nuevo peritaje que será realizado por el auxiliar de la justicia designado por ellos.
Es de menester, comunicar que el JUZGADO   SEGUNDO CIVIL MUNICIPAL DEL ARCHIPIELAGO DE SAN ANDRES, dejo plasmado en diligencia de inspección judicial, se debe allegar nuevos documentos dentro del proceso tales como: escrituras públicas de los colindantes partes SUR, corrección del dictamen pericial. 
En síntesis, el despacho programo reanudación de audiencia en dos (2) meses contados a partir del 26 de octubre de 2022.</t>
  </si>
  <si>
    <t xml:space="preserve">El predio ingreso al ICBF, EN FECHA 03/24/1987, a título de adjudicación en sucesiones estado del bien inmueble, se encuentra en invasión por personas jurídicas.  Se programo para fecha martes 27 de octubre de 2020, diligencia con perito auxiliar de justicia sobre los dos (2) inmuebles en disputa. Se instaura nuevamente demanda de deslinde y amojonamiento para la devolución de áreas al titular del bien inmueble ICBF. En virtud del C.G.P. y demás normas vigentes. En virtud de las medidas de Bioseguridad, fue imposible llevar a cabo la diligencia por difícil acceso al lugar, siendo así se aplazó la diligencia para el día 10 de noviembre de 2020.En fecha calendada 15 de diciembre de 2020, se instauro demanda de Deslinde y Amojonamiento de conformidad al C.G. del P. Que el pasado 19 de enero de 2021, el Juzgado 02 Civil del Circuito de San Andres Isla, mediante Auto rechaza la demanda Deslinde y Amojonamiento por falta de Competencia por la cuantía. Que la Oficina Coordinación Administrativa Servicios Judiciales de San Andres el pasado 21 de enero de 2021, realizo reparto al Juzgado Segundo Civil Municipal de San Andres Isla. en fecha 15 de febrero de 2021, el órgano judicial rechazada demanda por no allegar el perito la subsanación de no corregir cabalmente las zonas limítrofes objeto de deslinde, dentro de la oportunidad legal el despacho allego escrito intentando subsanar los defectos advertidos sin aportar el dictamen pericial corregido con las líneas divisorias. Por lo anteriormente expuesto. El proceso deberá presentarse nuevamente, allegando dictamen pericial  por el auxiliar de la justicia, en donde se  determine  las líneas divisorias corregidas, con la debida precisión y claridad para el objetivo de lo pretendido.  El 02 de junio 2022, se reconoce Personería jurídica a la apoderada de la parte demandante dentro del proceso. Se adjunto auto 677 de fecha 09 de septiembre de 2022. primera audiencia celebrada el pasado 14 de septiembre de 2022. en estrado notificada en estrado a las partes, para la celebración de la segunda audiencia martes 25 de octubre de 2022, para la práctica de pruebas. en el informe enviado con corte al mes de septiembre 2022.
14 de septiembre de 2022, se llevó a cabo la primera audiencia dentro del proceso de deslinde y amojonamiento del predio de la Tom Hooker, que se adelanta ante el juzgado segundo civil municipal de san Andrés, posteriormente se fija fecha para la segunda audiencia en fecha martes 25 de octubre de 2022, para la práctica del a inspección judicial, dictamen pericial y las declaraciones de testimonios de los testigos para que depongan sobre el conocimiento de los hechos de la demanda. 
Se programa diligencia por parte del despacho judicial en fecha martes 25 de octubre de 2022. con el fin de verificar la identidad, ubicación, linderos, medidas, área y zona donde se hará el deslinde, localización topografía de los linderos indicados en la escritura pública. proceso suspendido, en espera de programación y fecha de audiencia por parte del despacho judicial. no se reporta novedad de parte del despacho, con corte al primer semestre de 2023. no se adjunta evidencia, no se reporta novedad o actuaciones, con corte a la fecha. </t>
  </si>
  <si>
    <t>Informes de avance de las etapas de proceso por parte del juzgado</t>
  </si>
  <si>
    <t>Relizar Mesa de Trabajo Trimestral con los integrantes del grupo jurídico de la Regional liderada por el coordinador  para verificar estado de procesos judiciales y novedades contables que deban ser reportadas el grupo financiero</t>
  </si>
  <si>
    <t xml:space="preserve">2. Divulgar a los  colaboradores   que apoyan  en la supervision  de la  contratación de la Dirección de Infancia., los correos  de recomendación  sobre la contratacipon que comparte la Dirección de Contratación. </t>
  </si>
  <si>
    <t>CUMPLIMIENTO Y AVANCE DEL PLAN</t>
  </si>
  <si>
    <t>SEGUIMIENTO OCI
(Espacio para ser diligenciado por Auditor OCI)</t>
  </si>
  <si>
    <t>RESPONSABLE (Ejecución Plan de Mejoramiento)</t>
  </si>
  <si>
    <t>CANTIDADES UNIDAD DE MEDIDA</t>
  </si>
  <si>
    <t>AVANCE FÍSICO DE EJECUCIÓN</t>
  </si>
  <si>
    <t>Porcentaje de Avance físico de ejecución de las metas</t>
  </si>
  <si>
    <t>Puntaje logrado por las metas (POMi)</t>
  </si>
  <si>
    <t xml:space="preserve">Puntaje obtenido por las metas (POMVi)  </t>
  </si>
  <si>
    <t>Puntaje atribuido a metas vencidas (PAMVi)</t>
  </si>
  <si>
    <r>
      <t xml:space="preserve">LOGROS Y DIFICULTADES EN LA EJECUCIÓN </t>
    </r>
    <r>
      <rPr>
        <sz val="11"/>
        <color theme="1"/>
        <rFont val="Calibri"/>
        <family val="2"/>
        <scheme val="minor"/>
      </rPr>
      <t>(Espacio para dependendencias responsables de la ejecución de las acciones/actividades)</t>
    </r>
  </si>
  <si>
    <t>DETALLE DEL SEGUIMIENTO</t>
  </si>
  <si>
    <t>PROFESIONAL OCI QUE ADELANTA EL SEGUIMIENTO</t>
  </si>
  <si>
    <t>CUMPLIMIENTO:</t>
  </si>
  <si>
    <t>CPM = POMVi/PAMVi</t>
  </si>
  <si>
    <t>AVANCE:</t>
  </si>
  <si>
    <t>APM= POMi/PAMi</t>
  </si>
  <si>
    <t>1.1 Definir punto de control en la actividad de publicación de los documentos precontractuales en SECOP II</t>
  </si>
  <si>
    <t>1.2 Implementar el punto de control definido para la actividad de publicación de los documentos precontractuales en SECOP II.</t>
  </si>
  <si>
    <t xml:space="preserve">1.3 Verificar la implementación del punto de control definido para la actividad de publicación de los documentos precontractuales en SECOP II. </t>
  </si>
  <si>
    <t>1.4 Realizar seguimiento mensual al punto de control implementado</t>
  </si>
  <si>
    <t xml:space="preserve">4
</t>
  </si>
  <si>
    <t>2.2 Reiterar solicitud realizada a la Dirección Financiera</t>
  </si>
  <si>
    <t xml:space="preserve">1.1 Definir punto de control en la actividad de publicación de los documentos precontractuales en SECOP II.
</t>
  </si>
  <si>
    <t xml:space="preserve">1.2 Implementar el punto de control definido para la actividad de publicación de los documentos precontractuales en SECOP II. </t>
  </si>
  <si>
    <t>Corrección: Realizar la publicación de los documentos relacionados como faltantes en el hallazgo establecido por el ente de control</t>
  </si>
  <si>
    <t>1. Realizar desde la DCO la publicación de los documentos competencia del área en SECOP II</t>
  </si>
  <si>
    <t>Consolidado de contratos relacionales en el hallazgo con la URL SECOP II</t>
  </si>
  <si>
    <t>2. Solicitar a las áreas supervisoras la publicación de los documentos en SECOP II y verificar su publicación</t>
  </si>
  <si>
    <t>Memorando al supervisor y Consolidado de contratos relacionales en el hallazgo con la URL SECOP II</t>
  </si>
  <si>
    <t xml:space="preserve">Documento
</t>
  </si>
  <si>
    <t>3.2 Implementar al interior de la DCO el lineamiento para la debida publicación de documentos de la etapa precontractual en la TVEC.</t>
  </si>
  <si>
    <t xml:space="preserve">Correo electrónico  y Acta de socialización 
</t>
  </si>
  <si>
    <t xml:space="preserve">3.3 Verificar la implementación del lineamiento establecido para la debida publicación de documentos de la etapa precontractual en la TVEC. </t>
  </si>
  <si>
    <t xml:space="preserve">4.1 Definir lineamiento para la publicación de los documentos de ejecución para las órdenes de compra gestionadas en la TVEC. </t>
  </si>
  <si>
    <t xml:space="preserve">4.2 Remitir periódicamente el lineamiento establecido para la publicación de los documentos de ejecución de las órdenes de compra gestionadas en la TVEC. </t>
  </si>
  <si>
    <t xml:space="preserve">Correo electrónico </t>
  </si>
  <si>
    <t>4.3 Verificar la remisión periódica del lineamiento establecido para la publicación de los documentos de ejecución para las órdenes de compra gestionadas en la TVEC.</t>
  </si>
  <si>
    <t xml:space="preserve">3.1 Definir lineamiento para la debida publicación de documentos de la etapa precontractual en la TVEC. </t>
  </si>
  <si>
    <t>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t>
  </si>
  <si>
    <r>
      <t>La Oficina Asesora de Comunicaciones ejecuto el contrato interadministrativo 1017872019 de 2022, en el cual se realizó de manera oportuna y eficiente la planeación, programación y seguimiento a la ejecución presupuestal del recurso asignado. Sin embargo, no se cargaron las evidencias en el portal web del Sistema Electrónico de Contratación Pública SECOP II, quedaron en una ruta de SharePoint relacionada para el proceso</t>
    </r>
    <r>
      <rPr>
        <sz val="12"/>
        <color rgb="FF000000"/>
        <rFont val="Inherit"/>
      </rPr>
      <t> </t>
    </r>
  </si>
  <si>
    <t>En cumplimiento del seguimiento contractual y presupuestal, acordar con los responsables de la supervisión, reuniones de seguimiento y alertas sobre los recursos ejecutados y así poder cargar en el portal web del Sistema Electrónico de Contratación Pública SECOP II las evidencias correspondientes. En verificación con la Dirección de Contratación.</t>
  </si>
  <si>
    <t>En estos espacios, revisar las alertas de seguimiento a la ejecución contractual y presupuestal, para con el aval de todos los supervisores realizar el cargue de información antes de finalizar la vigencia.</t>
  </si>
  <si>
    <t>Numero de actas de reuniones periódicas de ejecución contractual y presupuestal.</t>
  </si>
  <si>
    <t xml:space="preserve">* Revisión  y verificación del 100% de los  contratos suscritos  durante la vigencia 2023 frente a los documentos precontractuales y contractuales publicados en el Secop II
</t>
  </si>
  <si>
    <t xml:space="preserve">Actividad 1. Verificar una muestra aleatoria de 8 contratos de aportes 1 por centro zonal y realizar la retroalimentación respectiva.
</t>
  </si>
  <si>
    <t>Cuenta de DESCRIPCIÓN DEL HALLAZGO</t>
  </si>
  <si>
    <t xml:space="preserve">Subsanar el hallazgo (Construcciones en curso contrato 3374 de 2012) por medio de la presentación del Acta de Sostenibilidad Contable, la cual se evidencia la cancelación de los saldos de la Cuenta Construcciones en Curso. </t>
  </si>
  <si>
    <t xml:space="preserve">Actividad 1. Realizar visita técnica por parte del Grupo Infraestructura Inmobiliaria de la Dirección Administrativa a la infraestructura (Centro especializado Orange Hill) con el fin de tener un diagnóstico de la infraestructura para poder emitir el informe. </t>
  </si>
  <si>
    <t>Actividad 1. Radicar Informe de los pagos pendientes en un plazo máximo de 15 días hábiles,  una vez finalizado el plazo de ejecución contrato.</t>
  </si>
  <si>
    <t>Actividad 1. Radicar Informe de los pagos pendientes y/o Informe final, en un plazo de máximo 30 días hábiles,  una vez finalizado el plazo de ejecución contrato.</t>
  </si>
  <si>
    <t xml:space="preserve">Informe de Pago o Informe final
</t>
  </si>
  <si>
    <t xml:space="preserve">Informe de Pago o Informe Final
</t>
  </si>
  <si>
    <r>
      <rPr>
        <sz val="11"/>
        <rFont val="Calibri"/>
        <family val="2"/>
        <scheme val="minor"/>
      </rPr>
      <t>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Contrato Interadministrativo 1017872019
• No se realizó publicación de informes de supervisión.
• No se publicó pagos realizados por el ICBF.
• Pólizas
Las Boletas de operación BMC 1014672019, 1014682019, 1014692019, 1014722019 y 1014702019 tienen en SECOP I asociado el mismo proceso de publicación para las 5 y de estas no se evidencia:
• Publicación de informes de supervisión.
• Pagos realizados por el ICBF.
• Pólizas.
Orden de compra 1017412021
• No se realizó publicación de la orden de compra.
• No se publicó de informes de supervisión.
• No se publicó pagos realizados por el ICBF.
• No se evidencia información presupuestal.
• Pólizas.
Contrato interadministrativo 1010542022
• No se publicó pagos realizados por el ICBF.
Consultoría 1014492022
• No se evidencia los estudios previos.
• Pólizas.
Consultoría 1014502022
• No se evidencia información presupuestal.
• Pólizas.
Contrato de aporte 1012702022
• No se publicó pagos realizados por el ICBF.
• No se evidencia los estudios previos.
Consultoría 1014472022
• No se publicó pagos realizados por el ICBF.
• No se evidencia los estudios previos.
Orden de compra 1015332022
• No se realizó publicación de la orden de compra.
• No se publicó de informes de supervisión.
• No se publicó pagos realizados por el ICBF.
Orden de compra 1015592022
• No se realizó publicación de la orden de compra.
• No se publicó de informes de supervisión.
• No se publicó pagos realizados por el ICBF.
Compraventa y/o suministro 1015662022
• Pólizas.
• No se publicó de informes de supervisión.
Orden de compra 1015172022
• No se realizó publicación de la orden de compra.
• No se publicó de informes de supervisión.
• No se publicó pagos realizados por el ICBF.
• No se evidencia información presupuestal.
Orden de compra 1015162022
• No se realizó publicación de la orden de compra.
• No se publicó de informes de supervisión.
• No se publicó pagos realizados por el ICBF.
• No se evidencia información presupuestal.
• Pólizas.
Orden de compra 1015192022
• No se realizó publicación de la orden de compra.
• No se publicó de informes de supervisión.
• No se publicó pagos realizados por el ICBF.
• No se evidencia información presupuestal.
Contrato de Prestación de servicios diferente a profesionales y de apoyo 16062015.
• No se publicó de informes de supervisión.
• No se publicó pagos realizados por el ICBF.
• No se evidencia información presupuestal.
• Pólizas.
Orden de compra 1017622021
• No se realizó publicación de la orden de compra.
• No se publicó de informes de supervisión.
• No se publicó pagos realizados por el ICBF.
• No se evidencia información presupuestal.
• Pólizas.
Orden de compra 1017002022
• No se realizó publicación de la orden de compra.
• No se publicó de informes de supervisión.
• No se publicó pagos realizados por el ICBF.
• No se evidencia información presupuestal.
• Pólizas.
Contrato interadministrativo 1014122022
• No se publicó pagos realizados por el ICBF.
Orden de compra 1015432022
• No se realizó publicación de la orden de compra.
• No se publicó de informes de supervisión.
• No se publicó pagos realizados por el ICBF.
• No se evidencia información presupuestal.
• Pólizas.
Orden de compra 1015402022
• No se realizó publicación de la orden de compra.
• No se publicó de informes de supervisión.
• No se publicó pagos realizados por el ICBF.
• No se evidencia información presupuestal.
• Pólizas.
Orden de compra 1015412022
• No se realizó publicación de la orden de compra.
• No se publicó de informes de supervisión.
• No se publicó pagos realizados por el ICBF.
• No se evidencia información presupuestal.
• Pólizas.
Orden de compra 1015392022
• No se realizó publicación de la orden de compra.
• No se publicó de informes de supervisión.
• No se publicó pagos realizados por el ICBF.
Orden de compra 1014482022
• No se realizó publicación de la orden de compra.
• No se publicó de informes de supervisión.
• No se publicó pagos realizados por el ICBF.
• No se evidencia información presupuestal.
• Pólizas.
Compraventa y/o suministro 1015022022
• No se publicó de informes de supervisión.
• No se publicó pagos realizados por el ICBF.
Compraventa y/o suministro 1014582022
• No se publicó de informes de supervisión.
• No se publicó pagos realizados por el ICBF.
• Pólizas.
Orden de compra 1014962022
• No se realizó publicación de la orden de compra.
• No se publicó de informes de supervisión.
• No se publicó pagos realizados por el ICBF.
• No se evidencia información presupuestal.
• Pólizas.
Contrato interadministrativo 1014262022
• No se publicó de informes de supervisión.
• No se publicó pagos realizados por el ICBF.
• No se evidencia información presupuestal
Prestación de servicios diferente a profesionales y de apoyo 1018122020
• No se publicó pagos realizados por el ICBF.
• Pólizas.
Convenio de cooperación internacional 1017302021
• No se publicó pagos realizados por el ICBF.
• Pólizas.
Orden de compra 1017122021
• No se realizó publicación de la orden de compra.
• No se publicó de informes de supervisión.
• No se publicó pagos realizados por el ICBF.
• No se evidencia información presupuestal.
• Pólizas.
Orden de compra 1015772021
• No se realizó publicación de la orden de compra.
• No se publicó de informes de supervisión.
• No se publicó pagos realizados por el ICBF.
Convenio de asociación 1014352022
• No se publicó pagos realizados por el ICBF.
Convenio de asociación 1014092022
• No se publicó de informes de supervisión.
• No se publicó pagos realizados por el ICBF.
• Pólizas.
Compraventa y/o suministro 1015562022
• No se publicó de informes de supervisión.
• No se publicó pagos realizados por el ICBF.
• No se evidencia información presupuestal.
Orden de compra 1015522022
• No se realizó publicación de la orden de compra.
• No se publicó de informes de supervisión.
• No se publicó pagos realizados por el ICBF.
• No se evidencia información presupuestal.
• Pólizas.
Convenio de asociación 1015802022
• No se publicó pagos realizados por el ICBF.
• Pólizas.
Orden de compra 1015202022
• No se realizó publicación de la orden de compra.
• No se publicó de informes de supervisión.
• No se publicó pagos realizados por el ICBF.
• No se evidencia información presupuestal.
Orden de compra 1015312022
• No se realizó publicación de la orden de compra.
• No se publicó de informes de supervisión.
• No se publicó pagos realizados por el ICBF.
• No se evidencia información presupuestal.
• Pólizas.
Orden de compra 1015212022
• No se publicó pagos realizados por el ICBF.
• No se evidencia información presupuestal.
...lo que dificulta el conocimiento y avance por parte de los interesados y de la comunidad en general, de los proyectos adelantados.
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t>
    </r>
  </si>
  <si>
    <t xml:space="preserve">Actividad 1. Solicitar a la Dirección de Gestión Humana el listado actualizado de Servidores Públicos activos en el ICBF a agosto 2023, así como requerir a dicha dependencia y a los coordinadores administrativos de las direcciones regionales que sean reportadas a los almacenistas las novedades de ingreso, traslado, reubicación y retiro cuando estas ocurran  </t>
  </si>
  <si>
    <t>Actividad 2. Solicitar a la Dirección de Contratación el listado de Contratos de Prestación de Servicios Profesionales y de apoyo a la gestión vigentes a agosto 2023, así como requerir a dicha dependencia para que se reporten al Grupo de Almacen en la Sede Nacional las novedades de terminación o suspensión de contratos cuando ocurran y se de lineamiento a los areas de contratacion de las direcciones regionales para que reporten estas novedades a los almacenistas respectivos.</t>
  </si>
  <si>
    <t>Actividad 4. Realizar comparación de los listados enviados por la Dirección de Gestión Humana, Dirección de Contratación y la información extraída del Sistema de Información SEVEN ERP, para de esta manera establecer los nombres de los ex funcionarios y ex contratistas que aun cuentan con bienes muebles asignados.</t>
  </si>
  <si>
    <t>Actividad 5. Enviar a los Almacenistas de las Regionales el listado de los ex funcionarios y ex contratistas que cuentan con bienes muebles asignados, solicitando la  actualización de inventarios en el Sistema de Información SEVEN ERP.</t>
  </si>
  <si>
    <t>Actividad 6. Sensibilizar a los colaboradores del ICBF sobre la responsabilidad de los inventarios a cargo y la oportuna actualización de los mismos.</t>
  </si>
  <si>
    <t>Actividad 1. Solicitar a la Regional Meta dar la baja de inmueble y luego dar el ingreso de su valor incluyendo el registro del deterioro en el aplicativo SEVEN ERP con las instrucciones pertinentes e información soporte respectiva.</t>
  </si>
  <si>
    <t xml:space="preserve">Actividad 2. Efectuar el cálculo de la estimación de pérdida por deterioro e informar al Grupo financiero en las direcciones regionales para su registro
</t>
  </si>
  <si>
    <t xml:space="preserve">Actividad 2. El Grupo de infraestructura inmobiliaria remitirá trimestralmente al Grupo de Gestión de Bienes la solicitud de legalización por todo concepto derivabada de los contrato de obras.   </t>
  </si>
  <si>
    <t xml:space="preserve">Actividad 1. Remitir comunicación a la Regional Putumayo para efectuar la descarga en los estados financieros del  registro contable de los inmuebles relacionados en el hallazgo  a fin de evitar duplicidad de los registros en los estados financieros de la nación.
</t>
  </si>
  <si>
    <t>Actividad 3. Revisar cuatrimestralmente la PPYE del ICBF para verificar que  los registros de los terrenos y las edificaciones se encuentren incorporados en los estados financieros de la entidad.</t>
  </si>
  <si>
    <t xml:space="preserve">Actividad 1. Realizar el comparativo del valor de mercado indicado en los avalúos comerciales frente al valor en libros que se refleja en el aplicativo SEVEN ERP a efectos de determinar la existencia o no de deterioro conforme a los indicios de deterioro reportados por las regionales.
</t>
  </si>
  <si>
    <t>Actividad 1. Elaborar un informe explicativo de la improcedencia del hallazgo en razón  a que en el Numeral 4.4.1.2. Vida Útil, de la Guía de Gestión de Bienes V4 que aplicó para la vigencia 2022 se especifíca  claramente que la vida útill para aquellos inmuebles que tuvieron avalúo  es la determinada en el avalúo comercial realizado.</t>
  </si>
  <si>
    <t>Actividad 2.  Efectuar eeguimiento Trimestral al estado de avance del proceso que lleva el ICBF en el juzgado segundo civil Municipal de San Andrés.</t>
  </si>
  <si>
    <t xml:space="preserve">Actividad 4. Solicitarle a CISA la intermediación comercial del inmueble Tom Hooker en caso de ser judicialmente viable enajenarlo  teniendo en cuenta el proceso judicial que cursa sobre el inmueble. </t>
  </si>
  <si>
    <t>4.Remitir memorando mensual a la Dirección de Planeación y Control de Gestión y Dirección Financiera, el estado de ejecución presupuestal del área para la toma de decisiones.</t>
  </si>
  <si>
    <t>Realizar diagnostico del estado de contratación en cada una de las regionales, definiendo las regionales priorizadas para el acompañamiento.</t>
  </si>
  <si>
    <t>Realizar acompañamiento en la definición del cronograma de trabajo a desarrollarse en cada fase del proceso</t>
  </si>
  <si>
    <t>Reportar mensualmente realizado por el referente sobre estado de contratación relacionados con SST</t>
  </si>
  <si>
    <t xml:space="preserve">administración, por deficiencias en la verificación efectiva y oportuna de la ejecución </t>
  </si>
  <si>
    <t>de dichos contratos.</t>
  </si>
  <si>
    <t>Lo anterior, debido a una gestión fiscal antieconómica e ineficiente de la administración, por deficiencias en la verificación efectiva y oportuna de la ejecución de dichos contratos.</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</si>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</sst>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mm/yyyy;@"/>
    <numFmt numFmtId="165" formatCode="0.0%"/>
    <numFmt numFmtId="166" formatCode="0.0"/>
    <numFmt numFmtId="167" formatCode="yyyy/mm/dd"/>
  </numFmts>
  <fonts count="33">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sz val="10"/>
      <name val="Arial"/>
      <family val="2"/>
    </font>
    <font>
      <sz val="11"/>
      <name val="Calibri"/>
      <family val="2"/>
      <scheme val="minor"/>
    </font>
    <font>
      <sz val="12"/>
      <color theme="1"/>
      <name val="Calibri"/>
      <family val="2"/>
    </font>
    <font>
      <sz val="12"/>
      <color rgb="FF000000"/>
      <name val="Calibri"/>
      <family val="2"/>
    </font>
    <font>
      <sz val="12"/>
      <name val="Calibri"/>
      <family val="2"/>
    </font>
    <font>
      <sz val="12"/>
      <color theme="1"/>
      <name val="Calibri"/>
      <family val="2"/>
      <scheme val="minor"/>
    </font>
    <font>
      <b/>
      <sz val="12"/>
      <color theme="1"/>
      <name val="Calibri"/>
      <family val="2"/>
    </font>
    <font>
      <sz val="12"/>
      <color rgb="FFFF0000"/>
      <name val="Calibri"/>
      <family val="2"/>
    </font>
    <font>
      <b/>
      <sz val="12"/>
      <name val="Calibri"/>
      <family val="2"/>
    </font>
    <font>
      <sz val="11"/>
      <color rgb="FFFF0000"/>
      <name val="Calibri"/>
      <family val="2"/>
      <scheme val="minor"/>
    </font>
    <font>
      <b/>
      <i/>
      <u/>
      <sz val="11"/>
      <color rgb="FFFF0000"/>
      <name val="Calibri"/>
      <family val="2"/>
      <scheme val="minor"/>
    </font>
    <font>
      <sz val="10"/>
      <color theme="1"/>
      <name val="Calibri"/>
      <family val="2"/>
      <scheme val="minor"/>
    </font>
    <font>
      <b/>
      <sz val="10"/>
      <color theme="1"/>
      <name val="Calibri"/>
      <family val="2"/>
      <scheme val="minor"/>
    </font>
    <font>
      <sz val="10"/>
      <name val="Calibri"/>
      <family val="2"/>
      <scheme val="minor"/>
    </font>
    <font>
      <sz val="10"/>
      <color rgb="FFFF0000"/>
      <name val="Calibri"/>
      <family val="2"/>
      <scheme val="minor"/>
    </font>
    <font>
      <strike/>
      <sz val="10"/>
      <color rgb="FFFF0000"/>
      <name val="Calibri"/>
      <family val="2"/>
      <scheme val="minor"/>
    </font>
    <font>
      <b/>
      <sz val="10"/>
      <name val="Calibri"/>
      <family val="2"/>
      <scheme val="minor"/>
    </font>
    <font>
      <b/>
      <sz val="10"/>
      <color rgb="FFFF0000"/>
      <name val="Calibri"/>
      <family val="2"/>
      <scheme val="minor"/>
    </font>
    <font>
      <sz val="10"/>
      <color rgb="FF000000"/>
      <name val="Calibri"/>
      <family val="2"/>
      <scheme val="minor"/>
    </font>
    <font>
      <sz val="11"/>
      <name val="Calibri Light"/>
      <family val="2"/>
      <scheme val="major"/>
    </font>
    <font>
      <b/>
      <sz val="12"/>
      <color rgb="FF000000"/>
      <name val="Calibri"/>
      <family val="2"/>
    </font>
    <font>
      <sz val="11"/>
      <color rgb="FF000000"/>
      <name val="Calibri"/>
      <family val="2"/>
      <scheme val="minor"/>
    </font>
    <font>
      <i/>
      <sz val="12"/>
      <color rgb="FFFF0000"/>
      <name val="Calibri"/>
      <family val="2"/>
    </font>
    <font>
      <sz val="11"/>
      <color theme="1"/>
      <name val="Calibri"/>
      <family val="2"/>
      <scheme val="minor"/>
    </font>
    <font>
      <b/>
      <sz val="11"/>
      <color theme="1"/>
      <name val="Calibri Light"/>
      <family val="2"/>
      <scheme val="major"/>
    </font>
    <font>
      <b/>
      <sz val="10"/>
      <color theme="0"/>
      <name val="Arial"/>
      <family val="2"/>
    </font>
    <font>
      <b/>
      <sz val="10"/>
      <name val="Arial"/>
      <family val="2"/>
    </font>
    <font>
      <sz val="12"/>
      <color rgb="FF000000"/>
      <name val="Calibri"/>
      <family val="2"/>
      <scheme val="minor"/>
    </font>
    <font>
      <sz val="12"/>
      <color rgb="FF000000"/>
      <name val="Inherit"/>
    </font>
  </fonts>
  <fills count="12">
    <fill>
      <patternFill patternType="none"/>
    </fill>
    <fill>
      <patternFill patternType="gray125"/>
    </fill>
    <fill>
      <patternFill patternType="solid">
        <fgColor rgb="FFFFDA65"/>
        <bgColor indexed="64"/>
      </patternFill>
    </fill>
    <fill>
      <patternFill patternType="solid">
        <fgColor rgb="FF92D050"/>
        <bgColor indexed="64"/>
      </patternFill>
    </fill>
    <fill>
      <patternFill patternType="solid">
        <fgColor rgb="FF0044CC"/>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FF"/>
        <bgColor rgb="FF000000"/>
      </patternFill>
    </fill>
    <fill>
      <patternFill patternType="solid">
        <fgColor rgb="FF00AC00"/>
        <bgColor indexed="64"/>
      </patternFill>
    </fill>
    <fill>
      <patternFill patternType="solid">
        <fgColor rgb="FFFF6600"/>
        <bgColor indexed="64"/>
      </patternFill>
    </fill>
    <fill>
      <patternFill patternType="solid">
        <fgColor rgb="FFECF5E7"/>
        <bgColor indexed="64"/>
      </patternFill>
    </fill>
  </fills>
  <borders count="2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hair">
        <color indexed="64"/>
      </left>
      <right/>
      <top style="hair">
        <color indexed="64"/>
      </top>
      <bottom style="hair">
        <color indexed="64"/>
      </bottom>
      <diagonal/>
    </border>
    <border>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style="hair">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4" fillId="0" borderId="0"/>
    <xf numFmtId="9" fontId="27" fillId="0" borderId="0" applyFont="0" applyFill="0" applyBorder="0" applyAlignment="0" applyProtection="0"/>
    <xf numFmtId="0" fontId="4" fillId="0" borderId="0"/>
    <xf numFmtId="0" fontId="4" fillId="0" borderId="0"/>
  </cellStyleXfs>
  <cellXfs count="252">
    <xf numFmtId="0" fontId="0" fillId="0" borderId="0" xfId="0"/>
    <xf numFmtId="0" fontId="2" fillId="0" borderId="0" xfId="0" applyFont="1" applyAlignment="1">
      <alignment horizontal="left" vertical="center"/>
    </xf>
    <xf numFmtId="0" fontId="0" fillId="0" borderId="0" xfId="0" applyAlignment="1">
      <alignment horizontal="left" vertical="center"/>
    </xf>
    <xf numFmtId="0" fontId="0" fillId="0" borderId="0" xfId="0" applyAlignment="1">
      <alignment vertical="top"/>
    </xf>
    <xf numFmtId="14" fontId="2" fillId="0" borderId="0" xfId="0" applyNumberFormat="1" applyFont="1" applyAlignment="1">
      <alignment horizontal="left" vertical="center"/>
    </xf>
    <xf numFmtId="14" fontId="2" fillId="2" borderId="1" xfId="0" applyNumberFormat="1" applyFont="1" applyFill="1" applyBorder="1" applyAlignment="1" applyProtection="1">
      <alignment horizontal="left" vertical="center"/>
      <protection locked="0"/>
    </xf>
    <xf numFmtId="0" fontId="3"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5" borderId="1" xfId="0" applyFill="1" applyBorder="1" applyAlignment="1">
      <alignment vertical="top" wrapText="1"/>
    </xf>
    <xf numFmtId="164" fontId="0" fillId="0" borderId="1" xfId="0" applyNumberFormat="1" applyBorder="1" applyAlignment="1">
      <alignment horizontal="center" vertical="top" wrapText="1"/>
    </xf>
    <xf numFmtId="0" fontId="5" fillId="0" borderId="1" xfId="0" applyFont="1" applyBorder="1" applyAlignment="1">
      <alignment horizontal="center" vertical="top" wrapText="1"/>
    </xf>
    <xf numFmtId="164" fontId="5" fillId="0" borderId="1" xfId="0" applyNumberFormat="1" applyFont="1" applyBorder="1" applyAlignment="1">
      <alignment horizontal="center" vertical="top" wrapText="1"/>
    </xf>
    <xf numFmtId="0" fontId="5" fillId="0" borderId="3" xfId="0" applyFont="1" applyBorder="1" applyAlignment="1">
      <alignment horizontal="left" vertical="top" wrapText="1"/>
    </xf>
    <xf numFmtId="0" fontId="5" fillId="0" borderId="3" xfId="0" applyFont="1" applyBorder="1" applyAlignment="1">
      <alignment horizontal="center" vertical="top" wrapText="1"/>
    </xf>
    <xf numFmtId="164" fontId="5" fillId="0" borderId="3" xfId="0" applyNumberFormat="1" applyFont="1" applyBorder="1" applyAlignment="1">
      <alignment horizontal="center" vertical="top" wrapText="1"/>
    </xf>
    <xf numFmtId="0" fontId="0" fillId="0" borderId="1" xfId="0" applyBorder="1" applyAlignment="1">
      <alignment horizontal="center" vertical="top"/>
    </xf>
    <xf numFmtId="0" fontId="6" fillId="0" borderId="1" xfId="0" applyFont="1" applyBorder="1" applyAlignment="1">
      <alignment horizontal="center" vertical="top" wrapText="1"/>
    </xf>
    <xf numFmtId="0" fontId="6" fillId="0" borderId="1" xfId="0" applyFont="1" applyBorder="1" applyAlignment="1">
      <alignment vertical="top" wrapText="1"/>
    </xf>
    <xf numFmtId="164" fontId="6" fillId="0" borderId="1" xfId="0" applyNumberFormat="1" applyFont="1" applyBorder="1" applyAlignment="1">
      <alignment horizontal="center" vertical="top" wrapText="1"/>
    </xf>
    <xf numFmtId="0" fontId="5" fillId="0" borderId="4" xfId="0" applyFont="1" applyBorder="1" applyAlignment="1">
      <alignment horizontal="justify" vertical="top" wrapText="1"/>
    </xf>
    <xf numFmtId="0" fontId="6" fillId="0" borderId="1" xfId="0" applyFont="1" applyBorder="1" applyAlignment="1">
      <alignment horizontal="justify" vertical="top" wrapText="1"/>
    </xf>
    <xf numFmtId="0" fontId="7" fillId="5" borderId="1" xfId="0" applyFont="1" applyFill="1" applyBorder="1" applyAlignment="1">
      <alignment horizontal="center" vertical="top"/>
    </xf>
    <xf numFmtId="0" fontId="8" fillId="5" borderId="1" xfId="1" applyFont="1" applyFill="1" applyBorder="1" applyAlignment="1">
      <alignment horizontal="center" vertical="top" wrapText="1"/>
    </xf>
    <xf numFmtId="0" fontId="8" fillId="5" borderId="1" xfId="0" applyFont="1" applyFill="1" applyBorder="1" applyAlignment="1">
      <alignment horizontal="center" vertical="top" wrapText="1"/>
    </xf>
    <xf numFmtId="0" fontId="8" fillId="0" borderId="1" xfId="1" applyFont="1" applyBorder="1" applyAlignment="1">
      <alignment horizontal="center" vertical="top" wrapText="1"/>
    </xf>
    <xf numFmtId="0" fontId="8" fillId="5" borderId="1" xfId="0" applyFont="1" applyFill="1" applyBorder="1" applyAlignment="1">
      <alignment horizontal="justify" vertical="top" wrapText="1"/>
    </xf>
    <xf numFmtId="0" fontId="8" fillId="0" borderId="1" xfId="0" applyFont="1" applyBorder="1" applyAlignment="1">
      <alignment horizontal="justify" vertical="top" wrapText="1"/>
    </xf>
    <xf numFmtId="0" fontId="8" fillId="0" borderId="1" xfId="0" applyFont="1" applyBorder="1" applyAlignment="1">
      <alignment horizontal="center" vertical="top" wrapText="1"/>
    </xf>
    <xf numFmtId="164" fontId="8" fillId="0" borderId="1" xfId="0" applyNumberFormat="1" applyFont="1" applyBorder="1" applyAlignment="1">
      <alignment horizontal="center" vertical="top" wrapText="1"/>
    </xf>
    <xf numFmtId="0" fontId="9" fillId="0" borderId="1" xfId="0" applyFont="1" applyBorder="1" applyAlignment="1">
      <alignment horizontal="justify" vertical="top" wrapText="1"/>
    </xf>
    <xf numFmtId="14" fontId="0" fillId="0" borderId="1" xfId="0" applyNumberFormat="1" applyBorder="1" applyAlignment="1">
      <alignment horizontal="center" vertical="top"/>
    </xf>
    <xf numFmtId="0" fontId="0" fillId="5" borderId="1" xfId="0" applyFill="1" applyBorder="1" applyAlignment="1">
      <alignment horizontal="center" vertical="top" wrapText="1"/>
    </xf>
    <xf numFmtId="0" fontId="0" fillId="0" borderId="4" xfId="0"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164" fontId="0" fillId="0" borderId="1" xfId="0" applyNumberFormat="1" applyBorder="1" applyAlignment="1">
      <alignment vertical="top" wrapText="1"/>
    </xf>
    <xf numFmtId="0" fontId="2" fillId="0" borderId="0" xfId="0" applyFont="1" applyAlignment="1">
      <alignment horizontal="center"/>
    </xf>
    <xf numFmtId="0" fontId="2" fillId="0" borderId="0" xfId="0" applyFont="1" applyAlignment="1">
      <alignment horizontal="center" vertical="top"/>
    </xf>
    <xf numFmtId="0" fontId="0" fillId="0" borderId="0" xfId="0" pivotButton="1"/>
    <xf numFmtId="0" fontId="0" fillId="0" borderId="0" xfId="0" applyAlignment="1">
      <alignment horizontal="left"/>
    </xf>
    <xf numFmtId="0" fontId="0" fillId="0" borderId="0" xfId="0" applyAlignment="1">
      <alignment horizontal="left" indent="1"/>
    </xf>
    <xf numFmtId="0" fontId="8" fillId="0" borderId="1" xfId="0" applyFont="1" applyBorder="1" applyAlignment="1">
      <alignment vertical="top" wrapText="1"/>
    </xf>
    <xf numFmtId="0" fontId="6" fillId="0" borderId="1" xfId="0" applyFont="1" applyBorder="1" applyAlignment="1">
      <alignment horizontal="left" vertical="top" wrapText="1"/>
    </xf>
    <xf numFmtId="164" fontId="11" fillId="0" borderId="1" xfId="0" applyNumberFormat="1" applyFont="1" applyBorder="1" applyAlignment="1">
      <alignment horizontal="center" vertical="top" wrapText="1"/>
    </xf>
    <xf numFmtId="0" fontId="6" fillId="0" borderId="4" xfId="0" applyFont="1" applyBorder="1" applyAlignment="1">
      <alignment vertical="top" wrapText="1"/>
    </xf>
    <xf numFmtId="0" fontId="6" fillId="0" borderId="5" xfId="0" applyFont="1" applyBorder="1" applyAlignment="1">
      <alignment horizontal="center" vertical="top" wrapText="1"/>
    </xf>
    <xf numFmtId="0" fontId="6" fillId="0" borderId="3" xfId="0" applyFont="1" applyBorder="1" applyAlignment="1">
      <alignment horizontal="center" vertical="top" wrapText="1"/>
    </xf>
    <xf numFmtId="0" fontId="6" fillId="0" borderId="3" xfId="0" applyFont="1" applyBorder="1" applyAlignment="1">
      <alignment vertical="top"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0" borderId="1" xfId="0" applyFont="1" applyBorder="1" applyAlignment="1">
      <alignment horizontal="center" vertical="top"/>
    </xf>
    <xf numFmtId="14" fontId="6" fillId="0" borderId="1" xfId="0" applyNumberFormat="1" applyFont="1" applyBorder="1" applyAlignment="1">
      <alignment horizontal="center" vertical="top"/>
    </xf>
    <xf numFmtId="0" fontId="7" fillId="0" borderId="1" xfId="0" applyFont="1" applyBorder="1" applyAlignment="1">
      <alignment horizontal="justify" vertical="center"/>
    </xf>
    <xf numFmtId="0" fontId="6" fillId="0" borderId="1" xfId="0" applyFont="1" applyBorder="1" applyAlignment="1">
      <alignment vertical="center" wrapText="1"/>
    </xf>
    <xf numFmtId="0" fontId="6"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6" fillId="0" borderId="6" xfId="0" applyFont="1" applyBorder="1" applyAlignment="1">
      <alignment vertical="center" wrapText="1"/>
    </xf>
    <xf numFmtId="0" fontId="5" fillId="5" borderId="1" xfId="0" applyFont="1" applyFill="1" applyBorder="1" applyAlignment="1">
      <alignment vertical="top" wrapText="1"/>
    </xf>
    <xf numFmtId="164" fontId="0" fillId="5" borderId="1" xfId="0" applyNumberFormat="1" applyFill="1" applyBorder="1" applyAlignment="1">
      <alignment vertical="top" wrapText="1"/>
    </xf>
    <xf numFmtId="0" fontId="0" fillId="5" borderId="4" xfId="0" applyFill="1" applyBorder="1" applyAlignment="1">
      <alignment horizontal="center" vertical="top" wrapText="1"/>
    </xf>
    <xf numFmtId="0" fontId="0" fillId="5" borderId="6" xfId="0" applyFill="1" applyBorder="1"/>
    <xf numFmtId="0" fontId="13" fillId="5" borderId="6" xfId="0" applyFont="1" applyFill="1" applyBorder="1" applyAlignment="1">
      <alignment vertical="top" wrapText="1"/>
    </xf>
    <xf numFmtId="0" fontId="0" fillId="0" borderId="1" xfId="0" applyBorder="1" applyAlignment="1">
      <alignment horizontal="left" vertical="top" wrapText="1"/>
    </xf>
    <xf numFmtId="0" fontId="0" fillId="0" borderId="6" xfId="0" applyBorder="1" applyAlignment="1">
      <alignment horizontal="justify" vertical="top"/>
    </xf>
    <xf numFmtId="0" fontId="0" fillId="0" borderId="7" xfId="0" applyBorder="1" applyAlignment="1">
      <alignment vertical="top" wrapText="1"/>
    </xf>
    <xf numFmtId="0" fontId="0" fillId="0" borderId="8" xfId="0" applyBorder="1" applyAlignment="1">
      <alignment horizontal="justify" vertical="top"/>
    </xf>
    <xf numFmtId="0" fontId="15" fillId="0" borderId="1" xfId="0" applyFont="1" applyBorder="1" applyAlignment="1">
      <alignment horizontal="center" vertical="top" wrapText="1"/>
    </xf>
    <xf numFmtId="0" fontId="15" fillId="0" borderId="1" xfId="0" applyFont="1" applyBorder="1" applyAlignment="1">
      <alignment vertical="top" wrapText="1"/>
    </xf>
    <xf numFmtId="0" fontId="15" fillId="0" borderId="1" xfId="0" applyFont="1" applyBorder="1" applyAlignment="1">
      <alignment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top" wrapText="1"/>
    </xf>
    <xf numFmtId="164" fontId="15" fillId="0" borderId="1" xfId="0" applyNumberFormat="1" applyFont="1" applyBorder="1" applyAlignment="1">
      <alignment horizontal="center" vertical="center" wrapText="1"/>
    </xf>
    <xf numFmtId="0" fontId="17" fillId="0" borderId="1" xfId="0" applyFont="1" applyBorder="1" applyAlignment="1">
      <alignment vertical="top" wrapText="1"/>
    </xf>
    <xf numFmtId="0" fontId="17" fillId="0" borderId="1" xfId="0" applyFont="1" applyBorder="1" applyAlignment="1">
      <alignment horizontal="center" vertical="top" wrapText="1"/>
    </xf>
    <xf numFmtId="164" fontId="17" fillId="0" borderId="1" xfId="0" applyNumberFormat="1" applyFont="1" applyBorder="1" applyAlignment="1">
      <alignment horizontal="center" vertical="center" wrapText="1"/>
    </xf>
    <xf numFmtId="0" fontId="15" fillId="5" borderId="1" xfId="0" applyFont="1" applyFill="1" applyBorder="1" applyAlignment="1">
      <alignment horizontal="center" vertical="top" wrapText="1"/>
    </xf>
    <xf numFmtId="0" fontId="17" fillId="5" borderId="1" xfId="0" applyFont="1" applyFill="1" applyBorder="1" applyAlignment="1">
      <alignment vertical="top" wrapText="1"/>
    </xf>
    <xf numFmtId="0" fontId="15" fillId="5" borderId="1" xfId="0" applyFont="1" applyFill="1" applyBorder="1" applyAlignment="1">
      <alignment vertical="top" wrapText="1"/>
    </xf>
    <xf numFmtId="0" fontId="17" fillId="5" borderId="1" xfId="0" applyFont="1" applyFill="1" applyBorder="1" applyAlignment="1">
      <alignment vertical="center" wrapText="1"/>
    </xf>
    <xf numFmtId="0" fontId="17" fillId="5" borderId="1" xfId="0" applyFont="1" applyFill="1" applyBorder="1" applyAlignment="1">
      <alignment horizontal="center" vertical="center" wrapText="1"/>
    </xf>
    <xf numFmtId="0" fontId="17" fillId="5" borderId="1" xfId="0" applyFont="1" applyFill="1" applyBorder="1" applyAlignment="1">
      <alignment horizontal="center" vertical="top" wrapText="1"/>
    </xf>
    <xf numFmtId="164" fontId="17" fillId="5" borderId="1" xfId="0" applyNumberFormat="1" applyFont="1" applyFill="1" applyBorder="1" applyAlignment="1">
      <alignment horizontal="center" vertical="center" wrapText="1"/>
    </xf>
    <xf numFmtId="0" fontId="18" fillId="0" borderId="1" xfId="0" applyFont="1" applyBorder="1" applyAlignment="1">
      <alignment vertical="center" wrapText="1"/>
    </xf>
    <xf numFmtId="0" fontId="18" fillId="6" borderId="1" xfId="0" applyFont="1" applyFill="1" applyBorder="1" applyAlignment="1">
      <alignment vertical="center" wrapText="1"/>
    </xf>
    <xf numFmtId="0" fontId="0" fillId="5" borderId="1" xfId="0" applyFill="1" applyBorder="1" applyAlignment="1">
      <alignment horizontal="center" vertical="center" wrapText="1"/>
    </xf>
    <xf numFmtId="164" fontId="0" fillId="5" borderId="1" xfId="0" applyNumberForma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5" fillId="5" borderId="1" xfId="0" applyFont="1" applyFill="1" applyBorder="1" applyAlignment="1">
      <alignment horizontal="left" vertical="top" wrapText="1"/>
    </xf>
    <xf numFmtId="0" fontId="5" fillId="5" borderId="1" xfId="0" applyFont="1" applyFill="1" applyBorder="1"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wrapText="1"/>
    </xf>
    <xf numFmtId="0" fontId="0" fillId="5" borderId="1" xfId="0" applyFill="1" applyBorder="1" applyAlignment="1">
      <alignment horizontal="left" vertical="top" wrapText="1"/>
    </xf>
    <xf numFmtId="0" fontId="22" fillId="5" borderId="1" xfId="0" applyFont="1" applyFill="1" applyBorder="1" applyAlignment="1">
      <alignment vertical="top"/>
    </xf>
    <xf numFmtId="0" fontId="17" fillId="5" borderId="1" xfId="1" applyFont="1" applyFill="1" applyBorder="1" applyAlignment="1">
      <alignment horizontal="center" vertical="top" wrapText="1"/>
    </xf>
    <xf numFmtId="0" fontId="17" fillId="0" borderId="1" xfId="1" applyFont="1" applyBorder="1" applyAlignment="1">
      <alignment horizontal="center" vertical="top" wrapText="1"/>
    </xf>
    <xf numFmtId="0" fontId="17" fillId="5" borderId="1" xfId="0" applyFont="1" applyFill="1" applyBorder="1" applyAlignment="1">
      <alignment horizontal="left" vertical="top" wrapText="1"/>
    </xf>
    <xf numFmtId="0" fontId="17" fillId="5" borderId="1" xfId="0" applyFont="1" applyFill="1" applyBorder="1" applyAlignment="1">
      <alignment horizontal="justify" vertical="top" wrapText="1"/>
    </xf>
    <xf numFmtId="0" fontId="5" fillId="0" borderId="1" xfId="0" applyFont="1" applyBorder="1" applyAlignment="1">
      <alignment vertical="top" wrapText="1"/>
    </xf>
    <xf numFmtId="164" fontId="5" fillId="0" borderId="1" xfId="0" applyNumberFormat="1" applyFont="1" applyBorder="1" applyAlignment="1">
      <alignment vertical="top" wrapText="1"/>
    </xf>
    <xf numFmtId="0" fontId="23" fillId="0" borderId="4" xfId="0" applyFont="1" applyBorder="1" applyAlignment="1">
      <alignment horizontal="justify" vertical="top" wrapText="1"/>
    </xf>
    <xf numFmtId="0" fontId="23" fillId="0" borderId="1" xfId="0" applyFont="1" applyBorder="1" applyAlignment="1">
      <alignment horizontal="center" vertical="top" wrapText="1"/>
    </xf>
    <xf numFmtId="164" fontId="0" fillId="5" borderId="1" xfId="0" applyNumberFormat="1" applyFill="1" applyBorder="1" applyAlignment="1">
      <alignment horizontal="center" vertical="top" wrapText="1"/>
    </xf>
    <xf numFmtId="0" fontId="0" fillId="5" borderId="1" xfId="0" applyFill="1" applyBorder="1" applyAlignment="1">
      <alignment vertical="center" wrapText="1"/>
    </xf>
    <xf numFmtId="0" fontId="0" fillId="0" borderId="1" xfId="0" applyBorder="1" applyAlignment="1">
      <alignment horizontal="center" vertical="center"/>
    </xf>
    <xf numFmtId="0" fontId="0" fillId="5" borderId="7" xfId="0" applyFill="1" applyBorder="1" applyAlignment="1">
      <alignment vertical="top" wrapText="1"/>
    </xf>
    <xf numFmtId="0" fontId="0" fillId="5" borderId="7" xfId="0" applyFill="1" applyBorder="1" applyAlignment="1">
      <alignment horizontal="center" vertical="top" wrapText="1"/>
    </xf>
    <xf numFmtId="0" fontId="0" fillId="5" borderId="7" xfId="0" applyFill="1" applyBorder="1" applyAlignment="1">
      <alignment horizontal="center" vertical="center" wrapText="1"/>
    </xf>
    <xf numFmtId="0" fontId="0" fillId="0" borderId="1" xfId="0" applyBorder="1" applyAlignment="1">
      <alignment horizontal="center"/>
    </xf>
    <xf numFmtId="0" fontId="0" fillId="0" borderId="1" xfId="0" quotePrefix="1" applyBorder="1" applyAlignment="1">
      <alignment vertical="top" wrapText="1"/>
    </xf>
    <xf numFmtId="0" fontId="6" fillId="5" borderId="1" xfId="0" applyFont="1" applyFill="1" applyBorder="1" applyAlignment="1">
      <alignment horizontal="left" vertical="center" wrapText="1"/>
    </xf>
    <xf numFmtId="164" fontId="6" fillId="5" borderId="1" xfId="0" applyNumberFormat="1" applyFont="1" applyFill="1" applyBorder="1" applyAlignment="1">
      <alignment horizontal="center" vertical="center" wrapText="1"/>
    </xf>
    <xf numFmtId="0" fontId="9" fillId="7" borderId="4" xfId="0" applyFont="1" applyFill="1" applyBorder="1" applyAlignment="1">
      <alignment vertical="center" wrapText="1"/>
    </xf>
    <xf numFmtId="0" fontId="9" fillId="7" borderId="1" xfId="0" applyFont="1" applyFill="1" applyBorder="1" applyAlignment="1">
      <alignment vertical="center" wrapText="1"/>
    </xf>
    <xf numFmtId="0" fontId="6" fillId="7" borderId="1" xfId="0" applyFont="1" applyFill="1" applyBorder="1" applyAlignment="1">
      <alignment horizontal="center" vertical="center" wrapText="1"/>
    </xf>
    <xf numFmtId="164" fontId="6" fillId="7" borderId="1" xfId="0" applyNumberFormat="1" applyFont="1" applyFill="1" applyBorder="1" applyAlignment="1">
      <alignment horizontal="center" vertical="center" wrapText="1"/>
    </xf>
    <xf numFmtId="0" fontId="6" fillId="0" borderId="6" xfId="0" applyFont="1" applyBorder="1" applyAlignment="1">
      <alignment vertical="top" wrapText="1"/>
    </xf>
    <xf numFmtId="0" fontId="6" fillId="0" borderId="1" xfId="0" quotePrefix="1" applyFont="1" applyBorder="1" applyAlignment="1">
      <alignment vertical="top" wrapText="1"/>
    </xf>
    <xf numFmtId="0" fontId="6" fillId="0" borderId="1" xfId="0" applyFont="1" applyBorder="1" applyAlignment="1">
      <alignment horizontal="justify" vertical="center"/>
    </xf>
    <xf numFmtId="0" fontId="6" fillId="0" borderId="7" xfId="0" applyFont="1" applyBorder="1" applyAlignment="1">
      <alignment vertical="top" wrapText="1"/>
    </xf>
    <xf numFmtId="0" fontId="6" fillId="0" borderId="7" xfId="0" applyFont="1" applyBorder="1" applyAlignment="1">
      <alignment horizontal="center" vertical="top" wrapText="1"/>
    </xf>
    <xf numFmtId="0" fontId="5" fillId="5" borderId="1" xfId="0" applyFont="1" applyFill="1" applyBorder="1" applyAlignment="1">
      <alignment horizontal="center" vertical="top" wrapText="1"/>
    </xf>
    <xf numFmtId="0" fontId="5" fillId="0" borderId="1" xfId="1" applyFont="1" applyBorder="1" applyAlignment="1">
      <alignment horizontal="center" vertical="top" wrapText="1"/>
    </xf>
    <xf numFmtId="0" fontId="5" fillId="5" borderId="1" xfId="0" applyFont="1" applyFill="1" applyBorder="1" applyAlignment="1">
      <alignment horizontal="justify" vertical="top" wrapText="1"/>
    </xf>
    <xf numFmtId="0" fontId="5" fillId="0" borderId="1"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justify" vertical="top" wrapText="1"/>
    </xf>
    <xf numFmtId="164" fontId="5" fillId="0" borderId="3" xfId="0" applyNumberFormat="1" applyFont="1" applyBorder="1" applyAlignment="1">
      <alignment vertical="top" wrapText="1"/>
    </xf>
    <xf numFmtId="164" fontId="5" fillId="0" borderId="3" xfId="0" applyNumberFormat="1" applyFont="1" applyBorder="1" applyAlignment="1">
      <alignment horizontal="right" vertical="top" wrapText="1"/>
    </xf>
    <xf numFmtId="14" fontId="8" fillId="5" borderId="1" xfId="0" applyNumberFormat="1" applyFont="1" applyFill="1" applyBorder="1" applyAlignment="1">
      <alignment horizontal="center" vertical="center"/>
    </xf>
    <xf numFmtId="0" fontId="7" fillId="0" borderId="1" xfId="0" applyFont="1" applyBorder="1" applyAlignment="1">
      <alignment vertical="top" wrapText="1"/>
    </xf>
    <xf numFmtId="0" fontId="6" fillId="0" borderId="1" xfId="0" applyFont="1" applyBorder="1" applyAlignment="1">
      <alignment horizontal="center"/>
    </xf>
    <xf numFmtId="0" fontId="6" fillId="0" borderId="3" xfId="0" applyFont="1" applyBorder="1" applyAlignment="1">
      <alignment horizontal="left" vertical="top" wrapText="1"/>
    </xf>
    <xf numFmtId="164" fontId="6" fillId="0" borderId="3" xfId="0" applyNumberFormat="1" applyFont="1" applyBorder="1" applyAlignment="1">
      <alignment horizontal="center" vertical="top" wrapText="1"/>
    </xf>
    <xf numFmtId="0" fontId="6" fillId="6" borderId="1" xfId="0" applyFont="1" applyFill="1" applyBorder="1" applyAlignment="1">
      <alignment vertical="top" wrapText="1"/>
    </xf>
    <xf numFmtId="0" fontId="11" fillId="6" borderId="1" xfId="0" applyFont="1" applyFill="1" applyBorder="1" applyAlignment="1">
      <alignment vertical="top" wrapText="1"/>
    </xf>
    <xf numFmtId="0" fontId="11" fillId="0" borderId="1" xfId="0" applyFont="1" applyBorder="1" applyAlignment="1">
      <alignment vertical="center" wrapText="1"/>
    </xf>
    <xf numFmtId="0" fontId="11" fillId="6" borderId="1" xfId="0" applyFont="1" applyFill="1" applyBorder="1" applyAlignment="1">
      <alignment vertical="center" wrapText="1"/>
    </xf>
    <xf numFmtId="0" fontId="11" fillId="0" borderId="1" xfId="0" applyFont="1" applyBorder="1" applyAlignment="1">
      <alignment vertical="top" wrapText="1"/>
    </xf>
    <xf numFmtId="0" fontId="6" fillId="0" borderId="0" xfId="0" applyFont="1" applyAlignment="1">
      <alignment horizontal="center" vertical="top" wrapText="1"/>
    </xf>
    <xf numFmtId="0" fontId="0" fillId="0" borderId="0" xfId="0" applyAlignment="1">
      <alignment vertical="top" wrapText="1"/>
    </xf>
    <xf numFmtId="0" fontId="6" fillId="0" borderId="0" xfId="0" applyFont="1" applyAlignment="1">
      <alignment vertical="top" wrapText="1"/>
    </xf>
    <xf numFmtId="0" fontId="0" fillId="0" borderId="0" xfId="0" applyAlignment="1">
      <alignment horizontal="center" vertical="top"/>
    </xf>
    <xf numFmtId="0" fontId="9" fillId="7" borderId="0" xfId="0" applyFont="1" applyFill="1" applyAlignment="1">
      <alignment vertical="center" wrapText="1"/>
    </xf>
    <xf numFmtId="0" fontId="0" fillId="0" borderId="0" xfId="0" applyAlignment="1">
      <alignment horizontal="justify" vertical="top"/>
    </xf>
    <xf numFmtId="0" fontId="25" fillId="8" borderId="0" xfId="0" applyFont="1" applyFill="1" applyAlignment="1">
      <alignment vertical="top" wrapText="1"/>
    </xf>
    <xf numFmtId="0" fontId="0" fillId="0" borderId="0" xfId="0" applyAlignment="1">
      <alignment horizontal="left" wrapText="1"/>
    </xf>
    <xf numFmtId="0" fontId="6" fillId="0" borderId="0" xfId="0" applyFont="1" applyAlignment="1">
      <alignment horizontal="center" vertical="center" wrapText="1"/>
    </xf>
    <xf numFmtId="0" fontId="0" fillId="0" borderId="0" xfId="0" applyAlignment="1">
      <alignment horizontal="left" vertical="top"/>
    </xf>
    <xf numFmtId="0" fontId="0" fillId="0" borderId="0" xfId="0" applyAlignment="1">
      <alignment horizontal="center"/>
    </xf>
    <xf numFmtId="14" fontId="25" fillId="8" borderId="0" xfId="0" applyNumberFormat="1" applyFont="1" applyFill="1" applyAlignment="1">
      <alignment horizontal="center" vertical="top" wrapText="1"/>
    </xf>
    <xf numFmtId="14" fontId="0" fillId="0" borderId="0" xfId="0" applyNumberFormat="1"/>
    <xf numFmtId="14" fontId="0" fillId="0" borderId="0" xfId="0" applyNumberFormat="1" applyAlignment="1">
      <alignment vertical="top"/>
    </xf>
    <xf numFmtId="0" fontId="6" fillId="5" borderId="1" xfId="0" applyFont="1" applyFill="1" applyBorder="1" applyAlignment="1">
      <alignment horizontal="center" vertical="top" wrapText="1"/>
    </xf>
    <xf numFmtId="0" fontId="6" fillId="5" borderId="1" xfId="0" applyFont="1" applyFill="1" applyBorder="1" applyAlignment="1">
      <alignment vertical="top" wrapText="1"/>
    </xf>
    <xf numFmtId="0" fontId="6" fillId="5" borderId="1" xfId="0" applyFont="1" applyFill="1" applyBorder="1" applyAlignment="1">
      <alignment horizontal="left" vertical="top" wrapText="1"/>
    </xf>
    <xf numFmtId="164" fontId="6" fillId="5" borderId="1" xfId="0" applyNumberFormat="1" applyFont="1" applyFill="1" applyBorder="1" applyAlignment="1">
      <alignment horizontal="center" vertical="top" wrapText="1"/>
    </xf>
    <xf numFmtId="14" fontId="28" fillId="0" borderId="0" xfId="0" applyNumberFormat="1" applyFont="1" applyAlignment="1">
      <alignment horizontal="left" vertical="center"/>
    </xf>
    <xf numFmtId="14" fontId="2" fillId="2" borderId="6" xfId="0" applyNumberFormat="1" applyFont="1" applyFill="1" applyBorder="1" applyAlignment="1" applyProtection="1">
      <alignment horizontal="left" vertical="center"/>
      <protection locked="0"/>
    </xf>
    <xf numFmtId="0" fontId="30" fillId="3" borderId="0" xfId="0" applyFont="1" applyFill="1" applyAlignment="1">
      <alignment horizontal="center" vertical="center" wrapText="1"/>
    </xf>
    <xf numFmtId="0" fontId="29" fillId="4"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9" fillId="9" borderId="0" xfId="0" applyFont="1" applyFill="1" applyAlignment="1">
      <alignment horizontal="center" vertical="center" wrapText="1"/>
    </xf>
    <xf numFmtId="0" fontId="29" fillId="10" borderId="0" xfId="0" applyFont="1" applyFill="1" applyAlignment="1">
      <alignment horizontal="center" vertical="center" wrapText="1"/>
    </xf>
    <xf numFmtId="0" fontId="0" fillId="11" borderId="1" xfId="0" applyFill="1" applyBorder="1" applyAlignment="1" applyProtection="1">
      <alignment horizontal="center" vertical="top" wrapText="1"/>
      <protection locked="0"/>
    </xf>
    <xf numFmtId="9" fontId="0" fillId="0" borderId="1" xfId="2" applyFont="1" applyBorder="1" applyAlignment="1">
      <alignment horizontal="center" vertical="top" wrapText="1"/>
    </xf>
    <xf numFmtId="0" fontId="0" fillId="11" borderId="1" xfId="0" applyFill="1" applyBorder="1" applyAlignment="1" applyProtection="1">
      <alignment vertical="top" wrapText="1"/>
      <protection locked="0"/>
    </xf>
    <xf numFmtId="0" fontId="2" fillId="0" borderId="0" xfId="0" applyFont="1" applyAlignment="1">
      <alignment horizontal="center" vertical="center"/>
    </xf>
    <xf numFmtId="0" fontId="4" fillId="0" borderId="13" xfId="3" applyBorder="1"/>
    <xf numFmtId="0" fontId="4" fillId="0" borderId="14" xfId="3" applyBorder="1"/>
    <xf numFmtId="0" fontId="4" fillId="0" borderId="15" xfId="3" applyBorder="1"/>
    <xf numFmtId="0" fontId="30" fillId="0" borderId="16" xfId="4" applyFont="1" applyBorder="1" applyAlignment="1">
      <alignment vertical="center"/>
    </xf>
    <xf numFmtId="0" fontId="4" fillId="0" borderId="0" xfId="4"/>
    <xf numFmtId="0" fontId="4" fillId="0" borderId="0" xfId="4" applyAlignment="1">
      <alignment vertical="center"/>
    </xf>
    <xf numFmtId="165" fontId="30" fillId="0" borderId="17" xfId="4" applyNumberFormat="1" applyFont="1" applyBorder="1" applyAlignment="1">
      <alignment horizontal="center" vertical="center"/>
    </xf>
    <xf numFmtId="0" fontId="30" fillId="0" borderId="16" xfId="4" applyFont="1" applyBorder="1" applyAlignment="1">
      <alignment horizontal="center" vertical="center"/>
    </xf>
    <xf numFmtId="166" fontId="4" fillId="0" borderId="17" xfId="4" applyNumberFormat="1" applyBorder="1" applyAlignment="1">
      <alignment horizontal="center" vertical="top" wrapText="1"/>
    </xf>
    <xf numFmtId="0" fontId="30" fillId="0" borderId="16" xfId="4" applyFont="1" applyBorder="1" applyAlignment="1">
      <alignment horizontal="left"/>
    </xf>
    <xf numFmtId="0" fontId="30" fillId="0" borderId="0" xfId="4" applyFont="1"/>
    <xf numFmtId="0" fontId="4" fillId="0" borderId="18" xfId="3" applyBorder="1"/>
    <xf numFmtId="0" fontId="4" fillId="0" borderId="19" xfId="3" applyBorder="1"/>
    <xf numFmtId="0" fontId="4" fillId="0" borderId="20" xfId="3" applyBorder="1"/>
    <xf numFmtId="0" fontId="5" fillId="11" borderId="1" xfId="0" applyFont="1" applyFill="1" applyBorder="1" applyAlignment="1" applyProtection="1">
      <alignment horizontal="center" vertical="top" wrapText="1"/>
      <protection locked="0"/>
    </xf>
    <xf numFmtId="9" fontId="5" fillId="0" borderId="1" xfId="2" applyFont="1" applyBorder="1" applyAlignment="1">
      <alignment horizontal="center" vertical="top" wrapText="1"/>
    </xf>
    <xf numFmtId="0" fontId="31" fillId="0" borderId="0" xfId="0" applyFont="1" applyAlignment="1">
      <alignment horizontal="center" vertical="center" wrapText="1"/>
    </xf>
    <xf numFmtId="14" fontId="31" fillId="0" borderId="0" xfId="0" applyNumberFormat="1" applyFont="1" applyAlignment="1">
      <alignment horizontal="center" vertical="center"/>
    </xf>
    <xf numFmtId="0" fontId="0" fillId="5" borderId="7" xfId="0" applyFill="1" applyBorder="1" applyAlignment="1">
      <alignment vertical="center" wrapText="1"/>
    </xf>
    <xf numFmtId="0" fontId="0" fillId="0" borderId="1" xfId="0" applyBorder="1" applyAlignment="1">
      <alignment horizontal="justify" vertical="top" wrapText="1"/>
    </xf>
    <xf numFmtId="0" fontId="25" fillId="5" borderId="1" xfId="0" applyFont="1" applyFill="1" applyBorder="1" applyAlignment="1">
      <alignment horizontal="center" vertical="top"/>
    </xf>
    <xf numFmtId="0" fontId="5" fillId="5" borderId="1" xfId="1" applyFont="1" applyFill="1" applyBorder="1" applyAlignment="1">
      <alignment horizontal="center" vertical="top" wrapText="1"/>
    </xf>
    <xf numFmtId="0" fontId="30" fillId="6" borderId="0" xfId="0" applyFont="1" applyFill="1" applyAlignment="1">
      <alignment horizontal="center" vertical="center" wrapText="1"/>
    </xf>
    <xf numFmtId="1" fontId="6" fillId="0" borderId="1" xfId="0" applyNumberFormat="1" applyFont="1" applyBorder="1" applyAlignment="1">
      <alignment horizontal="center" vertical="top" wrapText="1"/>
    </xf>
    <xf numFmtId="167" fontId="8" fillId="0" borderId="1" xfId="0" applyNumberFormat="1" applyFont="1" applyBorder="1" applyAlignment="1">
      <alignment horizontal="center" vertical="top" wrapText="1"/>
    </xf>
    <xf numFmtId="167" fontId="6" fillId="0" borderId="1" xfId="0" applyNumberFormat="1" applyFont="1" applyBorder="1" applyAlignment="1">
      <alignment horizontal="center" vertical="top" wrapText="1"/>
    </xf>
    <xf numFmtId="167" fontId="0" fillId="0" borderId="1" xfId="0" applyNumberFormat="1" applyBorder="1" applyAlignment="1">
      <alignment horizontal="center" vertical="top" wrapText="1"/>
    </xf>
    <xf numFmtId="167" fontId="0" fillId="0" borderId="1" xfId="0" applyNumberFormat="1" applyBorder="1" applyAlignment="1">
      <alignment vertical="top" wrapText="1"/>
    </xf>
    <xf numFmtId="167" fontId="6" fillId="0" borderId="1" xfId="0" applyNumberFormat="1" applyFont="1" applyBorder="1" applyAlignment="1">
      <alignment horizontal="center" vertical="center" wrapText="1"/>
    </xf>
    <xf numFmtId="167" fontId="0" fillId="5" borderId="1" xfId="0" applyNumberFormat="1" applyFill="1" applyBorder="1" applyAlignment="1">
      <alignment vertical="top" wrapText="1"/>
    </xf>
    <xf numFmtId="167" fontId="5" fillId="0" borderId="1" xfId="0" applyNumberFormat="1" applyFont="1" applyBorder="1" applyAlignment="1">
      <alignment vertical="top" wrapText="1"/>
    </xf>
    <xf numFmtId="167" fontId="15"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wrapText="1"/>
    </xf>
    <xf numFmtId="167" fontId="17" fillId="5" borderId="1" xfId="0" applyNumberFormat="1" applyFont="1" applyFill="1" applyBorder="1" applyAlignment="1">
      <alignment horizontal="center" vertical="center" wrapText="1"/>
    </xf>
    <xf numFmtId="167" fontId="0" fillId="5" borderId="1" xfId="0" applyNumberFormat="1" applyFill="1" applyBorder="1" applyAlignment="1">
      <alignment horizontal="center" vertical="center" wrapText="1"/>
    </xf>
    <xf numFmtId="167" fontId="5" fillId="5" borderId="1" xfId="0" applyNumberFormat="1" applyFont="1" applyFill="1" applyBorder="1" applyAlignment="1">
      <alignment horizontal="center" vertical="center" wrapText="1"/>
    </xf>
    <xf numFmtId="167" fontId="0" fillId="0" borderId="1" xfId="0" applyNumberFormat="1" applyBorder="1" applyAlignment="1">
      <alignment horizontal="center" vertical="center" wrapText="1"/>
    </xf>
    <xf numFmtId="167" fontId="6" fillId="5" borderId="1" xfId="0" applyNumberFormat="1" applyFont="1" applyFill="1" applyBorder="1" applyAlignment="1">
      <alignment horizontal="center" vertical="center" wrapText="1"/>
    </xf>
    <xf numFmtId="167" fontId="6" fillId="7" borderId="1" xfId="0" applyNumberFormat="1" applyFont="1" applyFill="1" applyBorder="1" applyAlignment="1">
      <alignment horizontal="center" vertical="center" wrapText="1"/>
    </xf>
    <xf numFmtId="167" fontId="5" fillId="0" borderId="3" xfId="0" applyNumberFormat="1" applyFont="1" applyBorder="1" applyAlignment="1">
      <alignment vertical="top" wrapText="1"/>
    </xf>
    <xf numFmtId="167" fontId="25" fillId="8" borderId="0" xfId="0" applyNumberFormat="1" applyFont="1" applyFill="1" applyAlignment="1">
      <alignment horizontal="center" vertical="top" wrapText="1"/>
    </xf>
    <xf numFmtId="167" fontId="5" fillId="0" borderId="1" xfId="0" applyNumberFormat="1" applyFont="1" applyBorder="1" applyAlignment="1">
      <alignment horizontal="center" vertical="top" wrapText="1"/>
    </xf>
    <xf numFmtId="167" fontId="31" fillId="0" borderId="0" xfId="0" applyNumberFormat="1" applyFont="1" applyAlignment="1">
      <alignment horizontal="center" vertical="center"/>
    </xf>
    <xf numFmtId="167" fontId="6" fillId="0" borderId="3" xfId="0" applyNumberFormat="1" applyFont="1" applyBorder="1" applyAlignment="1">
      <alignment horizontal="center" vertical="top" wrapText="1"/>
    </xf>
    <xf numFmtId="167" fontId="6" fillId="5" borderId="1" xfId="0" applyNumberFormat="1" applyFont="1" applyFill="1" applyBorder="1" applyAlignment="1">
      <alignment horizontal="center" vertical="top" wrapText="1"/>
    </xf>
    <xf numFmtId="167" fontId="5" fillId="0" borderId="3" xfId="0" applyNumberFormat="1" applyFont="1" applyBorder="1" applyAlignment="1">
      <alignment horizontal="center" vertical="top" wrapText="1"/>
    </xf>
    <xf numFmtId="167" fontId="0" fillId="0" borderId="1" xfId="0" applyNumberFormat="1" applyBorder="1" applyAlignment="1">
      <alignment horizontal="center" vertical="top"/>
    </xf>
    <xf numFmtId="167" fontId="6" fillId="0" borderId="1" xfId="0" applyNumberFormat="1" applyFont="1" applyBorder="1" applyAlignment="1">
      <alignment horizontal="center" vertical="top"/>
    </xf>
    <xf numFmtId="167" fontId="5" fillId="0" borderId="3" xfId="0" applyNumberFormat="1" applyFont="1" applyBorder="1" applyAlignment="1">
      <alignment horizontal="right" vertical="top" wrapText="1"/>
    </xf>
    <xf numFmtId="167" fontId="0" fillId="5" borderId="1" xfId="0" applyNumberFormat="1" applyFill="1" applyBorder="1" applyAlignment="1">
      <alignment horizontal="center" vertical="top" wrapText="1"/>
    </xf>
    <xf numFmtId="167" fontId="8" fillId="5" borderId="1" xfId="0" applyNumberFormat="1" applyFont="1" applyFill="1" applyBorder="1" applyAlignment="1">
      <alignment horizontal="center" vertical="center"/>
    </xf>
    <xf numFmtId="1" fontId="0" fillId="0" borderId="1" xfId="0" applyNumberFormat="1" applyBorder="1" applyAlignment="1">
      <alignment horizontal="center" vertical="top" wrapText="1"/>
    </xf>
    <xf numFmtId="1" fontId="6" fillId="0" borderId="5" xfId="0" applyNumberFormat="1" applyFont="1" applyBorder="1" applyAlignment="1">
      <alignment horizontal="center" vertical="top" wrapText="1"/>
    </xf>
    <xf numFmtId="1" fontId="6" fillId="0" borderId="0" xfId="0" applyNumberFormat="1" applyFont="1" applyAlignment="1">
      <alignment horizontal="center" vertical="top" wrapText="1"/>
    </xf>
    <xf numFmtId="1"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top"/>
    </xf>
    <xf numFmtId="1" fontId="0" fillId="5" borderId="1" xfId="0" applyNumberFormat="1" applyFill="1" applyBorder="1" applyAlignment="1">
      <alignment horizontal="center" vertical="top" wrapText="1"/>
    </xf>
    <xf numFmtId="1" fontId="15" fillId="0" borderId="1" xfId="0" applyNumberFormat="1" applyFont="1" applyBorder="1" applyAlignment="1">
      <alignment horizontal="center" vertical="top" wrapText="1"/>
    </xf>
    <xf numFmtId="1" fontId="17" fillId="0" borderId="1" xfId="0" applyNumberFormat="1" applyFont="1" applyBorder="1" applyAlignment="1">
      <alignment horizontal="center" vertical="top" wrapText="1"/>
    </xf>
    <xf numFmtId="1" fontId="17" fillId="5" borderId="1" xfId="0" applyNumberFormat="1" applyFont="1" applyFill="1" applyBorder="1" applyAlignment="1">
      <alignment horizontal="center" vertical="top" wrapText="1"/>
    </xf>
    <xf numFmtId="1" fontId="0" fillId="5" borderId="1" xfId="0" applyNumberForma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 fontId="0" fillId="0" borderId="1" xfId="0" applyNumberFormat="1" applyBorder="1" applyAlignment="1">
      <alignment horizontal="center" vertical="center" wrapText="1"/>
    </xf>
    <xf numFmtId="1" fontId="5" fillId="0" borderId="1" xfId="0" applyNumberFormat="1" applyFont="1" applyBorder="1" applyAlignment="1">
      <alignment horizontal="center" vertical="top" wrapText="1"/>
    </xf>
    <xf numFmtId="1" fontId="6" fillId="5" borderId="1" xfId="0" applyNumberFormat="1" applyFont="1" applyFill="1" applyBorder="1" applyAlignment="1">
      <alignment horizontal="center" vertical="center" wrapText="1"/>
    </xf>
    <xf numFmtId="1" fontId="6" fillId="7" borderId="1" xfId="0" applyNumberFormat="1" applyFont="1" applyFill="1" applyBorder="1" applyAlignment="1">
      <alignment horizontal="center" vertical="center" wrapText="1"/>
    </xf>
    <xf numFmtId="1" fontId="6" fillId="0" borderId="7"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31" fillId="0" borderId="0" xfId="0" applyNumberFormat="1" applyFont="1" applyAlignment="1">
      <alignment horizontal="center" vertical="center"/>
    </xf>
    <xf numFmtId="1" fontId="0" fillId="5" borderId="7" xfId="0" applyNumberFormat="1" applyFill="1" applyBorder="1" applyAlignment="1">
      <alignment horizontal="center" vertical="center" wrapText="1"/>
    </xf>
    <xf numFmtId="1" fontId="6" fillId="0" borderId="3" xfId="0" applyNumberFormat="1" applyFont="1" applyBorder="1" applyAlignment="1">
      <alignment horizontal="center" vertical="top" wrapText="1"/>
    </xf>
    <xf numFmtId="1" fontId="6" fillId="5" borderId="1" xfId="0" applyNumberFormat="1" applyFont="1" applyFill="1" applyBorder="1" applyAlignment="1">
      <alignment horizontal="center" vertical="top" wrapText="1"/>
    </xf>
    <xf numFmtId="1" fontId="0" fillId="0" borderId="2" xfId="0" applyNumberFormat="1" applyBorder="1" applyAlignment="1">
      <alignment horizontal="center" vertical="top" wrapText="1"/>
    </xf>
    <xf numFmtId="1" fontId="0" fillId="0" borderId="1" xfId="0" applyNumberFormat="1" applyBorder="1" applyAlignment="1">
      <alignment horizontal="center" vertical="top"/>
    </xf>
    <xf numFmtId="0" fontId="2" fillId="0" borderId="0" xfId="0" applyFont="1" applyAlignment="1">
      <alignment horizontal="left" vertical="center"/>
    </xf>
    <xf numFmtId="0" fontId="29" fillId="9" borderId="9"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11" xfId="0" applyFont="1" applyFill="1" applyBorder="1" applyAlignment="1">
      <alignment horizontal="center" vertical="center" wrapText="1"/>
    </xf>
    <xf numFmtId="0" fontId="29" fillId="10" borderId="9" xfId="0" applyFont="1" applyFill="1" applyBorder="1" applyAlignment="1">
      <alignment horizontal="center" vertical="center" wrapText="1"/>
    </xf>
    <xf numFmtId="0" fontId="29" fillId="10" borderId="11" xfId="0" applyFont="1" applyFill="1" applyBorder="1" applyAlignment="1">
      <alignment horizontal="center" vertical="center" wrapText="1"/>
    </xf>
    <xf numFmtId="0" fontId="0" fillId="0" borderId="0" xfId="0" applyNumberFormat="1"/>
  </cellXfs>
  <cellStyles count="5">
    <cellStyle name="Normal" xfId="0" builtinId="0"/>
    <cellStyle name="Normal 2 11" xfId="4" xr:uid="{8AF7959E-21B3-4158-999C-BA7F861DB3CE}"/>
    <cellStyle name="Normal 20" xfId="3" xr:uid="{02DE4F92-5C60-4FEB-89FD-730ED805E5DE}"/>
    <cellStyle name="Normal 36" xfId="1" xr:uid="{D0C8FE58-52A4-4EE9-8FD0-393CC5F8D830}"/>
    <cellStyle name="Porcentaje" xfId="2" builtinId="5"/>
  </cellStyles>
  <dxfs count="128">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bgColor theme="9" tint="0.39997558519241921"/>
        </patternFill>
      </fill>
    </dxf>
    <dxf>
      <fill>
        <patternFill>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numFmt numFmtId="0" formatCode="General"/>
      <alignment horizontal="general" vertical="top"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1" hidden="0"/>
    </dxf>
    <dxf>
      <protection locked="1" hidden="0"/>
    </dxf>
    <dxf>
      <fill>
        <patternFill patternType="solid">
          <fgColor indexed="64"/>
          <bgColor rgb="FFECF5E7"/>
        </patternFill>
      </fill>
      <protection locked="0" hidden="0"/>
    </dxf>
    <dxf>
      <numFmt numFmtId="0" formatCode="General"/>
      <protection locked="1" hidden="0"/>
    </dxf>
    <dxf>
      <numFmt numFmtId="0" formatCode="General"/>
      <protection locked="1" hidden="0"/>
    </dxf>
    <dxf>
      <numFmt numFmtId="0" formatCode="General"/>
      <protection locked="1" hidden="0"/>
    </dxf>
    <dxf>
      <protection locked="1" hidden="0"/>
    </dxf>
    <dxf>
      <fill>
        <patternFill patternType="solid">
          <fgColor indexed="64"/>
          <bgColor rgb="FFECF5E7"/>
        </patternFill>
      </fill>
      <protection locked="0" hidden="0"/>
    </dxf>
    <dxf>
      <numFmt numFmtId="0" formatCode="General"/>
      <alignment horizontal="center" vertical="bottom" textRotation="0" wrapText="0" indent="0" justifyLastLine="0" shrinkToFit="0" readingOrder="0"/>
      <protection locked="1" hidden="0"/>
    </dxf>
    <dxf>
      <protection locked="1" hidden="0"/>
    </dxf>
    <dxf>
      <border outline="0">
        <left style="hair">
          <color auto="1"/>
        </left>
      </border>
      <protection locked="1" hidden="0"/>
    </dxf>
    <dxf>
      <alignment horizontal="center" vertical="top" textRotation="0" wrapText="1" indent="0" justifyLastLine="0" shrinkToFit="0" readingOrder="0"/>
      <protection locked="1" hidden="0"/>
    </dxf>
    <dxf>
      <border outline="0">
        <right style="hair">
          <color auto="1"/>
        </right>
      </border>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1" hidden="0"/>
    </dxf>
    <dxf>
      <numFmt numFmtId="0" formatCode="General"/>
      <alignment horizontal="general" vertical="top" textRotation="0" wrapText="1" indent="0" justifyLastLine="0" shrinkToFit="0" readingOrder="0"/>
      <border diagonalUp="0" diagonalDown="0">
        <left style="hair">
          <color auto="1"/>
        </left>
        <right style="hair">
          <color auto="1"/>
        </right>
        <top style="hair">
          <color auto="1"/>
        </top>
        <bottom style="hair">
          <color auto="1"/>
        </bottom>
        <vertical/>
        <horizontal/>
      </border>
      <protection locked="1" hidden="0"/>
    </dxf>
    <dxf>
      <protection locked="1" hidden="0"/>
    </dxf>
    <dxf>
      <fill>
        <patternFill patternType="solid">
          <fgColor indexed="64"/>
          <bgColor rgb="FFECF5E7"/>
        </patternFill>
      </fill>
      <protection locked="0" hidden="0"/>
    </dxf>
    <dxf>
      <numFmt numFmtId="0" formatCode="General"/>
      <protection locked="1" hidden="0"/>
    </dxf>
    <dxf>
      <numFmt numFmtId="0" formatCode="General"/>
      <protection locked="1" hidden="0"/>
    </dxf>
    <dxf>
      <numFmt numFmtId="0" formatCode="General"/>
      <protection locked="1" hidden="0"/>
    </dxf>
    <dxf>
      <protection locked="1" hidden="0"/>
    </dxf>
    <dxf>
      <fill>
        <patternFill patternType="solid">
          <fgColor indexed="64"/>
          <bgColor rgb="FFECF5E7"/>
        </patternFill>
      </fill>
      <protection locked="0" hidden="0"/>
    </dxf>
    <dxf>
      <numFmt numFmtId="0" formatCode="General"/>
      <alignment horizontal="center" vertical="bottom" textRotation="0" wrapText="0" indent="0" justifyLastLine="0" shrinkToFit="0" readingOrder="0"/>
      <protection locked="1" hidden="0"/>
    </dxf>
    <dxf>
      <protection locked="1" hidden="0"/>
    </dxf>
    <dxf>
      <border outline="0">
        <left style="hair">
          <color auto="1"/>
        </left>
      </border>
      <protection locked="1" hidden="0"/>
    </dxf>
    <dxf>
      <numFmt numFmtId="1" formatCode="0"/>
      <alignment horizontal="center" vertical="top" textRotation="0" wrapText="1" indent="0" justifyLastLine="0" shrinkToFit="0" readingOrder="0"/>
      <protection locked="1" hidden="0"/>
    </dxf>
    <dxf>
      <border outline="0">
        <right style="hair">
          <color auto="1"/>
        </right>
      </border>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1" hidden="0"/>
    </dxf>
    <dxf>
      <font>
        <strike val="0"/>
        <outline val="0"/>
        <shadow val="0"/>
        <u val="none"/>
        <vertAlign val="baseline"/>
        <sz val="11"/>
        <name val="Calibri"/>
        <family val="2"/>
        <scheme val="minor"/>
      </font>
      <numFmt numFmtId="0" formatCode="General"/>
      <alignment horizontal="center" vertical="top" textRotation="0" wrapText="0" indent="0" justifyLastLine="0" shrinkToFit="0" readingOrder="0"/>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border outline="0">
        <left style="hair">
          <color auto="1"/>
        </left>
      </border>
      <protection locked="1" hidden="0"/>
    </dxf>
    <dxf>
      <font>
        <strike val="0"/>
        <outline val="0"/>
        <shadow val="0"/>
        <u val="none"/>
        <vertAlign val="baseline"/>
        <sz val="11"/>
        <name val="Calibri"/>
        <family val="2"/>
        <scheme val="minor"/>
      </font>
      <alignment horizontal="center" vertical="top" textRotation="0" wrapText="1" indent="0" justifyLastLine="0" shrinkToFit="0" readingOrder="0"/>
      <protection locked="1" hidden="0"/>
    </dxf>
    <dxf>
      <font>
        <strike val="0"/>
        <outline val="0"/>
        <shadow val="0"/>
        <u val="none"/>
        <vertAlign val="baseline"/>
        <sz val="11"/>
        <name val="Calibri"/>
        <family val="2"/>
        <scheme val="minor"/>
      </font>
      <border outline="0">
        <right style="hair">
          <color auto="1"/>
        </right>
      </border>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font>
        <strike val="0"/>
        <outline val="0"/>
        <shadow val="0"/>
        <u val="none"/>
        <vertAlign val="baseline"/>
        <sz val="11"/>
        <name val="Calibri"/>
        <family val="2"/>
        <scheme val="minor"/>
      </font>
      <protection locked="1" hidden="0"/>
    </dxf>
    <dxf>
      <border>
        <bottom style="hair">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hair">
          <color indexed="64"/>
        </left>
        <right style="hair">
          <color indexed="64"/>
        </right>
        <top/>
        <bottom/>
      </border>
      <protection locked="1" hidden="0"/>
    </dxf>
    <dxf>
      <font>
        <b val="0"/>
        <i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PMI" pivot="0" count="1" xr9:uid="{8BCFD730-6CF0-419F-BD3B-E8610775F386}">
      <tableStyleElement type="wholeTable" dxfId="1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Maritza Liliana Beltran Albadan" id="{C3754C45-5B51-44C7-9427-C1E46E6BA749}" userId="S::Maritza.Beltran@icbf.gov.co::7333108b-9f82-461d-9267-60aa9d52f9b9"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Irene Leon Leon" refreshedDate="45162.627904050925" createdVersion="8" refreshedVersion="8" minRefreshableVersion="3" recordCount="865" xr:uid="{9916551E-117F-495B-88A3-52ADC5537417}">
  <cacheSource type="worksheet">
    <worksheetSource name="Tabla1117"/>
  </cacheSource>
  <cacheFields count="19">
    <cacheField name="PMCGR 2022-2023" numFmtId="0">
      <sharedItems containsBlank="1"/>
    </cacheField>
    <cacheField name="AUDITORÍA/DENUNCIA" numFmtId="0">
      <sharedItems containsBlank="1"/>
    </cacheField>
    <cacheField name="VIGENCIA REALIZACIÓN AUDITORIA /DENUNCIA" numFmtId="0">
      <sharedItems containsString="0" containsBlank="1" containsNumber="1" containsInteger="1" minValue="2015" maxValue="2023"/>
    </cacheField>
    <cacheField name="NO. CONSECUTIVO HALLAZGO_x000a_(CÓD. ICBF)" numFmtId="0">
      <sharedItems containsBlank="1" count="72">
        <s v="AF-CGR-2018 - 19"/>
        <s v="AF-CGR-2022-08"/>
        <s v="AF-CGR-2022-33"/>
        <s v="AF-CGR-2022-39"/>
        <s v="AF-CGR-2021- 25"/>
        <s v="AF-CGR-2022-46"/>
        <s v="AF-CGR-2022-40"/>
        <s v="AF-CGR-2022-41"/>
        <s v="AF-CGR-2022-50"/>
        <s v="AF-CGR-2018 - 18"/>
        <s v="AF-CGR-2022-01"/>
        <s v="AF-CGR-2022-02"/>
        <s v="AF-CGR-2022-03"/>
        <s v="AF-CGR-2022-04"/>
        <s v="AF-CGR-2022-05"/>
        <s v="AF-CGR-2022-06"/>
        <s v="AF-CGR-2022-07"/>
        <s v="ARGR2014-CGR-SA029"/>
        <s v="AF-CGR-2021- 22"/>
        <s v="AF-CGR-2022-15"/>
        <s v="AF-CGR-2022-20"/>
        <s v="AF-CGR-2021- 37"/>
        <s v="AF-CGR-2022-45"/>
        <s v="AF-CGR-2022-12"/>
        <s v="AF-CGR-2020 - 78"/>
        <s v="AF-CGR-2019 - 35"/>
        <s v="AF-CGR-2017 - 52"/>
        <s v="AF-CGR-2022-14"/>
        <s v="AF-CGR-2022-17"/>
        <s v="AF-CGR-2022-18"/>
        <s v="AF-CGR-2022-21"/>
        <s v="AF-CGR-2022-22"/>
        <s v="AF-CGR-2022-23"/>
        <s v="AF-CGR-2022-47"/>
        <s v="AF-CGR-2022-24"/>
        <s v="AF-CGR-2022-13"/>
        <s v="AF-CGR-2021- 26"/>
        <s v="AF-CGR-2021- 32"/>
        <s v="AF-CGR-2022-16"/>
        <s v="AF-CGR-2017 - 47"/>
        <s v="AF-CGR-2019 - 15"/>
        <s v="AF-CGR-2020 - 42"/>
        <s v="AF-CGR-2020 - 49"/>
        <s v="AF-CGR-2021- 19"/>
        <s v="AF-CGR-2022-09"/>
        <s v="AF-CGR-2022-10"/>
        <s v="AF-CGR-2022-19"/>
        <s v="AF-CGR-2022-48"/>
        <s v="AF-CGR-2022-51"/>
        <s v="AF-CGR-2022-32"/>
        <s v="AF-CGR-2022-25"/>
        <s v="AF-CGR-2022-49"/>
        <s v="AF-CGR-2022-52"/>
        <s v="AF-CGR-2022-26"/>
        <s v="AF-CGR-2022-27"/>
        <s v="AF-CGR-2022-28"/>
        <s v="AF-CGR-2022-29"/>
        <s v="AF-CGR-2022-30"/>
        <s v="AF-CGR-2021- 17"/>
        <s v="AF-CGR-2022-11"/>
        <s v="AC-CGR-2021-CDI-03"/>
        <s v="AF-CGR-2022-31"/>
        <s v="AF-CGR-2022-34"/>
        <s v="AF-CGR-2022-35"/>
        <s v="AF-CGR-2022-36"/>
        <s v="AF-CGR-2022-37"/>
        <s v="AF-CGR-2022-38"/>
        <s v="AF-CGR-2022-43"/>
        <s v="AF-CGR-2018 - 91"/>
        <s v="AF-CGR-2022-42"/>
        <s v="AF-CGR-2022-44"/>
        <m/>
      </sharedItems>
    </cacheField>
    <cacheField name="TEMA DEL HALLAZGO" numFmtId="0">
      <sharedItems containsBlank="1"/>
    </cacheField>
    <cacheField name="RESPONSABLE _x000a_(Ejecución Plan de Mejoramiento)" numFmtId="0">
      <sharedItems containsBlank="1" count="31">
        <s v="DIRECCIÓN ADMINISTRATIVA"/>
        <s v="DIRECCIÓN DE ADOLESCENCIA Y JUVENTUD"/>
        <s v="CASANARE"/>
        <s v="CAUCA"/>
        <s v="CESAR"/>
        <s v="CÓRDOBA"/>
        <s v="CUNDINAMARCA"/>
        <s v="DIRECCIÓN DE NUTRICIÓN"/>
        <s v="BOGOTÁ"/>
        <s v="DIRECCIÓN DE FAMILIAS Y COMUNIDADES"/>
        <s v="DIRECCIÓN FINANCIERA"/>
        <s v="DIRECCIÓN DE GESTIÓN HUMANA"/>
        <s v="DIRECCIÓN DE INFANCIA"/>
        <s v="HUILA"/>
        <s v="DIRECCIÓN DE INFORMACIÓN Y TECNOLOGÍA"/>
        <s v="LA GUAJIRA"/>
        <s v="MAGDALENA"/>
        <s v="META"/>
        <s v="OFICINA ASESORA JURÍDICA"/>
        <s v="DIRECCIÓN DE PLANEACIÓN Y CONTROL DE GESTIÓN"/>
        <s v="DIRECCIÓN DE PRIMERA INFANCIA"/>
        <s v="PUTUMAYO"/>
        <s v="SANTANDER"/>
        <s v="DIRECCIÓN DEL SNBF"/>
        <s v="VALLE"/>
        <s v="DIRECCIÓN PROTECCIÓN"/>
        <s v="DIRECCIÓN DE PROTECCIÓN"/>
        <s v="SAN ANDRÉS"/>
        <s v="DIRECCIÓN DE CONTRATACIÓN"/>
        <s v="OFICINA ASESORA DE COMNICACIONES"/>
        <m/>
      </sharedItems>
    </cacheField>
    <cacheField name="DESCRIPCIÓN DEL HALLAZGO" numFmtId="0">
      <sharedItems containsBlank="1" longText="1"/>
    </cacheField>
    <cacheField name="CAUSA DEL HALLAZGO" numFmtId="0">
      <sharedItems containsBlank="1" longText="1"/>
    </cacheField>
    <cacheField name="CAUSA IDENTIFICADA (ICBF)" numFmtId="0">
      <sharedItems containsBlank="1" longText="1"/>
    </cacheField>
    <cacheField name="ACCIÓN DE MEJORA" numFmtId="0">
      <sharedItems containsBlank="1" longText="1"/>
    </cacheField>
    <cacheField name="ACTIVIDADES / DESCRIPCIÓN" numFmtId="0">
      <sharedItems containsBlank="1" longText="1"/>
    </cacheField>
    <cacheField name="UNIDAD DE MEDIDA" numFmtId="0">
      <sharedItems containsBlank="1" longText="1"/>
    </cacheField>
    <cacheField name="CANTIDADES _x000a_UNIDAD DE MEDIDA" numFmtId="0">
      <sharedItems containsBlank="1" containsMixedTypes="1" containsNumber="1" containsInteger="1" minValue="1" maxValue="132"/>
    </cacheField>
    <cacheField name="FECHA DE INICIO" numFmtId="0">
      <sharedItems containsNonDate="0" containsDate="1" containsString="0" containsBlank="1" minDate="2023-07-01T00:00:00" maxDate="2024-08-02T00:00:00"/>
    </cacheField>
    <cacheField name="FECHA DE TERMINACIÓN" numFmtId="0">
      <sharedItems containsNonDate="0" containsDate="1" containsString="0" containsBlank="1" minDate="2023-08-20T00:00:00" maxDate="2024-09-01T00:00:00"/>
    </cacheField>
    <cacheField name="PLAZO EN SEMANAS" numFmtId="0">
      <sharedItems containsString="0" containsBlank="1" containsNumber="1" minValue="0" maxValue="52.1"/>
    </cacheField>
    <cacheField name="COMENTARIOS DIRECCIÓN GENERAL" numFmtId="0">
      <sharedItems containsNonDate="0" containsString="0" containsBlank="1"/>
    </cacheField>
    <cacheField name="COMENTARIOS SUBDIRECCIÓN GENERAL" numFmtId="0">
      <sharedItems containsBlank="1" longText="1"/>
    </cacheField>
    <cacheField name="COMENTARIOS SECREATRÍA GENERAL"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Irene Leon Leon" refreshedDate="45162.651577199074" createdVersion="8" refreshedVersion="8" minRefreshableVersion="3" recordCount="861" xr:uid="{421FB8D2-402E-4FD7-8458-DB8725E70DEE}">
  <cacheSource type="worksheet">
    <worksheetSource name="Tabla111"/>
  </cacheSource>
  <cacheFields count="24">
    <cacheField name="PMCGR 2022-2023" numFmtId="0">
      <sharedItems containsBlank="1"/>
    </cacheField>
    <cacheField name="AUDITORÍA/DENUNCIA" numFmtId="0">
      <sharedItems containsBlank="1"/>
    </cacheField>
    <cacheField name="VIGENCIA REALIZACIÓN AUDITORIA /DENUNCIA" numFmtId="0">
      <sharedItems containsString="0" containsBlank="1" containsNumber="1" containsInteger="1" minValue="2015" maxValue="2023"/>
    </cacheField>
    <cacheField name="NO. CONSECUTIVO HALLAZGO_x000a_(CÓD. ICBF)" numFmtId="0">
      <sharedItems containsBlank="1" count="72">
        <s v="AF-CGR-2021- 22"/>
        <s v="AF-CGR-2022-12"/>
        <s v="AF-CGR-2020 - 78"/>
        <s v="AF-CGR-2022-45"/>
        <s v="AF-CGR-2022-33"/>
        <s v="AF-CGR-2017 - 52"/>
        <s v="AF-CGR-2022-03"/>
        <s v="AF-CGR-2022-07"/>
        <s v="AF-CGR-2022-14"/>
        <s v="AF-CGR-2022-17"/>
        <s v="AF-CGR-2022-18"/>
        <s v="AF-CGR-2022-21"/>
        <s v="AF-CGR-2022-22"/>
        <s v="AF-CGR-2022-23"/>
        <s v="AF-CGR-2022-47"/>
        <s v="AF-CGR-2019 - 35"/>
        <s v="AF-CGR-2022-24"/>
        <s v="AF-CGR-2022-40"/>
        <s v="AF-CGR-2021- 26"/>
        <s v="AF-CGR-2021- 32"/>
        <s v="AF-CGR-2022-16"/>
        <s v="AF-CGR-2017 - 47"/>
        <s v="AF-CGR-2019 - 15"/>
        <s v="AF-CGR-2020 - 42"/>
        <s v="AF-CGR-2020 - 49"/>
        <s v="AF-CGR-2021- 19"/>
        <s v="AF-CGR-2021- 25"/>
        <s v="AF-CGR-2022-01"/>
        <s v="AF-CGR-2022-02"/>
        <s v="AF-CGR-2022-04"/>
        <s v="AF-CGR-2022-05"/>
        <s v="AF-CGR-2022-06"/>
        <s v="AF-CGR-2022-08"/>
        <s v="AF-CGR-2022-09"/>
        <s v="AF-CGR-2022-10"/>
        <s v="AF-CGR-2022-15"/>
        <s v="AF-CGR-2022-19"/>
        <s v="AF-CGR-2022-20"/>
        <s v="AF-CGR-2022-48"/>
        <s v="AF-CGR-2022-51"/>
        <s v="AF-CGR-2022-32"/>
        <s v="AF-CGR-2022-25"/>
        <s v="AF-CGR-2022-49"/>
        <s v="AF-CGR-2022-50"/>
        <s v="AF-CGR-2022-52"/>
        <s v="AF-CGR-2018 - 18"/>
        <s v="AF-CGR-2021- 17"/>
        <s v="AF-CGR-2022-11"/>
        <s v="AC-CGR-2021-CDI-03"/>
        <s v="AF-CGR-2022-13"/>
        <s v="AF-CGR-2022-26"/>
        <s v="AF-CGR-2022-28"/>
        <s v="AF-CGR-2022-29"/>
        <s v="AF-CGR-2022-30"/>
        <s v="AF-CGR-2022-31"/>
        <s v="AF-CGR-2022-34"/>
        <s v="AF-CGR-2022-35"/>
        <s v="AF-CGR-2022-36"/>
        <s v="AF-CGR-2022-37"/>
        <s v="AF-CGR-2022-38"/>
        <s v="AF-CGR-2022-43"/>
        <s v="AF-CGR-2018 - 91"/>
        <s v="AF-CGR-2022-42"/>
        <s v="AF-CGR-2022-44"/>
        <s v="AF-CGR-2021- 37"/>
        <s v="AF-CGR-2022-27"/>
        <s v="ARGR2014-CGR-SA029"/>
        <s v="AF-CGR-2018 - 19"/>
        <s v="AF-CGR-2022-39"/>
        <s v="AF-CGR-2022-46"/>
        <s v="AF-CGR-2022-41"/>
        <m/>
      </sharedItems>
    </cacheField>
    <cacheField name="TEMA DEL HALLAZGO" numFmtId="0">
      <sharedItems containsBlank="1"/>
    </cacheField>
    <cacheField name="RESPONSABLE (Ejecución Plan de Mejoramiento)" numFmtId="0">
      <sharedItems containsBlank="1" count="31">
        <s v="DIRECCIÓN DE ADOLESCENCIA Y JUVENTUD"/>
        <s v="CAUCA"/>
        <s v="CESAR"/>
        <s v="CÓRDOBA"/>
        <s v="BOGOTÁ"/>
        <s v="DIRECCIÓN DE FAMILIAS Y COMUNIDADES"/>
        <s v="DIRECCIÓN FINANCIERA"/>
        <s v="DIRECCIÓN DE INFANCIA"/>
        <s v="HUILA"/>
        <s v="DIRECCIÓN DE INFORMACIÓN Y TECNOLOGÍA"/>
        <s v="LA GUAJIRA"/>
        <s v="META"/>
        <s v="OFICINA ASESORA JURÍDICA"/>
        <s v="DIRECCIÓN DE PLANEACIÓN Y CONTROL DE GESTIÓN"/>
        <s v="DIRECCIÓN DE PRIMERA INFANCIA"/>
        <s v="PUTUMAYO"/>
        <s v="SANTANDER"/>
        <s v="DIRECCIÓN DEL SNBF"/>
        <s v="VALLE"/>
        <s v="DIRECCIÓN PROTECCIÓN"/>
        <s v="DIRECCIÓN DE PROTECCIÓN"/>
        <s v="DIRECCIÓN DE CONTRATACIÓN"/>
        <s v="OFICINA ASESORA DE COMNICACIONES"/>
        <s v="CASANARE"/>
        <s v="DIRECCIÓN DE NUTRICIÓN"/>
        <s v="CUNDINAMARCA"/>
        <s v="MAGDALENA"/>
        <s v="SAN ANDRÉS"/>
        <s v="DIRECCIÓN ADMINISTRATIVA"/>
        <s v="DIRECCIÓN DE GESTIÓN HUMANA"/>
        <m/>
      </sharedItems>
    </cacheField>
    <cacheField name="DESCRIPCIÓN DEL HALLAZGO" numFmtId="0">
      <sharedItems containsBlank="1" longText="1"/>
    </cacheField>
    <cacheField name="CAUSA DEL HALLAZGO" numFmtId="0">
      <sharedItems containsBlank="1" longText="1"/>
    </cacheField>
    <cacheField name="CAUSA IDENTIFICADA (ICBF)" numFmtId="0">
      <sharedItems containsBlank="1" longText="1"/>
    </cacheField>
    <cacheField name="ACCIÓN DE MEJORA" numFmtId="0">
      <sharedItems containsBlank="1" longText="1"/>
    </cacheField>
    <cacheField name="ACTIVIDADES / DESCRIPCIÓN" numFmtId="0">
      <sharedItems containsBlank="1" longText="1"/>
    </cacheField>
    <cacheField name="UNIDAD DE MEDIDA" numFmtId="0">
      <sharedItems containsBlank="1" longText="1"/>
    </cacheField>
    <cacheField name="CANTIDADES UNIDAD DE MEDIDA" numFmtId="0">
      <sharedItems containsBlank="1" containsMixedTypes="1" containsNumber="1" containsInteger="1" minValue="1" maxValue="132"/>
    </cacheField>
    <cacheField name="FECHA DE INICIO" numFmtId="0">
      <sharedItems containsNonDate="0" containsDate="1" containsString="0" containsBlank="1" minDate="2023-07-01T00:00:00" maxDate="2024-08-02T00:00:00"/>
    </cacheField>
    <cacheField name="FECHA DE TERMINACIÓN" numFmtId="0">
      <sharedItems containsNonDate="0" containsDate="1" containsString="0" containsBlank="1" minDate="2023-09-30T00:00:00" maxDate="2024-09-01T00:00:00"/>
    </cacheField>
    <cacheField name="PLAZO EN SEMANAS" numFmtId="0">
      <sharedItems containsString="0" containsBlank="1" containsNumber="1" minValue="0" maxValue="52.1"/>
    </cacheField>
    <cacheField name="AVANCE FÍSICO DE EJECUCIÓN" numFmtId="0">
      <sharedItems containsString="0" containsBlank="1" containsNumber="1" containsInteger="1" minValue="0" maxValue="7"/>
    </cacheField>
    <cacheField name="Porcentaje de Avance físico de ejecución de las metas" numFmtId="9">
      <sharedItems containsMixedTypes="1" containsNumber="1" containsInteger="1" minValue="0" maxValue="0"/>
    </cacheField>
    <cacheField name="Puntaje logrado por las metas (POMi)" numFmtId="0">
      <sharedItems containsMixedTypes="1" containsNumber="1" containsInteger="1" minValue="0" maxValue="0"/>
    </cacheField>
    <cacheField name="Puntaje obtenido por las metas (POMVi)  " numFmtId="0">
      <sharedItems containsMixedTypes="1" containsNumber="1" containsInteger="1" minValue="0" maxValue="0"/>
    </cacheField>
    <cacheField name="Puntaje atribuido a metas vencidas (PAMVi)" numFmtId="0">
      <sharedItems containsSemiMixedTypes="0" containsString="0" containsNumber="1" containsInteger="1" minValue="0" maxValue="0"/>
    </cacheField>
    <cacheField name="LOGROS Y DIFICULTADES EN LA EJECUCIÓN (Espacio para dependendencias responsables de la ejecución de las acciones/actividades)" numFmtId="0">
      <sharedItems containsNonDate="0" containsString="0" containsBlank="1"/>
    </cacheField>
    <cacheField name="DETALLE DEL SEGUIMIENTO" numFmtId="0">
      <sharedItems containsNonDate="0" containsString="0" containsBlank="1"/>
    </cacheField>
    <cacheField name="PROFESIONAL OCI QUE ADELANTA EL SEGUIMIEN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Irene Leon Leon" refreshedDate="45162.651577546298" createdVersion="8" refreshedVersion="8" minRefreshableVersion="3" recordCount="865" xr:uid="{934F114B-0B40-4A4F-9C72-DC26DB8AD4DE}">
  <cacheSource type="worksheet">
    <worksheetSource name="Tabla11174"/>
  </cacheSource>
  <cacheFields count="16">
    <cacheField name="PMCGR 2022-2023" numFmtId="0">
      <sharedItems containsBlank="1"/>
    </cacheField>
    <cacheField name="AUDITORÍA/DENUNCIA" numFmtId="0">
      <sharedItems containsBlank="1"/>
    </cacheField>
    <cacheField name="VIGENCIA REALIZACIÓN AUDITORIA /DENUNCIA" numFmtId="0">
      <sharedItems containsString="0" containsBlank="1" containsNumber="1" containsInteger="1" minValue="2015" maxValue="2023"/>
    </cacheField>
    <cacheField name="NO. CONSECUTIVO HALLAZGO_x000a_(CÓD. ICBF)" numFmtId="0">
      <sharedItems containsBlank="1" count="72">
        <s v="AF-CGR-2018 - 19"/>
        <s v="AF-CGR-2022-08"/>
        <s v="AF-CGR-2022-33"/>
        <s v="AF-CGR-2022-39"/>
        <s v="AF-CGR-2021- 25"/>
        <s v="AF-CGR-2022-46"/>
        <s v="AF-CGR-2022-40"/>
        <s v="AF-CGR-2022-41"/>
        <s v="AF-CGR-2022-50"/>
        <s v="AF-CGR-2018 - 18"/>
        <s v="AF-CGR-2022-01"/>
        <s v="AF-CGR-2022-02"/>
        <s v="AF-CGR-2022-03"/>
        <s v="AF-CGR-2022-04"/>
        <s v="AF-CGR-2022-05"/>
        <s v="AF-CGR-2022-06"/>
        <s v="AF-CGR-2022-07"/>
        <s v="ARGR2014-CGR-SA029"/>
        <s v="AF-CGR-2021- 22"/>
        <s v="AF-CGR-2022-15"/>
        <s v="AF-CGR-2022-20"/>
        <s v="AF-CGR-2021- 37"/>
        <s v="AF-CGR-2022-45"/>
        <s v="AF-CGR-2022-12"/>
        <s v="AF-CGR-2020 - 78"/>
        <s v="AF-CGR-2019 - 35"/>
        <s v="AF-CGR-2017 - 52"/>
        <s v="AF-CGR-2022-14"/>
        <s v="AF-CGR-2022-17"/>
        <s v="AF-CGR-2022-18"/>
        <s v="AF-CGR-2022-21"/>
        <s v="AF-CGR-2022-22"/>
        <s v="AF-CGR-2022-23"/>
        <s v="AF-CGR-2022-47"/>
        <s v="AF-CGR-2022-24"/>
        <s v="AF-CGR-2022-13"/>
        <s v="AF-CGR-2021- 26"/>
        <s v="AF-CGR-2021- 32"/>
        <s v="AF-CGR-2022-16"/>
        <s v="AF-CGR-2017 - 47"/>
        <s v="AF-CGR-2019 - 15"/>
        <s v="AF-CGR-2020 - 42"/>
        <s v="AF-CGR-2020 - 49"/>
        <s v="AF-CGR-2021- 19"/>
        <s v="AF-CGR-2022-09"/>
        <s v="AF-CGR-2022-10"/>
        <s v="AF-CGR-2022-19"/>
        <s v="AF-CGR-2022-48"/>
        <s v="AF-CGR-2022-51"/>
        <s v="AF-CGR-2022-32"/>
        <s v="AF-CGR-2022-25"/>
        <s v="AF-CGR-2022-49"/>
        <s v="AF-CGR-2022-52"/>
        <s v="AF-CGR-2022-26"/>
        <s v="AF-CGR-2022-27"/>
        <s v="AF-CGR-2022-28"/>
        <s v="AF-CGR-2022-29"/>
        <s v="AF-CGR-2022-30"/>
        <s v="AF-CGR-2021- 17"/>
        <s v="AF-CGR-2022-11"/>
        <s v="AC-CGR-2021-CDI-03"/>
        <s v="AF-CGR-2022-31"/>
        <s v="AF-CGR-2022-34"/>
        <s v="AF-CGR-2022-35"/>
        <s v="AF-CGR-2022-36"/>
        <s v="AF-CGR-2022-37"/>
        <s v="AF-CGR-2022-38"/>
        <s v="AF-CGR-2022-43"/>
        <s v="AF-CGR-2018 - 91"/>
        <s v="AF-CGR-2022-42"/>
        <s v="AF-CGR-2022-44"/>
        <m/>
      </sharedItems>
    </cacheField>
    <cacheField name="TEMA DEL HALLAZGO" numFmtId="0">
      <sharedItems containsBlank="1"/>
    </cacheField>
    <cacheField name="RESPONSABLE _x000a_(Ejecución Plan de Mejoramiento)" numFmtId="0">
      <sharedItems containsBlank="1" count="31">
        <s v="DIRECCIÓN ADMINISTRATIVA"/>
        <s v="DIRECCIÓN DE ADOLESCENCIA Y JUVENTUD"/>
        <s v="CASANARE"/>
        <s v="CAUCA"/>
        <s v="CESAR"/>
        <s v="CÓRDOBA"/>
        <s v="CUNDINAMARCA"/>
        <s v="DIRECCIÓN DE NUTRICIÓN"/>
        <s v="BOGOTÁ"/>
        <s v="DIRECCIÓN DE FAMILIAS Y COMUNIDADES"/>
        <s v="DIRECCIÓN FINANCIERA"/>
        <s v="DIRECCIÓN DE GESTIÓN HUMANA"/>
        <s v="DIRECCIÓN DE INFANCIA"/>
        <s v="HUILA"/>
        <s v="DIRECCIÓN DE INFORMACIÓN Y TECNOLOGÍA"/>
        <s v="LA GUAJIRA"/>
        <s v="MAGDALENA"/>
        <s v="META"/>
        <s v="OFICINA ASESORA JURÍDICA"/>
        <s v="DIRECCIÓN DE PLANEACIÓN Y CONTROL DE GESTIÓN"/>
        <s v="DIRECCIÓN DE PRIMERA INFANCIA"/>
        <s v="PUTUMAYO"/>
        <s v="SANTANDER"/>
        <s v="DIRECCIÓN DEL SNBF"/>
        <s v="VALLE"/>
        <s v="DIRECCIÓN PROTECCIÓN"/>
        <s v="DIRECCIÓN DE PROTECCIÓN"/>
        <s v="SAN ANDRÉS"/>
        <s v="DIRECCIÓN DE CONTRATACIÓN"/>
        <s v="OFICINA ASESORA DE COMNICACIONES"/>
        <m/>
      </sharedItems>
    </cacheField>
    <cacheField name="DESCRIPCIÓN DEL HALLAZGO" numFmtId="0">
      <sharedItems containsBlank="1" longText="1"/>
    </cacheField>
    <cacheField name="CAUSA DEL HALLAZGO" numFmtId="0">
      <sharedItems containsBlank="1" longText="1"/>
    </cacheField>
    <cacheField name="CAUSA IDENTIFICADA (ICBF)" numFmtId="0">
      <sharedItems containsBlank="1" longText="1"/>
    </cacheField>
    <cacheField name="ACCIÓN DE MEJORA" numFmtId="0">
      <sharedItems containsBlank="1" longText="1"/>
    </cacheField>
    <cacheField name="ACTIVIDADES / DESCRIPCIÓN" numFmtId="0">
      <sharedItems containsBlank="1" longText="1"/>
    </cacheField>
    <cacheField name="UNIDAD DE MEDIDA" numFmtId="0">
      <sharedItems containsBlank="1" longText="1"/>
    </cacheField>
    <cacheField name="CANTIDADES _x000a_UNIDAD DE MEDIDA" numFmtId="0">
      <sharedItems containsBlank="1" containsMixedTypes="1" containsNumber="1" containsInteger="1" minValue="1" maxValue="132"/>
    </cacheField>
    <cacheField name="FECHA DE INICIO" numFmtId="0">
      <sharedItems containsNonDate="0" containsDate="1" containsString="0" containsBlank="1" minDate="2023-07-01T00:00:00" maxDate="2024-08-02T00:00:00"/>
    </cacheField>
    <cacheField name="FECHA DE TERMINACIÓN" numFmtId="0">
      <sharedItems containsNonDate="0" containsDate="1" containsString="0" containsBlank="1" minDate="2023-08-20T00:00:00" maxDate="2024-09-01T00:00:00"/>
    </cacheField>
    <cacheField name="PLAZO EN SEMANAS" numFmtId="0">
      <sharedItems containsString="0" containsBlank="1" containsNumber="1" minValue="0" maxValue="52.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5">
  <r>
    <s v="AUD_FIN_2022"/>
    <s v="07. AUDITORÍA FINANCIERA 2018"/>
    <n v="2018"/>
    <x v="0"/>
    <s v="Incertidumbre Construcciones en curso. Antioquia"/>
    <x v="0"/>
    <s v="Hallazgo 19.  Incertidumbre Construcciones en Curso. Antioquia_x000a__x000a_• Centro Zonal Suroriental ICBF Medellín._x000a_A diciembre 31 de 2018 se encontraba en proceso de construcción el Centro Zonal Suroriental de Medellín (Aun sigue en construcción en la actualidad) en desarrollo del Convenio o Contrato Interadministrativo 211948 suscrito con FONADE y en ejecución mediante el contrato 2018945, obra  aledaña a la sede principal del ICBF Regional Antioquia, sin embargo en los saldos y movimientos PCI Antioquia al finalizar el periodo contable de la vigencia 2018, no se encuentra registrado en la cuenta 1615 “Construcciones en curso” ningún valor correspondiente a dicha obra, no obstante, haber pagado $2.241.247.942 al contratista que había iniciado la obra y al cual FONADE declaro incumplimiento y liquidación del contrato._x000a__x000a_Generándose una incertidumbre sobre el saldo de las cuentas 161501001 y 310506 y que los estados financieros del ICBF no reflejen razonablemente el saldo de dichas cuentas._x000a__x000a_• Construcciones en curso contrato 3374 de 2012. (A)._x000a_El ICBF Regional Antioquia en oficio 31100-27-2 del 18 de marzo de 2019, en respuesta a la solicitud de información realizada por el equipo de auditoría de la CGR el día 12 de marzo del mismo año, Informo lo siguiente con respecto al saldo en la cuenta 1615 a diciembre 31 de 2018 correspondientes a registros en ejecución del contrato 3374 de 2012: “El 28 de diciembre &lt; ... &gt;&quot;_x000a__x000a_El ICBF Regional Antioquia a diciembre 31 de 2018 tenía registrado en la cuenta 1615 “Construcciones en curso” $2.291.200.839 correspondiente a obras relacionadas con la ejecución del contrato No. 3374 de 2012 mediante el cual se está realizando la construcción de un Centro de Desarrollo Infantil para el municipio de Necoclí y otro para el municipio de Taraza (Antioquia); sin embargo desde el 02 de mayo de 2017 comenzó a operar el centro de desarrollo de Taraza, sin que a la fecha haya ocurrido lo mismo con el de Necoclí, debido a circunstancias descritas en los párrafos anteriores.  Debido a que el ICBF no solicito desde el comienzo de las obras que FONADE informara en forma individualizada los costos de construcción de cada uno de los centros de desarrollo infantil, con el propósito de hacer los registros contables acorde al avance de cada obra, no se ha podido legalizar y trasladar de la cuenta 1615 “Construcciones en curso” a  las cuentas 1605 “Terrenos” y 1640 “Edificaciones” el valor correspondiente al Centro de Desarrollo Infantil de Taraza el cual como ya se mencionó está en funcionamiento y prestando servicio a la comunidad desde el 02 de mayo de 2017, además sin que se haya hecho los registros respectivos en las cuentas 168501 “Depreciación Acumulada Edificios”  y 536001 “Gasto Depreciación Edificaciones”  por los periodos 2017 y 2018._x000a__x000a_Los hechos descritos Generándose incertidumbre sobre los $2.291.200.839 registrados en la cuenta 1615 y subestimación de las cuentas 1605, 1640, 168501 y 536001 en cuantía indeterminada y que los estados financieros del ICBF no reflejen razonablemente el saldo de dichas cuentas."/>
    <s v="Lo anterior debido a deficiencias en el reconocimiento de los hechos económicos que afectan la entidad y de control interno contable."/>
    <s v="La no reclasificación de los saldos de la cuenta construcciones en curso._x000a__x000a_"/>
    <s v="Subsanar el hallazgo por medio de la presentación del Acta de Sostenibilidad Contable, la cual se evidencia la cancelación de los saldos de la Cuenta Construcciones en Curso. "/>
    <s v="Actividad 1.  Presentar Informe de Gestión, donde se evidencie las gestiones realizadas para subsanar el hallazgo con sus respectivos soportes, lo anterior para el cierre definitivo del hallazgo._x000a_"/>
    <s v="Informe de Gestión con sus respectivos soportes "/>
    <n v="1"/>
    <d v="2023-09-01T00:00:00"/>
    <d v="2023-11-30T00:00:00"/>
    <n v="12.9"/>
    <m/>
    <s v="SIN COMENTARIO"/>
    <m/>
  </r>
  <r>
    <s v="AUD_FIN_2022"/>
    <s v="AUDITORÍA FINANCIERA 2022"/>
    <n v="2022"/>
    <x v="1"/>
    <s v="Recursos Patrimonio Autónomo (D) (Dirección General)"/>
    <x v="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1. Presentar Matriz Excel con información de legalizaciones realizadas de los contratos 1377 y 1412 de 2022  a la fecha.  "/>
    <s v="Matriz Excel con la información de legalizaciones "/>
    <n v="1"/>
    <d v="2023-09-01T00:00:00"/>
    <d v="2023-11-30T00:00:00"/>
    <n v="12.9"/>
    <m/>
    <s v="SIN COMENTARIO"/>
    <m/>
  </r>
  <r>
    <s v="AUD_FIN_2022"/>
    <s v="AUDITORÍA FINANCIERA 2022"/>
    <n v="2022"/>
    <x v="1"/>
    <s v="Recursos Patrimonio Autónomo (D) (Dirección General)"/>
    <x v="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2. Realizar seguimiento semestral a la legalización de los pagos de asistencia tecnica dentro de los 30 días siguientes a la fecha de autorizacion de pago de acuerdo al procedimineto.  "/>
    <s v="Matriz Excel de reporte con soportes "/>
    <n v="2"/>
    <d v="2023-09-01T00:00:00"/>
    <d v="2024-07-31T00:00:00"/>
    <n v="47.7"/>
    <m/>
    <s v="SIN COMENTARIO"/>
    <m/>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1. Realizar visita técnica por parte del Grupo Infraestructura Inmobiliaria de la Dirección Administrativa el viernes 15 de septiembre de 2023 a la infraestructura (Centro especializado Orange Hill) con el fin de tener un diagnóstico de la infraestructura para poder emitir el informe. "/>
    <s v="Informe de Diagnóstico "/>
    <n v="1"/>
    <d v="2023-09-01T00:00:00"/>
    <d v="2023-09-30T00:00:00"/>
    <n v="4.0999999999999996"/>
    <m/>
    <s v="se sugiere retirar la fecha de visita de la redacción de la actividad "/>
    <m/>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2. Realizar reunión con la Dirección de Infancia, Dirección de Adolescencia y Juventud, Dirección Administrativa y Dirección Regional San Andres, para la socialización del Informe de Diagnóstico."/>
    <s v="Acta de Reunión con conclusiones "/>
    <n v="1"/>
    <d v="2023-10-01T00:00:00"/>
    <d v="2023-10-31T00:00:00"/>
    <n v="4.3"/>
    <m/>
    <s v="SIN COMENTARIO"/>
    <m/>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3. Elaborar Plan de Trabajo para la intervencion de la infraestructura segun las necesidades evidenciadas."/>
    <s v="Plan de Trabajo"/>
    <n v="1"/>
    <d v="2023-10-01T00:00:00"/>
    <d v="2023-10-31T00:00:00"/>
    <n v="4.3"/>
    <m/>
    <s v="SIN COMENTARIO"/>
    <m/>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4. Seguimiento Trimestral del avance del plan de trabajo establecido "/>
    <s v="Informe "/>
    <n v="3"/>
    <d v="2023-11-30T00:00:00"/>
    <d v="2024-07-30T00:00:00"/>
    <n v="34.700000000000003"/>
    <m/>
    <s v="SIN COMENTARIO"/>
    <m/>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1. Incluir proyecto para puesta en operación FASE I CAE El Redentor en Contrato Interadministrativo 1743-2017._x000a_"/>
    <s v="Suscripción Modificación No. 10 Contrato 1743 de 2017 con adición del proyecto &quot;Obras Provisionales para puesta en operación FASE I CAE El Redentor&quot;."/>
    <n v="1"/>
    <d v="2023-09-01T00:00:00"/>
    <d v="2023-10-30T00:00:00"/>
    <n v="8.4"/>
    <m/>
    <s v="SIN COMENTARIO"/>
    <m/>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2. Realizar seguimiento a FINDETER, en el marco del Contrato Interadministrativo 1743 de 2017, para evaluar el estado del proceso de contratación para la puesta en operación Fase I CAE El Redentor - Periodicidad Bimensual."/>
    <s v="Informes de Gestión"/>
    <n v="3"/>
    <d v="2023-09-01T00:00:00"/>
    <d v="2024-04-30T00:00:00"/>
    <n v="34.6"/>
    <m/>
    <s v="SIN COMENTARIO"/>
    <m/>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3.  Realizar Informe de Avance de obras para la puesta en Operación de la Fase I del CAE El Redentor. Corte a 30 de junio de 2024."/>
    <s v="Acta de Entrega Obras"/>
    <n v="1"/>
    <d v="2023-09-01T00:00:00"/>
    <d v="2024-07-31T00:00:00"/>
    <n v="47.7"/>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Remitir comunicación a las dependencias generadoras de contratos de Tóner, Papelería e Implementos para Oficina, solicitando que el tiempo de ejecución establezca como fecha límite el 30 de noviembre de cada vigencia."/>
    <s v="Comunicación"/>
    <n v="1"/>
    <d v="2023-08-01T00:00:00"/>
    <d v="2023-09-30T00:00:00"/>
    <n v="8.6"/>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Elaborar informe mensual sobre la ejecución de los saldos contractuales, una vez iniciada la ejecución hasta la liquidación."/>
    <s v="Informe"/>
    <n v="4"/>
    <d v="2023-09-01T00:00:00"/>
    <d v="2023-12-31T00:00:00"/>
    <n v="17.3"/>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3. Envíar comunicación a los Almacenistas solicitando que  a mas tardar dentro de los primeros 8 dias hábiles del mes de diciembre realicen los ingresos correspondientes a los contratos de tóner, papelería e implementos de oficina en el sistema de información."/>
    <s v="Comunicación"/>
    <n v="1"/>
    <d v="2023-11-01T00:00:00"/>
    <d v="2023-12-31T00:00:00"/>
    <n v="8.6"/>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4. Elaborar informe con la consolidación de la información de los ingresos realizados por los Almacenistas."/>
    <s v="Informe"/>
    <n v="1"/>
    <d v="2023-12-01T00:00:00"/>
    <d v="2023-12-31T00:00:00"/>
    <n v="4.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1. Solicitar a la Dirección de Gestión Humana el listado actualizado de los Servidores Públicos de la Sede de la Direccion General  y el reporte de novedades de ingreso, traslado, reubicación y retiro cuando estos ocurran."/>
    <s v="Comunicación"/>
    <n v="1"/>
    <d v="2023-08-01T00:00:00"/>
    <d v="2023-08-31T00:00:00"/>
    <n v="4.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2. Solicitar a la Dirección de Contratación el listado de Contratos de Prestación de Servicios Profesionales y de apoyo a la gestión vigentes, y el reporte de novedades de terminación o suspensión de contratos de la Sede de la Direccion General cuando ocurran."/>
    <s v="Comunicación"/>
    <n v="1"/>
    <d v="2023-08-01T00:00:00"/>
    <d v="2023-08-31T00:00:00"/>
    <n v="4.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3. Extraer del Sistema de Información SEVEN ERP el listado de colaboradores con bienes muebles a cargo."/>
    <s v="Listado"/>
    <n v="1"/>
    <d v="2023-08-01T00:00:00"/>
    <d v="2023-08-31T00:00:00"/>
    <n v="4.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4. Realizar comparación de los listados enviados por la Dirección de Gestión Humana, Dirección de Contratación y la información extraída del Sistema de Información SEVEN ERP, para de esta manera establecer los nombres de los ex funcionarios que aun cuentan con bienes muebles asignados."/>
    <s v="Listado"/>
    <n v="1"/>
    <d v="2023-09-01T00:00:00"/>
    <d v="2023-12-31T00:00:00"/>
    <n v="17.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5. Envíar a los Almacenistas de las Regionales el listado de los ex funcionarios que cuentan con bienes muebles asignados, solicitando la  actualización de inventarios en el Sistema de Información SEVEN ERP."/>
    <s v="Comunicación"/>
    <n v="1"/>
    <d v="2023-10-01T00:00:00"/>
    <d v="2023-12-31T00:00:00"/>
    <n v="13"/>
    <m/>
    <s v="SIN COMENTARIO"/>
    <m/>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6. Sensibilizar a los funcionarios sobre la responsabilidad de los inventarios a cargo y la oportuna actualización de los mismos."/>
    <s v="Comunicación"/>
    <n v="1"/>
    <d v="2023-11-01T00:00:00"/>
    <d v="2023-12-31T00:00:00"/>
    <n v="8.6"/>
    <m/>
    <s v="SIN COMENTARIO"/>
    <m/>
  </r>
  <r>
    <s v="AUD_FIN_2022"/>
    <s v="AUDITORÍA FINANCIERA 2022"/>
    <n v="2022"/>
    <x v="6"/>
    <s v="Gestión Documental (OI) (Córdoba)"/>
    <x v="0"/>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s v="SIN COMENTARIO"/>
    <m/>
  </r>
  <r>
    <s v="AUD_FIN_2022"/>
    <s v="AUDITORÍA FINANCIERA 2022"/>
    <n v="2022"/>
    <x v="6"/>
    <s v="Gestión Documental (OI) (Córdoba)"/>
    <x v="0"/>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s v="SIN COMENTARIO"/>
    <m/>
  </r>
  <r>
    <s v="AUD_FIN_2022"/>
    <s v="AUDITORÍA FINANCIERA 2022"/>
    <n v="2022"/>
    <x v="7"/>
    <s v="Gestión Documental de los Procesos Contractuales (OI) (Santander)"/>
    <x v="0"/>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s v="SIN COMENTARIO"/>
    <m/>
  </r>
  <r>
    <s v="AUD_FIN_2022"/>
    <s v="AUDITORÍA FINANCIERA 2022"/>
    <n v="2022"/>
    <x v="7"/>
    <s v="Gestión Documental de los Procesos Contractuales (OI) (Santander)"/>
    <x v="0"/>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s v="SIN COMENTARIO"/>
    <m/>
  </r>
  <r>
    <s v="AUD_FIN_2022"/>
    <s v="AUDITORÍA FINANCIERA 2022"/>
    <n v="2022"/>
    <x v="8"/>
    <s v="Archivos de los Documentos de los Procesos Contractuales (OI) (Huila)"/>
    <x v="0"/>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s v="SIN COMENTARIO"/>
    <m/>
  </r>
  <r>
    <s v="AUD_FIN_2022"/>
    <s v="AUDITORÍA FINANCIERA 2022"/>
    <n v="2022"/>
    <x v="8"/>
    <s v="Archivos de los Documentos de los Procesos Contractuales (OI) (Huila)"/>
    <x v="0"/>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s v="SIN COMENTARIO"/>
    <m/>
  </r>
  <r>
    <s v="AUD_FIN_2022"/>
    <s v="07. AUDITORÍA FINANCIERA 2018"/>
    <n v="2018"/>
    <x v="9"/>
    <s v="Actualización Valor de los Activos (A-D) H8 Meta"/>
    <x v="0"/>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bien inmueble a la clase de bodega correspondiente que refleje su situación actual en cuentas de orden mientras llega la respuesta de la Superintendencia de Notariado y Registro - SNR."/>
    <s v="Actividad 1. Solicitar a la regioanl Meta  la reclasificación del inmueble a cuentas de orden en el aplicativo SEVEN ERP  mientras se adelantan las labores de saneamiento respectivas y se reciba respuesta de la Superintendencia de Notariado y Registro - SNR. "/>
    <s v="Comunicación"/>
    <n v="1"/>
    <d v="2023-08-01T00:00:00"/>
    <d v="2023-08-31T00:00:00"/>
    <n v="4.3"/>
    <m/>
    <s v="SIN COMENTARIO"/>
    <m/>
  </r>
  <r>
    <s v="AUD_FIN_2022"/>
    <s v="07. AUDITORÍA FINANCIERA 2018"/>
    <n v="2018"/>
    <x v="9"/>
    <s v="Actualización Valor de los Activos (A-D) H8 Meta"/>
    <x v="0"/>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inmueble a la clase de bodega correspondiente que refleje su situación actual."/>
    <s v="Actividad 2. Radicar solicitud motivada de cancelación del folio de matrícula inmobiliaria ante la Superintendencia de Notariado y Registro - SNR por inexistencia física del bien inmueble de conformidad con la certificación expedida por el IGAC."/>
    <s v="Comunicación"/>
    <n v="1"/>
    <d v="2023-08-01T00:00:00"/>
    <d v="2023-08-31T00:00:00"/>
    <n v="4.3"/>
    <m/>
    <s v="SIN COMENTARIO"/>
    <m/>
  </r>
  <r>
    <s v="AUD_FIN_2022"/>
    <s v="AUDITORÍA FINANCIERA 2022"/>
    <n v="2022"/>
    <x v="10"/>
    <s v="Registro Deterioro Inventarios Bienes destinados a la Venta "/>
    <x v="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bien inmueble citado en el hallazgo en la vigencia 2022."/>
    <s v="Adelantar las acciones tendientes a subsanar el registro contable del deterioro del inmueble citado en el hallazgo de conformidad con el úiltimo avalúo comercial realizado."/>
    <s v="Actividad 1. Solicitar a la Regional Meta dar la baja de inmueble y luego dar el ingreso de su valor incluyendo el registro del deterioro en el aplicativo SEVEN ERP."/>
    <s v="Comunicación"/>
    <n v="1"/>
    <d v="2023-08-01T00:00:00"/>
    <d v="2023-08-31T00:00:00"/>
    <n v="4.3"/>
    <m/>
    <s v="SIN COMENTARIO"/>
    <m/>
  </r>
  <r>
    <s v="AUD_FIN_2022"/>
    <s v="AUDITORÍA FINANCIERA 2022"/>
    <n v="2022"/>
    <x v="10"/>
    <s v="Registro Deterioro Inventarios Bienes destinados a la Venta "/>
    <x v="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inmueble citado en el hallazgo en la vigencia 2022."/>
    <s v="Efectuar verificación anual de aquellos inmuebles que reflejen indicios de deterioro conforme a las respuestas recibidas de las regionales a través del  cuestionario de deterioro (formato) que hace parte integral del P49.SA Procedimiento de Deterioro, para que el ICBF contrate el servicios de avalúos comerciales pertinentes en cada vigencia fiscal para que con dada avalúo se pueda determinar si hay deterioro o no para efectuar su registro pertinente en el aplicativo SEVEN ERP."/>
    <s v="Actividad 2. Registrar el deterioro generado en los bienes inmuebles  del ICBF con base en los avalúos realizados en la vigencia 2023._x000a_"/>
    <s v="Reporte SEVEN ERP"/>
    <n v="1"/>
    <d v="2023-09-01T00:00:00"/>
    <d v="2023-10-31T00:00:00"/>
    <n v="8.6"/>
    <m/>
    <s v="SIN COMENTARIO"/>
    <m/>
  </r>
  <r>
    <s v="AUD_FIN_2022"/>
    <s v="AUDITORÍA FINANCIERA 2022"/>
    <n v="2022"/>
    <x v="11"/>
    <s v="Ajuste Periodos Anteriores Cuenta Construcciones en Curso (D) (Dirección General)"/>
    <x v="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 que terminaron en las vigencias compredidas de  los años 2014 a 2017."/>
    <s v="Implementar un procedimiento de legalización de obras de inmuebles propios y a cargo de la entidad que permita definir como proceder en su registro, legalización y controles a fin de evitar la ocurrencia de esta situación en el futuro. "/>
    <s v="Actividad 1. Socialización del P67.SA Procedimiento de Legalización de obras de inmuebles propios y a cargo de la entidad a los profesionales del Grupo de Infraestructura Inmobiliaria para su aplicación._x000a_"/>
    <s v="Acta de la Socialización"/>
    <n v="1"/>
    <d v="2023-08-01T00:00:00"/>
    <d v="2023-09-30T00:00:00"/>
    <n v="8.6"/>
    <m/>
    <s v="SIN COMENTARIO"/>
    <m/>
  </r>
  <r>
    <s v="AUD_FIN_2022"/>
    <s v="AUDITORÍA FINANCIERA 2022"/>
    <n v="2022"/>
    <x v="11"/>
    <s v="Ajuste Periodos Anteriores Cuenta Construcciones en Curso (D) (Dirección General)"/>
    <x v="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s que terminaron en las vigencias compredidas de 2014 a 2017."/>
    <s v="Implementar un procedimiento de legalización de obras de inmuebles propios y a cargo de la entidad que permita definir como proceder en su registro, legalización y controles a fin de evitar la ocurrencia de esta situación en el futuro. "/>
    <s v="Actividad 2. El Grupo de infraestructura inmobiliaria remitirá trimestralmente al Grupo de Gestión de Bienes la solicitud de legalización por todo concepto derivadada de los contrato de obras.   "/>
    <s v="Comunicación"/>
    <n v="3"/>
    <d v="2023-08-01T00:00:00"/>
    <d v="2024-06-03T00:00:00"/>
    <n v="43.9"/>
    <m/>
    <s v="SIN COMENTARIO"/>
    <m/>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Cauca para efectuar la descarga en los estados financieros del  registro contable del inmueble a fin de evitar duplicidad de registro en los estados financieros de la nación._x000a_"/>
    <s v="Comunicación"/>
    <n v="1"/>
    <d v="2023-08-01T00:00:00"/>
    <d v="2023-08-31T00:00:00"/>
    <n v="4.3"/>
    <m/>
    <s v="SIN COMENTARIO"/>
    <m/>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2. Verificar que la descarga del inmueble sea realizada efectivamente por la Regional Cauca en el Aplicativo SEVEN ERP. "/>
    <s v="Reporte SEVEN ERP"/>
    <n v="1"/>
    <d v="2023-09-01T00:00:00"/>
    <d v="2023-10-31T00:00:00"/>
    <n v="8.6"/>
    <m/>
    <s v="SIN COMENTARIO"/>
    <m/>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y evitar la duplicidad de los registros en los estados financieros de la nación."/>
    <s v="Reporte de Compromisos de las Regionales en Excel"/>
    <n v="1"/>
    <d v="2023-08-01T00:00:00"/>
    <d v="2024-07-31T00:00:00"/>
    <n v="52.1"/>
    <m/>
    <s v="SIN COMENTARIO"/>
    <m/>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Putumayo para efectuar la descarga en los estados financieros del  registro contable de los inmuebles a fin de evitar duplicidad de los registros en los estados financieros de la nación._x000a_"/>
    <s v="Comunicación"/>
    <n v="1"/>
    <d v="2023-08-01T00:00:00"/>
    <d v="2023-08-31T00:00:00"/>
    <n v="4.3"/>
    <m/>
    <s v="SIN COMENTARIO"/>
    <m/>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2. Verificar que la descarga de los inmuebles se realice efectivamente por la Regional Putumayo en el Aplicativo SEVEN ERP."/>
    <s v="Reporte SEVEN ERP"/>
    <n v="1"/>
    <d v="2023-09-01T00:00:00"/>
    <d v="2023-10-31T00:00:00"/>
    <n v="8.6"/>
    <m/>
    <s v="SIN COMENTARIO"/>
    <m/>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a efectos de evitar la duplicidad de los registros en los estados financieros de la nación."/>
    <s v="Reporte de Compromisos de las Regionales en Excel"/>
    <n v="1"/>
    <d v="2023-08-01T00:00:00"/>
    <d v="2024-07-31T00:00:00"/>
    <n v="52.1"/>
    <m/>
    <s v="SIN COMENTARIO"/>
    <m/>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1.  Remisión de los Informes Trimestrales de los activos del Aplicativo SEVER ERP de los bienes inmuebles de la Regional Putumayo a efectos de realizar la conciliación con lo que reporten las Oficinas de Instrumentos Públicos de su jurisdicción por círculo registral._x000a_"/>
    <s v="Reporte en Excel"/>
    <n v="4"/>
    <d v="2023-10-01T00:00:00"/>
    <d v="2024-07-31T00:00:00"/>
    <n v="43.4"/>
    <m/>
    <s v="SIN COMENTARIO"/>
    <m/>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2. Realizar Mesas de Trabajo con las regionales  para revisar  la clasificación de los bienes inmuebles en las diferentes clases de bodega y efectuar los ajustes a que haya lugar. "/>
    <s v="Reporte de Compromisos de las Regionales en Excel"/>
    <n v="1"/>
    <d v="2023-08-01T00:00:00"/>
    <d v="2024-07-31T00:00:00"/>
    <n v="52.1"/>
    <m/>
    <s v="SIN COMENTARIO"/>
    <m/>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3. Verificar cuatrimestralmente la PPYE del ICBF que tanto los registros de los terrenos como las edificaciones se encuentren incorporados en los estados financieros de la entidad."/>
    <s v="Reporte SEVEN ERP"/>
    <n v="3"/>
    <d v="2023-08-01T00:00:00"/>
    <d v="2024-07-31T00:00:00"/>
    <n v="52.1"/>
    <m/>
    <s v="SIN COMENTARIO"/>
    <m/>
  </r>
  <r>
    <s v="AUD_FIN_2022"/>
    <s v="AUDITORÍA FINANCIERA 2022"/>
    <n v="2022"/>
    <x v="15"/>
    <s v="Deterioro de Bienes Inmuebles (San Andrés)"/>
    <x v="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1. Realizar el comparativo del valor de Mercado indicado en los avalúos comerciales frente al valor en libros que se reflja en el aplicativo SEVEN ERP a efectos de determinar la existencia o no de deterioro conforme a los indicios de deterioro reportados por las regionales._x000a__x000a_"/>
    <s v="Reporte en Excel"/>
    <n v="1"/>
    <d v="2023-09-01T00:00:00"/>
    <d v="2023-12-31T00:00:00"/>
    <n v="17.3"/>
    <m/>
    <s v="SIN COMENTARIO"/>
    <m/>
  </r>
  <r>
    <s v="AUD_FIN_2022"/>
    <s v="AUDITORÍA FINANCIERA 2022"/>
    <n v="2022"/>
    <x v="15"/>
    <s v="Deterioro de Bienes Inmuebles (San Andrés)"/>
    <x v="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2. Registrar el deterioro de los bienes inmuebles en el Aplicativo SEVEN ERP con base en los avalúos realizados en la vigencia 2023 siempre y cuando el valor de mercado sea inferior al valor en libros que se refleja en el aplicativo SEVEN ERP."/>
    <s v="Reporte Aplicativo SEVEN ERP"/>
    <n v="1"/>
    <d v="2023-10-01T00:00:00"/>
    <d v="2023-12-31T00:00:00"/>
    <n v="13"/>
    <m/>
    <s v="SIN COMENTARIO"/>
    <m/>
  </r>
  <r>
    <s v="AUD_FIN_2022"/>
    <s v="AUDITORÍA FINANCIERA 2022"/>
    <n v="2022"/>
    <x v="16"/>
    <s v="Depreciación Acumulada a 31 de diciembre de 2022 con diferencia en la vida útil"/>
    <x v="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Inadecuada interpretación contable por parte del ente auditor en razón a que los 41 años son la referencia para establer la vida útil de los inmuebles que no tuvieron avalúo. Luego, aquellos inmuebles que tuvieron avalúo comercial, la vida útil será la que determinan los avalúos realizados tal y como se indica en las primeras dos líneas del Numeral 4.4.1.2. Vida Útil, de la Guía de Gestión de Bienes V4 que aplicó para la vigencia 2022."/>
    <s v="Se hace necesario estructurar un informe que de cuenta de la improcedencia del hallazgo frente a los lineamientos impartidos por la Contaduría General de la Nación y llo que se tiene definido en la Guía de Gestión de Bienes del ICBF."/>
    <s v="Actividad 1. Elaborar un informe explicativo de la improcedencia del hallazgo en razón  a que en el Numeral 4.4.1.2. Vida Útil, de la Guía de Gestión de Bienes V4 que aplica para la vigencia 2022 se especifíca  claramente que la vida útill para aquellos inmuebles que tuvieron avalúo  es la que determina el avalúo comercial realizado."/>
    <s v="Informe"/>
    <n v="1"/>
    <d v="2023-08-01T00:00:00"/>
    <d v="2023-10-31T00:00:00"/>
    <n v="13"/>
    <m/>
    <s v="SIN COMENTARIO"/>
    <m/>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1. Solicitar a la Regional San Andrés realizar impulso procesal al despacho con el fin de avanzar en el agotamiento de cada una de las etapas del proceso con el fin de poder efectuar el saneamiento del inmueble que permita su enajenación._x000a_"/>
    <s v="Comunicación"/>
    <n v="1"/>
    <d v="2023-08-01T00:00:00"/>
    <d v="2023-11-30T00:00:00"/>
    <n v="17.3"/>
    <m/>
    <s v="SIN COMENTARIO"/>
    <m/>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2.  Efectuar Seguimiento Trimestral al estado de avance del proceso. "/>
    <s v="Informe"/>
    <n v="2"/>
    <d v="2023-08-01T00:00:00"/>
    <d v="2024-01-31T00:00:00"/>
    <n v="26.1"/>
    <m/>
    <s v="SIN COMENTARIO"/>
    <m/>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Realizar avalúo comercial a los inmuebles del ICBF para posibilitar su movilización o enajenación."/>
    <s v="Actividad 3. Realizar el avalúo comercial del inmueble._x000a__x000a_"/>
    <s v="Avalúo Comercial"/>
    <n v="1"/>
    <d v="2023-10-01T00:00:00"/>
    <d v="2024-01-31T00:00:00"/>
    <n v="17.399999999999999"/>
    <m/>
    <s v="SIN COMENTARIO"/>
    <m/>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to y materialización de los linderos que permita su movilización o enajenación sin inconveniente alguno."/>
    <s v="Efectuar la comercialización del inmueble relacionado en el hallazgo a través de CISA como intermediario comercial del ICBF para enajenar sus bienes inmuebles."/>
    <s v="Actividad 4. Solicitarle a CISA la intermediación comercial del inmueble Tom Hooker en caso de ser judicilamente viable teniendo en cuenta el proceso judicial que cursa sobre el inmueble. "/>
    <s v="Comunicación"/>
    <n v="1"/>
    <d v="2023-10-01T00:00:00"/>
    <d v="2024-01-31T00:00:00"/>
    <n v="17.399999999999999"/>
    <m/>
    <m/>
    <m/>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ón de los recursos para reducir la pérdida de apropiación."/>
    <s v="Actividad 1. Remitir comunicado estableciendo los plazos límites para comprometer los recursos disponibles y el proceder frente al incumplimiento de las fechas determinadas."/>
    <s v="Comunicación"/>
    <n v="1"/>
    <d v="2023-08-01T00:00:00"/>
    <d v="2023-08-31T00:00:00"/>
    <n v="4.3"/>
    <m/>
    <s v="SIN COMENTARIO"/>
    <m/>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2. Enviar bimestralmente los saldos de apropiación por comprometer, generando las respectivas alertas a todas las regionales y grupos de la Direcion Administrativa."/>
    <s v="Comunicación_x000a_Archivo Excel"/>
    <n v="3"/>
    <d v="2023-08-01T00:00:00"/>
    <d v="2023-12-31T00:00:00"/>
    <n v="21.7"/>
    <m/>
    <s v="SIN COMENTARIO"/>
    <m/>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3. Enviar bimestralmente reporte con los saldos de CDP no utilizados y que lleven mas  90 dias de expedición."/>
    <s v="Comunicación_x000a_Archivo Excel"/>
    <n v="3"/>
    <d v="2023-08-01T00:00:00"/>
    <d v="2023-12-31T00:00:00"/>
    <n v="21.7"/>
    <m/>
    <s v="SIN COMENTARIO"/>
    <m/>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4. Realizar reunión de seguimiento para validar la destinación de los saldos por compremeter en la vigencia 2023."/>
    <s v="Acta de Reunión"/>
    <n v="1"/>
    <d v="2023-10-01T00:00:00"/>
    <d v="2023-10-31T00:00:00"/>
    <n v="4.3"/>
    <m/>
    <s v="SIN COMENTARIO"/>
    <m/>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5. Una vez se identifiquen los saldos que no han sido comprometidos dentro de las fechas establecidas en el comunicado enviado se procederá al contracredito de los mismos, teniendo en cuenta los tiempos establecidos en la guia financiera."/>
    <s v="Soporte con los contracreditos y saldos disponibles de la unidad ejecutora"/>
    <n v="1"/>
    <d v="2023-11-01T00:00:00"/>
    <d v="2023-11-30T00:00:00"/>
    <n v="4.0999999999999996"/>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1. Radicar Informe de los pagos pendientes (si hubiesen) en un plazo de máximo 15 días hábiles,  una vez finalizado el plazo de ejecución contrato."/>
    <s v=" Informe de Pago _x000a_"/>
    <n v="1"/>
    <d v="2023-08-01T00:00:00"/>
    <d v="2023-12-31T00:00:00"/>
    <n v="21.7"/>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2. Radicar el Informe Final para trámite de liquidación ante la Dirección de Contratación, en un plazo total de máximo 30 días hábiles. una vez finalizado el plazo de ejecución contrato."/>
    <s v="Informe de Supervisión_x000a_"/>
    <n v="1"/>
    <d v="2023-08-01T00:00:00"/>
    <d v="2023-12-31T00:00:00"/>
    <n v="21.7"/>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3. Realizar la capacitacion  al equipo de apoyo a la supervisión, en las actividades de seguimiento y elaboracion de Certificaciones de Pago e Informes Finales."/>
    <s v="Registro de Asistencia a Capacitación"/>
    <n v="1"/>
    <d v="2023-08-01T00:00:00"/>
    <d v="2023-12-31T00:00:00"/>
    <n v="21.7"/>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Elaborar Informe Mensual sobre la ejecución de los saldos presupuestales del contrato, una vez iniciada la ejecución hasta la liquidación."/>
    <s v="Informe"/>
    <n v="4"/>
    <d v="2023-09-01T00:00:00"/>
    <d v="2023-12-31T00:00:00"/>
    <n v="17.3"/>
    <m/>
    <s v="SIN COMENTARIO"/>
    <m/>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Remitir Comunicación a las dependencias generadoras de contratos de Tóner, Papelería e Implementos para Oficina, solicitando que el plazo de ejecucion no supere el 15 de Diciembre de la vigencia fiscal."/>
    <s v="Comunicación"/>
    <n v="1"/>
    <d v="2023-08-01T00:00:00"/>
    <d v="2023-09-30T00:00:00"/>
    <n v="8.6"/>
    <m/>
    <s v="SIN COMENTARIO"/>
    <m/>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si hubiesen) en un plazo de máximo 15 días hábiles,  una vez finalizado el plazo de ejecución contrato."/>
    <s v="Informe de Pago _x000a_"/>
    <n v="1"/>
    <d v="2023-08-01T00:00:00"/>
    <d v="2023-12-31T00:00:00"/>
    <n v="21.7"/>
    <m/>
    <s v="Revisar la actividad, en lo posible no dejar actividades que dependan de situación que no se esta seguro se den, (si hubiese) , esto por que se puede generar la imposibildiad de generar evidencias e incumplir."/>
    <m/>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amite de liquidación ante la Dirección de Contratación, en un plazo total de máximo 30 días hábiles. una vez finalizado el plazo de ejecución contrato."/>
    <s v="Informe de Supervisión_x000a__x000a_"/>
    <n v="1"/>
    <d v="2023-08-01T00:00:00"/>
    <d v="2023-12-31T00:00:00"/>
    <n v="21.7"/>
    <m/>
    <s v="SIN COMENTARIO"/>
    <m/>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on al equipo de apoyo a la supervisión, en las actividades de seguimiento y elaboracion de Certificaciones de Pago e Informes Finales."/>
    <s v="Registro de Asistencia a Capacitación"/>
    <n v="1"/>
    <d v="2023-08-01T00:00:00"/>
    <d v="2023-12-31T00:00:00"/>
    <n v="21.7"/>
    <m/>
    <s v="SIN COMENTARIO"/>
    <m/>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si hubiesen) en el Primer Trimestre de la vigencia siguiente y/o radicar solicitud de modificacion presupuestal (Liberación Saldo no Ejecutado)."/>
    <s v="Informe de Pago (si  requiere) y/o Solicitud de Modificacion Presupuestal"/>
    <n v="1"/>
    <d v="2023-08-01T00:00:00"/>
    <d v="2024-04-30T00:00:00"/>
    <n v="39"/>
    <m/>
    <s v="Revisar la actividad, en lo posible no dejar actividades que dependan de situación que no se esta seguro se den, (si hubiese) , esto por que se puede generar la imposibildiad de generar evidencias e incumplir."/>
    <m/>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ámite de liquidación ante la Dirección de Contratación, en el cuarto mes de la vigencia siguientes, una vez finalizado el plazo de ejecución contrato."/>
    <s v=" Informe de Supervisión"/>
    <n v="1"/>
    <d v="2023-08-01T00:00:00"/>
    <d v="2024-04-30T00:00:00"/>
    <n v="39"/>
    <m/>
    <s v="SIN COMENTARIO"/>
    <m/>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ón  al equipo de apoyo a la supervisión, en las actividades de seguimiento y elaboracion de Certificaciones de Pago e Informes Finales."/>
    <s v="Registro de Asistencia a Capacitación"/>
    <n v="1"/>
    <d v="2023-08-01T00:00:00"/>
    <d v="2024-04-30T00:00:00"/>
    <n v="39"/>
    <m/>
    <s v="SIN COMENTARIO"/>
    <m/>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m/>
    <s v="SIN COMENTARIO"/>
    <m/>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m/>
    <s v="SIN COMENTARIO"/>
    <m/>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on sobre el cargie de los documentos que soporten la ejecucion de los contratos, de acuerdo con las diferentes modalidades de contratacion"/>
    <s v="Correo Electrónico"/>
    <n v="1"/>
    <d v="2023-09-01T00:00:00"/>
    <d v="2024-04-30T00:00:00"/>
    <n v="34.6"/>
    <m/>
    <s v="SIN COMENTARIO"/>
    <m/>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m/>
    <s v="SIN COMENTARIO"/>
    <m/>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m/>
    <s v="SIN COMENTARIO"/>
    <m/>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ón sobre el cargie de los documentos que soporten la ejecucion de los contratos, de acuerdo con las diferentes modalidades de contratación."/>
    <s v="Correo Electrónico"/>
    <n v="1"/>
    <d v="2023-09-01T00:00:00"/>
    <d v="2024-04-30T00:00:00"/>
    <n v="34.6"/>
    <m/>
    <s v="SIN COMENTARIO"/>
    <m/>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apoyo para el desarrollo de los proyectos de vida para adolescentes y jóvenes a nivel nacional."/>
    <s v="Matriz (Excel)_x000a_"/>
    <n v="1"/>
    <d v="2023-08-10T00:00:00"/>
    <d v="2023-08-31T00:00:00"/>
    <n v="3"/>
    <m/>
    <s v="SIN COMENTARIO"/>
    <m/>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2. Realizar actas de análisis del nuevo modelo financiero mensual, con los alertas de los saldos de apropiación, saldos de CDP, saldos de compromiso y reservas presupuestales para remisión a la Dirección Financiera."/>
    <s v="Correo Electrónico_x000a_"/>
    <n v="5"/>
    <d v="2023-08-15T00:00:00"/>
    <d v="2023-12-29T00:00:00"/>
    <n v="19.399999999999999"/>
    <m/>
    <s v="SIN COMENTARIO"/>
    <m/>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m/>
    <s v="SIN COMENTARIO"/>
    <m/>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m/>
    <s v="SIN COMENTARIO"/>
    <m/>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remitido al Director de Adolescencia y Juventud para la toma de decisiones."/>
    <s v="Matriz (Excel)_x000a_"/>
    <n v="5"/>
    <d v="2023-09-15T00:00:00"/>
    <d v="2023-12-29T00:00:00"/>
    <n v="15"/>
    <m/>
    <s v="SIN COMENTARIO"/>
    <m/>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de inversión denominado: apoyo para el desarrollo de los proyectos de vida para adolescentes y jóvenes a nivel nacional."/>
    <s v="Matriz (Excel)_x000a_"/>
    <n v="1"/>
    <d v="2023-08-10T00:00:00"/>
    <d v="2023-08-31T00:00:00"/>
    <n v="3"/>
    <m/>
    <s v="SIN COMENTARIO"/>
    <m/>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2. Realizar mensualmente las actas de análisis del nuevo modelo financiero, con los alertas de los saldos de apropiación, saldos de CDP, saldos de compromiso y reservas presupuestales para remisión a la Dirección Financiera."/>
    <s v="Correo Electrónico_x000a_"/>
    <n v="5"/>
    <d v="2023-08-15T00:00:00"/>
    <d v="2023-12-29T00:00:00"/>
    <n v="19.399999999999999"/>
    <m/>
    <s v="SIN COMENTARIO"/>
    <m/>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m/>
    <s v="SIN COMENTARIO"/>
    <m/>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m/>
    <s v="SIN COMENTARIO"/>
    <m/>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s v="Matriz (Excel)_x000a_"/>
    <n v="5"/>
    <d v="2023-09-15T00:00:00"/>
    <d v="2023-12-29T00:00:00"/>
    <n v="15"/>
    <m/>
    <s v="SIN COMENTARIO"/>
    <m/>
  </r>
  <r>
    <s v="AUD_FIN_2022"/>
    <s v="19. AUDITORÍA FINANCIERA 2020"/>
    <n v="2020"/>
    <x v="24"/>
    <s v="Publicación en el Sistema Electrónico de  Contratación  Pública — SECOP "/>
    <x v="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en SECOP II  de los documentos de ejecución de los contratos en Sede de la Dirección General, del II Semestre 2023 de la Dirección de Adolescencia y Juventud, con recursos propios."/>
    <s v="Matriz (Excel)_x000a_"/>
    <n v="1"/>
    <d v="2023-09-01T00:00:00"/>
    <d v="2023-10-31T00:00:00"/>
    <n v="8.6"/>
    <m/>
    <s v="SIN COMENTARIO"/>
    <m/>
  </r>
  <r>
    <s v="AUD_FIN_2022"/>
    <s v="19. AUDITORÍA FINANCIERA 2020"/>
    <n v="2020"/>
    <x v="24"/>
    <s v="Publicación en el Sistema Electrónico de  Contratación  Pública — SECOP "/>
    <x v="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en SECOP II de los documentos de ejecución de los contratos II Semestre 2023 de Adolescencia y Juventud , ejecutados desde la Sede de la Dirección General, con recursos propios."/>
    <s v="Pantallazos SECOP (PDF)"/>
    <n v="2"/>
    <d v="2023-10-01T00:00:00"/>
    <d v="2024-03-29T00:00:00"/>
    <n v="25.7"/>
    <m/>
    <s v="SIN COMENTARIO"/>
    <m/>
  </r>
  <r>
    <s v="AUD_FIN_2022"/>
    <s v="AUDITORÍA FINANCIERA 2022"/>
    <n v="2022"/>
    <x v="22"/>
    <s v="Publicidad en el sistema electrónico de contratación pública SECOP II (D) (Dirección General)"/>
    <x v="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de la documentación en SECOP II de la contratación del II Semestre 2023, de acuerdo con las fechas proyectadas de pago para cada uno de los contratos financiados con recursos del crédito BID 5187 OC-CO"/>
    <s v="Matriz (Excel)_x000a_"/>
    <n v="1"/>
    <d v="2023-09-01T00:00:00"/>
    <d v="2023-10-31T00:00:00"/>
    <n v="8.6"/>
    <m/>
    <s v="SIN COMENTARIO"/>
    <m/>
  </r>
  <r>
    <s v="AUD_FIN_2022"/>
    <s v="AUDITORÍA FINANCIERA 2022"/>
    <n v="2022"/>
    <x v="22"/>
    <s v="Publicidad en el sistema electrónico de contratación pública SECOP II (D) (Dirección General)"/>
    <x v="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de los documentos de ejecución en SECOP II de los contratos II Semestre 2023 financiados con recursos del crédito BID 5187 OC-CO ejecutados desde la Dirección de Adolescencia y Juventud"/>
    <s v="Pantallazos SECOP (PDF)"/>
    <n v="2"/>
    <d v="2023-10-01T00:00:00"/>
    <d v="2024-03-29T00:00:00"/>
    <n v="25.7"/>
    <m/>
    <s v="SIN COMENTARIO"/>
    <m/>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1. Participar en la reunión de socialización del diagnostico del Inmueble Orange Hill, realizado por la Dirección Administrativa."/>
    <s v="Acta de Reunión"/>
    <n v="1"/>
    <d v="2023-10-02T00:00:00"/>
    <d v="2023-10-31T00:00:00"/>
    <n v="4.0999999999999996"/>
    <m/>
    <s v="SIN COMENTARIO"/>
    <m/>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2. Participar en la construcción del Plan de trabajo en conjunto con la Dirección Administrativa y Dirección de Infancia, para la intervención al inmueble Orange Hill, si este lo requiere."/>
    <s v="Plan de Trabajo"/>
    <n v="1"/>
    <d v="2023-10-17T00:00:00"/>
    <d v="2023-11-30T00:00:00"/>
    <n v="6.3"/>
    <m/>
    <s v="SIN COMENTARIO"/>
    <m/>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3. Participar en el Seguimiento al Plan de Trabajo a la intervención del Inmueble Orange Hill, si este lo requiere._x000a_"/>
    <s v="Acta de Reunión"/>
    <n v="4"/>
    <d v="2023-11-01T00:00:00"/>
    <d v="2024-08-30T00:00:00"/>
    <n v="43.3"/>
    <m/>
    <s v="SIN COMENTARIO"/>
    <m/>
  </r>
  <r>
    <s v="AUD_FIN_2022"/>
    <s v="16. AUDITORÍA FINANCIERA 2019"/>
    <n v="2019"/>
    <x v="25"/>
    <s v=" Principio de publicidad en la contratación"/>
    <x v="2"/>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 Revisión  y verificación del 100% de los  contratos suscritos  durante la vigencia 2023 frente a los documentos precontractuales y contractuales_x000a_"/>
    <s v="Informe de verificación y revisión de contros _x000a_Actas de comité de Gestión y desempeño en los cuales se realzia la socilización  y/o memorando "/>
    <n v="1"/>
    <d v="2023-08-01T00:00:00"/>
    <d v="2023-12-15T00:00:00"/>
    <n v="19.399999999999999"/>
    <m/>
    <s v="La revisión es frente a los documentos publicados en SECOP? Si es asi completar la descripción de la actividad"/>
    <m/>
  </r>
  <r>
    <s v="AUD_FIN_2022"/>
    <s v="16. AUDITORÍA FINANCIERA 2019"/>
    <n v="2019"/>
    <x v="25"/>
    <s v=" Principio de publicidad en la contratación"/>
    <x v="2"/>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_x000a_* Socialización de  resultados de verficación a supervisores del contrato y grupo juridico "/>
    <s v="_x000a_Actas de comité de Gestión y desempeño en los cuales se realzia la socilización  y/o memorando "/>
    <n v="1"/>
    <d v="2023-08-01T00:00:00"/>
    <d v="2023-12-15T00:00:00"/>
    <n v="19.399999999999999"/>
    <m/>
    <s v="SIN COMENTARIO"/>
    <m/>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 "/>
    <n v="2"/>
    <d v="2023-08-01T00:00:00"/>
    <d v="2024-03-31T00:00:00"/>
    <n v="34.700000000000003"/>
    <m/>
    <s v="SIN COMENTARIO"/>
    <m/>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s v="Acta de reunión "/>
    <n v="2"/>
    <d v="2023-11-01T00:00:00"/>
    <d v="2024-01-30T00:00:00"/>
    <n v="12.9"/>
    <m/>
    <s v="SIN COMENTARIO"/>
    <m/>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
    <n v="1"/>
    <d v="2024-01-01T00:00:00"/>
    <d v="2024-01-31T00:00:00"/>
    <n v="4.3"/>
    <m/>
    <s v="SIN COMENTARIO"/>
    <m/>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1. Identificar las edificaciones en propiedad ajena que requieren ser legalizadas para adelantar el proceso de saneamiento de la Regional"/>
    <s v="Reporte Aplicativo Seven"/>
    <n v="1"/>
    <d v="2023-08-01T00:00:00"/>
    <d v="2023-08-31T00:00:00"/>
    <n v="4.3"/>
    <m/>
    <s v="SIN COMENTARIO"/>
    <m/>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2. Solicitar al Grupo de Gestión de Bienes de la Sede Nacional, los soportes de legalización de las edificaciones en propiedad ajena para la Regional Cauca"/>
    <s v="Memorando"/>
    <n v="1"/>
    <d v="2023-08-01T00:00:00"/>
    <d v="2023-08-31T00:00:00"/>
    <n v="4.3"/>
    <m/>
    <s v="SIN COMENTARIO"/>
    <m/>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3. Realizar Comité de Gestión de Bienes relacionada con la legalización de baja de las edificaciones en propiedad ajena e informar a los entes territoriales_x000a__x000a_"/>
    <s v="Acta"/>
    <n v="1"/>
    <d v="2023-09-01T00:00:00"/>
    <d v="2023-11-30T00:00:00"/>
    <n v="12.9"/>
    <m/>
    <s v="SIN COMENTARIO"/>
    <m/>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4. Realizar seguimiento y verificación a los ajustes registrados con relación a la baja de los inmuebles en el aplicativo SEVEN y SIIF Nación de la Regional"/>
    <s v="Reporte Seven_x000a_Registro Contable SIIF Nación"/>
    <n v="1"/>
    <d v="2023-11-01T00:00:00"/>
    <d v="2024-03-31T00:00:00"/>
    <n v="21.6"/>
    <m/>
    <s v="SIN COMENTARIO"/>
    <m/>
  </r>
  <r>
    <s v="AUD_FIN_2022"/>
    <s v="AUDITORÍA FINANCIERA 2022"/>
    <n v="2022"/>
    <x v="16"/>
    <s v="Depreciación Acumulada a 31 de diciembre de 2022 con diferencia en la vida útil"/>
    <x v="3"/>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1. Remitir comunicación a la Dirección Administrativa del Nivel Nacional del Hallazgo N° 7, solicitando compartir el informe explicativo sobre la aplicación de la Guía de Gestión de Bienes V4 vigencia 2022 (Vida útil, relacionado con el avalúo de inmuebles)"/>
    <s v="Comunicación"/>
    <n v="1"/>
    <d v="2023-09-01T00:00:00"/>
    <d v="2023-09-30T00:00:00"/>
    <n v="4.0999999999999996"/>
    <m/>
    <s v="SIN COMENTARIO"/>
    <m/>
  </r>
  <r>
    <s v="AUD_FIN_2022"/>
    <s v="AUDITORÍA FINANCIERA 2022"/>
    <n v="2022"/>
    <x v="16"/>
    <s v="Depreciación Acumulada a 31 de diciembre de 2022 con diferencia en la vida útil"/>
    <x v="3"/>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2. Aportar al ente de control el Informe  explicativo elaborado por el Grupo de Gestión de Bienes en razón  a la aplicación de la Guía de Gestión de Bienes V4 vigencia 2022 (Vida útil, relacionado con el avalúo de inmuebles)"/>
    <s v="Informe"/>
    <n v="1"/>
    <d v="2023-11-01T00:00:00"/>
    <d v="2023-12-31T00:00:00"/>
    <n v="8.6"/>
    <m/>
    <s v="SIN COMENTARIO"/>
    <m/>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1. Establecer cronograma de seguimiento presupuestal por dependencia "/>
    <s v="Cronograma - Archivo Excel "/>
    <n v="1"/>
    <d v="2023-08-01T00:00:00"/>
    <d v="2023-08-31T00:00:00"/>
    <n v="4.3"/>
    <m/>
    <s v="SIN COMENTARIO"/>
    <m/>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2. Realizar el seguimiento presupuestal por Centro Zonal y Grupo de Asistencia Técnica, identificando recursos de inejecución para liberación "/>
    <s v="Acta de reunión "/>
    <n v="8"/>
    <d v="2023-09-01T00:00:00"/>
    <d v="2023-10-31T00:00:00"/>
    <n v="8.6"/>
    <m/>
    <s v="SIN COMENTARIO"/>
    <m/>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3. Verificar la efectiva liberación de recursos comprometidos en los contratos de aporte, por parte de los supervisores de contrato "/>
    <s v="Acta de reunión "/>
    <n v="1"/>
    <d v="2023-11-01T00:00:00"/>
    <d v="2023-11-30T00:00:00"/>
    <n v="4.0999999999999996"/>
    <m/>
    <s v="SIN COMENTARIO"/>
    <m/>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4. Comunicar las acciones administrativas a los supervisores de contrato de aporte por incumplimiento en la liberación de los recursos"/>
    <s v="Memorando"/>
    <n v="1"/>
    <d v="2023-12-01T00:00:00"/>
    <d v="2023-12-31T00:00:00"/>
    <n v="4.3"/>
    <m/>
    <s v="SIN COMENTARIO"/>
    <m/>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1. Establecer cronograma de seguimiento presupuestal por dependencia "/>
    <s v="Cronograma - Archivo Excel "/>
    <n v="1"/>
    <d v="2023-08-01T00:00:00"/>
    <d v="2023-08-31T00:00:00"/>
    <n v="4.3"/>
    <m/>
    <s v="SIN COMENTARIO"/>
    <m/>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2. Realizar seguimiento presupuestal identificando recursos de inejecución, valor certificado y los recursos potenciales de constitución de reservas presupuestales excepcionales "/>
    <s v="Acta de reunión "/>
    <n v="8"/>
    <d v="2023-09-01T00:00:00"/>
    <d v="2023-10-31T00:00:00"/>
    <n v="8.6"/>
    <m/>
    <s v="SIN COMENTARIO"/>
    <m/>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3. Verificar la efectiva liberación de recursos de inejecución comprometidos en los contratos de aporte por parte de los supervisores de contrato, el avance en la ejecución presupuestal y los contratos con riesgo de constitución de reservas no excepcionales "/>
    <s v="Acta de reunión "/>
    <n v="2"/>
    <d v="2023-08-01T00:00:00"/>
    <d v="2023-11-30T00:00:00"/>
    <n v="17.3"/>
    <m/>
    <s v="SIN COMENTARIO"/>
    <m/>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4. Comunicar las acciones administrativas a los supervisores de contrato de aporte por incumplimiento en la liberación de los recursos"/>
    <s v="Memorando"/>
    <n v="1"/>
    <d v="2023-12-01T00:00:00"/>
    <d v="2023-12-31T00:00:00"/>
    <n v="4.3"/>
    <m/>
    <s v="SIN COMENTARIO"/>
    <m/>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1. Identificar los saldos de reservas pendientes por pago y/o liberación vigencia 2022."/>
    <s v="Acta de reunión "/>
    <n v="1"/>
    <d v="2023-08-01T00:00:00"/>
    <d v="2023-08-31T00:00:00"/>
    <n v="4.3"/>
    <m/>
    <s v="SIN COMENTARIO"/>
    <m/>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2. Realizar seguimiento y verificación al pago y/o liberación de reservas presupuestales vigencia 2022."/>
    <s v="Acta de reunión "/>
    <n v="1"/>
    <d v="2023-09-01T00:00:00"/>
    <d v="2023-09-30T00:00:00"/>
    <n v="4.0999999999999996"/>
    <m/>
    <s v="SIN COMENTARIO"/>
    <m/>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3. Comunicar a los supervisores de contrato, las acciones administrativas relacionadas con el avance en la certificación de pago y/o liberación de los saldos de reservas vigencia 2022."/>
    <s v="Memorando"/>
    <n v="1"/>
    <d v="2023-11-01T00:00:00"/>
    <d v="2023-11-30T00:00:00"/>
    <n v="4.0999999999999996"/>
    <m/>
    <s v="SIN COMENTARIO"/>
    <m/>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m/>
    <s v="SIN COMENTARIO"/>
    <m/>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m/>
    <s v="SIN COMENTARIO"/>
    <m/>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con relación al inadecuado diligenciamiento del acta de legalización de cuentas de los contratos"/>
    <s v="Memorando"/>
    <n v="2"/>
    <d v="2023-10-01T00:00:00"/>
    <d v="2024-07-31T00:00:00"/>
    <n v="43.4"/>
    <m/>
    <s v="SIN COMENTARIO"/>
    <m/>
  </r>
  <r>
    <s v="AUD_FIN_2022"/>
    <s v="AUDITORÍA FINANCIERA 2022"/>
    <n v="2022"/>
    <x v="31"/>
    <s v="Reintegro Contrato N° 19005302020 Centro Zonal Indígena (D, F, BA) (Cauca)"/>
    <x v="3"/>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1. Identificar por Centro Zonal los recursos de inejecución, valor certificado y descuentos aplicables en próximas certificaciones de los contratos de aporte de primera infancia."/>
    <s v="Informe"/>
    <n v="7"/>
    <d v="2023-09-01T00:00:00"/>
    <d v="2023-10-31T00:00:00"/>
    <n v="8.6"/>
    <m/>
    <s v="SIN COMENTARIO"/>
    <m/>
  </r>
  <r>
    <s v="AUD_FIN_2022"/>
    <s v="AUDITORÍA FINANCIERA 2022"/>
    <n v="2022"/>
    <x v="31"/>
    <s v="Reintegro Contrato N° 19005302020 Centro Zonal Indígena (D, F, BA) (Cauca)"/>
    <x v="3"/>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2. Realizar seguimiento y verificación a los descuentos que apliquen y/o reinversión de los recursos de inejecución de los contratos de aporte de primera infancia, identificados en el informe generado por cada Centro Zonal."/>
    <s v="Acta de reunión "/>
    <n v="7"/>
    <d v="2023-11-01T00:00:00"/>
    <d v="2023-11-30T00:00:00"/>
    <n v="4.0999999999999996"/>
    <m/>
    <s v="SIN COMENTARIO"/>
    <m/>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m/>
    <s v="SIN COMENTARIO"/>
    <m/>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m/>
    <s v="SIN COMENTARIO"/>
    <m/>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por el inadecuado diligenciamiento del acta de legalización de cuentas"/>
    <s v="Memorando"/>
    <n v="2"/>
    <d v="2023-10-01T00:00:00"/>
    <d v="2024-07-31T00:00:00"/>
    <n v="43.4"/>
    <m/>
    <s v="SIN COMENTARIO"/>
    <m/>
  </r>
  <r>
    <s v="AUD_FIN_2022"/>
    <s v="AUDITORÍA FINANCIERA 2022"/>
    <n v="2022"/>
    <x v="33"/>
    <s v="Beneficiario Contrato de aporte No. 20001832022 (Cesar)"/>
    <x v="4"/>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Solicitar a la Dirección de Primera Infancia, comparar la información documental aportada por los padres y/o cuidadores de los NNA registrada en el aplicativo CUENTAME, con los registros de la RNEC y enviar reportes a la regional"/>
    <s v="correos electronicos"/>
    <n v="4"/>
    <d v="2023-09-01T00:00:00"/>
    <d v="2023-12-31T00:00:00"/>
    <n v="17.3"/>
    <m/>
    <s v="SIN COMENTARIO"/>
    <m/>
  </r>
  <r>
    <s v="AUD_FIN_2022"/>
    <s v="AUDITORÍA FINANCIERA 2022"/>
    <n v="2022"/>
    <x v="33"/>
    <s v="Beneficiario Contrato de aporte No. 20001832022 (Cesar)"/>
    <x v="4"/>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Revisar y enviar a las EAS, los reportes comparativos de la información en CUENTAME, con posibles alertas de inconsistencias en la identififcación de los beneficiarios para verificación."/>
    <s v="correos electronicos"/>
    <n v="4"/>
    <d v="2023-09-01T00:00:00"/>
    <d v="2023-12-31T00:00:00"/>
    <n v="17.3"/>
    <m/>
    <s v="SIN COMENTARIO"/>
    <m/>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Fortalecer las competencias de los supervisores de contrato y equipo jurídico, en las temáticas de liquidación, cierre contractual y las implicaciones disciplinarias por incumplimientos."/>
    <s v="Realizar dos  eventos  de Asistencia Técnica sobre  liquidación, cierre de los expedientes contractuales, cumplimiento en el registro de multas y sanciones en RUES de la Cámara de Comercio, y las implicaciones de carácter disciplinario en que podrán incurrir quienes incumplan con lo establecido. Aplicar taller de evaluación de la sesión"/>
    <s v="Presentación, Listado de Asistencia y Taller de Evaluación por evento"/>
    <n v="2"/>
    <d v="2023-08-01T00:00:00"/>
    <d v="2023-12-31T00:00:00"/>
    <n v="21.7"/>
    <m/>
    <s v="SIN COMENTARIO"/>
    <m/>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El desconocimiento  de  la normatividad previstas en los procesos  contractuales  el sistema electrónico  de contratación  publica - SECOP "/>
    <s v="Fortalecer conocimiento sobre mecanismos y pocesos de control y simplificación de las Entidades del Estado y las fuentes de información relacionadas en los integrantes del Grupo Jurídico de la Regional Cordoba."/>
    <s v="Realizar Grupo de Estudio entre los integrantes del Grupo Jurídico sobre Actualización de la Información de la Ejecución, Liquidación y/o Multas y Sanciones en las Cámaras de Comercio respectivas a través del RUES."/>
    <s v="Actas de  Grupo de Estudio  y formatos de evaluación "/>
    <n v="3"/>
    <d v="2023-08-01T00:00:00"/>
    <d v="2023-12-31T00:00:00"/>
    <n v="21.7"/>
    <m/>
    <s v="SIN COMENTARIO"/>
    <m/>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Realizar el control y Seguimiento al cierre de los procesos contractuales que se suscriban en la Regional Córdoba."/>
    <s v="Presentar  en Comité de Gestión y Desempeño, el avance en la gestión de las liquidaciones de contratos y cierres financieros de los contratos."/>
    <s v="Actas de comité de Gestión y Desempeño"/>
    <n v="5"/>
    <d v="2023-08-01T00:00:00"/>
    <d v="2023-12-31T00:00:00"/>
    <n v="21.7"/>
    <m/>
    <s v="SIN COMENTARIO"/>
    <m/>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Fortalecer las competencias de los supervisores y las acciones de supervisión de los contratos de la Regional Córdoba."/>
    <s v="Realizar revisión del correcto diligenciamiento del RAM mediante visitas mensuales por parte de los profesionales del equipo de seguimiento a la ejecución a los contratos de primera infancia en la verificación a UDS, seleccionando 3 visitas por Centro Zonal."/>
    <s v="Informes de Seguimiento"/>
    <n v="5"/>
    <d v="2023-08-01T00:00:00"/>
    <d v="2023-12-31T00:00:00"/>
    <n v="21.7"/>
    <m/>
    <s v="SIN COMENTARIO"/>
    <m/>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Brindar Asistencia Técnica a los equipos de primera infancia de los CZ operadores de los servicios sobre el diligenciamiento del Registros de Asistencia Mensual RAM."/>
    <s v="Brindar Asistencia Técnica a los equipos de primera infancia de los CZ operadores de los servicios sobre el diligenciamiento del RAM"/>
    <s v="Presentación y Listados de Asistencia por Evento"/>
    <n v="9"/>
    <d v="2023-08-01T00:00:00"/>
    <d v="2023-12-31T00:00:00"/>
    <n v="21.7"/>
    <m/>
    <s v="SIN COMENTARIO"/>
    <m/>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capacidades de los Equipos de Supervisión de la Regional Córdoba."/>
    <s v="Jornadas de entrenamiento sobre el Manual del Supervisor"/>
    <s v="Presentación y Listado de Asistencia"/>
    <n v="2"/>
    <d v="2023-08-01T00:00:00"/>
    <d v="2023-12-31T00:00:00"/>
    <n v="21.7"/>
    <m/>
    <s v="SIN COMENTARIO"/>
    <m/>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acciones de supervisión de los contratos en la Regional Córdoba."/>
    <s v="Seguimiento mensual a las EAS frente a la adquisición y actualización de la póliza de los usuarios del servicio UDS"/>
    <s v="Informe de Seguimiento "/>
    <n v="5"/>
    <d v="2023-08-01T00:00:00"/>
    <d v="2023-12-31T00:00:00"/>
    <n v="21.7"/>
    <m/>
    <s v="SIN COMENTARIO"/>
    <m/>
  </r>
  <r>
    <s v="AUD_FIN_2022"/>
    <s v="AUDITORÍA FINANCIERA 2022"/>
    <n v="2022"/>
    <x v="6"/>
    <s v="Gestión documental (OI) (Córdoba)"/>
    <x v="5"/>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Fortalecer los conocimientos de los Colaboradores dela Regional sobre la guí de Gestión Documental, Aplicación de TRD, Rotulado de Cajas y Carpetas."/>
    <s v="Capacitacion a los colaboradores y Supervisores de los contratos sobre: Guia de Gestión Documental -  Aplicación de TRD - Rotulados de Capetas y Cajas"/>
    <s v="Taller de Capacitación "/>
    <n v="2"/>
    <d v="2023-08-01T00:00:00"/>
    <d v="2023-12-31T00:00:00"/>
    <n v="21.7"/>
    <m/>
    <s v="SIN COMENTARI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1. Formular el Plan de trabajo  para definir las actividades a desarrollar para el cumplimiento de la acción de mejora formulada.                                                                                                                                                                                                                                                                                                                                                                                                                                "/>
    <s v="Acta"/>
    <n v="1"/>
    <d v="2023-09-01T00:00:00"/>
    <d v="2023-09-30T00:00:00"/>
    <n v="4.0999999999999996"/>
    <m/>
    <s v="No es clara esta actividad, formular un plan de trabajo para definir las actividades… las actividades no son las que se enceuntran posteriormente numeradas del 2 al 6?? Se van a formular actividades diferentes y por fuera del pland e mejoramient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2. Realizar capacitación a los supervisores de contrato y enlaces, para dar a conocer la reglamentación vigente y los formatos, para el correcto cumplimiento de la finalización y cierre de los procesos contractuales.                                                                                     "/>
    <s v="Acta"/>
    <n v="1"/>
    <d v="2023-09-01T00:00:00"/>
    <d v="2023-09-30T00:00:00"/>
    <n v="4.0999999999999996"/>
    <m/>
    <s v="SIN COMENTARI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3.  Identificar los contratos susceptibles de finalización y cierre contractual a partir de la vigencia 2019._x000a__x000a_                                                                                            "/>
    <s v=" Relación de contatos que requieren acta de finalización y cierre contractual.                                                                                                                                                          "/>
    <n v="3"/>
    <d v="2023-10-01T00:00:00"/>
    <d v="2023-12-31T00:00:00"/>
    <n v="13"/>
    <m/>
    <s v="SIN COMENTARI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4. Enviar  mensualmete a los supervisores el listado de los contratos suceptibles de cierre de xpediente contractual."/>
    <s v="correo electronico a los supervisores de Contratos"/>
    <n v="4"/>
    <d v="2023-09-01T00:00:00"/>
    <d v="2023-12-31T00:00:00"/>
    <n v="17.3"/>
    <m/>
    <s v="SIN COMENTARI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5. Solicitar a los supervisores de contratos la elaboración y firma del acta de cierre de expediente, en cumplimiento de sus obligaciones de acuerdo con la Guía de Supervisión, el Estatuto General de la Contratación Pública, la Ley 1474 de 2011 y demás disposiciones aplicables a la materia, así como la  Ley 1952 de 2019, Código General Disciplinario.  "/>
    <s v="Correo electrónico                                                                                                                                                                                                                                                                                                                                                                                                                                                            "/>
    <n v="4"/>
    <d v="2023-10-01T00:00:00"/>
    <d v="2023-12-31T00:00:00"/>
    <n v="13"/>
    <m/>
    <s v="SIN COMENTARIO"/>
    <m/>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6. Publicar las actas de cierre en la plataforma respectiva, de acuerdo con el control de actas firmadas.                                                                                                                                                                                                                                                                                                                                                                                                   "/>
    <s v=" Relación de contratos publicados en la plataforma respectiva                                                                                                                   "/>
    <n v="4"/>
    <d v="2023-10-01T00:00:00"/>
    <d v="2023-12-31T00:00:00"/>
    <n v="13"/>
    <m/>
    <s v="SIN COMENTARIO"/>
    <m/>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1. capacitar a los supervisores de contratos sobre normativas presupuetales, especficamete en la constitución de reservas presupuestales._x000a__x000a_"/>
    <s v="Acta"/>
    <s v="1_x000a_"/>
    <d v="2023-10-01T00:00:00"/>
    <d v="2023-10-31T00:00:00"/>
    <n v="4.3"/>
    <m/>
    <s v="SIN COMENTARIO"/>
    <m/>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2. Hacer seguimiento a la ejecución presupuestal , con el propósito de que se constituyan las reservas presupuetales a corde a la normatividad vigente."/>
    <s v="Correo electrónico"/>
    <n v="3"/>
    <d v="2023-09-01T00:00:00"/>
    <d v="2023-11-30T00:00:00"/>
    <n v="12.9"/>
    <m/>
    <s v="SIN COMENTARIO"/>
    <m/>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3. Consolidar reservas presupuestales constituidas para la vigencia 2023, elaborando matriz de seguimiento relacionando centro zonal, fecha de pago o liquidación de contrato. Haciendo seguimiento mensual hasta finalizar proceso."/>
    <s v="Matriz de seguimiento de reservas presupuestales"/>
    <n v="1"/>
    <d v="2023-12-01T00:00:00"/>
    <d v="2023-12-31T00:00:00"/>
    <n v="4.3"/>
    <m/>
    <s v="SIN COMENTARIO"/>
    <m/>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1. Realizar seguimiento a la ejecución financiera a través de matriz  de reporte de saldos no ejecutados, ejcución de contratartida y destinación del rubro de gastos administrativos._x000a_"/>
    <s v="Matriz de reporte al seguimiento financiero"/>
    <n v="2"/>
    <d v="2023-09-01T00:00:00"/>
    <d v="2023-12-31T00:00:00"/>
    <n v="17.3"/>
    <m/>
    <s v="Es la misma actividad que la expuesta en la celda  K148, la diferencia radica en las dechas de inicio y fin, es necesario dejar dos acciones iguales o es posible modificar la fecha fin al 31 de agosto de 2024 y dejar solo una acción' o aclarar en las actividades la vigencia?! "/>
    <m/>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1. Realizar seguimiento a la ejecución financiera a través de matriz  de reporte de saldos no ejecutados, ejcución de contratartida y destinación del rubro de gastos administrativos._x000a_"/>
    <s v="Matriz de reporte al seguimiento financiero"/>
    <n v="4"/>
    <d v="2024-01-01T00:00:00"/>
    <d v="2024-08-31T00:00:00"/>
    <n v="34.700000000000003"/>
    <m/>
    <s v="Es la misma actividad que la expuesta en la celda  K147, la diferencia radica en las dechas de inicio y fin, es necesario dejar dos acciones iguales o es posible modificar la fecha fin al 31 de agosto de 2024 y dejar solo una acción' o aclarar en las actividades la vigencia?! "/>
    <m/>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2. Realizar visita a la Regional ICBF Valle del Cauca para apoyar la implementación y verificación del instrumento de supervisión."/>
    <s v="Acta de reunión"/>
    <n v="1"/>
    <d v="2024-05-01T00:00:00"/>
    <d v="2024-05-31T00:00:00"/>
    <n v="4.3"/>
    <m/>
    <s v="SIN COMENTARIO"/>
    <m/>
  </r>
  <r>
    <s v="AUD_FIN_2022"/>
    <s v="AUDITORÍA FINANCIERA 2022"/>
    <n v="2022"/>
    <x v="29"/>
    <s v="Ejecución de Reservas Rezago 2021 (D) (Cauca)"/>
    <x v="7"/>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1. Realizar seguimiento a la ejecución financiera a través de matriz  de reporte de saldos no ejecutados, ejcución de contratartida y destinación del rubro de gastos administrativos._x000a_"/>
    <s v="Matriz de reporte al seguimiento financiero"/>
    <n v="6"/>
    <d v="2023-09-01T00:00:00"/>
    <d v="2024-08-31T00:00:00"/>
    <n v="52.1"/>
    <m/>
    <s v="SIN COMENTARIO"/>
    <m/>
  </r>
  <r>
    <s v="AUD_FIN_2022"/>
    <s v="AUDITORÍA FINANCIERA 2022"/>
    <n v="2022"/>
    <x v="29"/>
    <s v="Ejecución de Reservas Rezago 2021 (D) (Cauca)"/>
    <x v="7"/>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2. Realizar visita a la Regional ICBF Cauca para apoyar la implementación y verificación del instrumento de supervisión."/>
    <s v="Acta de reunión"/>
    <n v="1"/>
    <d v="2024-06-01T00:00:00"/>
    <d v="2024-06-30T00:00:00"/>
    <n v="4.0999999999999996"/>
    <m/>
    <s v="SIN COMENTARIO"/>
    <m/>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m/>
    <s v="SIN COMENTARIO"/>
    <m/>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8-30T00:00:00"/>
    <n v="4.0999999999999996"/>
    <m/>
    <s v="SIN COMENTARIO"/>
    <m/>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m/>
    <s v="SIN COMENTARIO"/>
    <m/>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m/>
    <s v="SIN COMENTARIO"/>
    <m/>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8-30T00:00:00"/>
    <n v="4.0999999999999996"/>
    <m/>
    <s v="SIN COMENTARIO"/>
    <m/>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m/>
    <s v="SIN COMENTARIO"/>
    <m/>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m/>
    <s v="SIN COMENTARIO"/>
    <m/>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ras, se hagan requerimientos oficiales exigiendo la presentación y tramite de las facturas. "/>
    <s v="MEMORANDO"/>
    <n v="1"/>
    <d v="2023-08-01T00:00:00"/>
    <d v="2023-08-30T00:00:00"/>
    <n v="4.0999999999999996"/>
    <m/>
    <s v="SIN COMENTARIO"/>
    <m/>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y presentar en comité de gestion para tomar las acciones a que haya lugar."/>
    <s v="ACTA DE COMITÉ"/>
    <n v="1"/>
    <d v="2023-09-01T00:00:00"/>
    <d v="2023-11-30T00:00:00"/>
    <n v="12.9"/>
    <m/>
    <s v="SIN COMENTARIO"/>
    <m/>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1. Realizar cronograma de programación de la contratación del II Semestre de los rubros del proyecto Apoyo y Fortalecimiento a la Familia  a nivel nacional."/>
    <s v="Matriz (Excel)_x000a_"/>
    <n v="1"/>
    <d v="2023-08-17T00:00:00"/>
    <d v="2023-09-30T00:00:00"/>
    <n v="4.0999999999999996"/>
    <m/>
    <s v="SIN COMENTARIO"/>
    <m/>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2. Realizar las actas de análisis del nuevo módelo financiero mensual, con los alertas de los saldos de apropiación, saldos de CDP, saldos de compromiso y reservas presupuestales para remisión a la Dirección Financiera."/>
    <s v="Correo Electronico_x000a_"/>
    <n v="5"/>
    <d v="2023-08-15T00:00:00"/>
    <d v="2023-12-29T00:00:00"/>
    <n v="19.399999999999999"/>
    <m/>
    <s v="SIN COMENTARIO"/>
    <m/>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3. Seguimiento mensual a las regionales por parte del equipo financiero de la DFC"/>
    <s v="Memorando_x000a_"/>
    <n v="5"/>
    <d v="2023-08-01T00:00:00"/>
    <d v="2023-12-29T00:00:00"/>
    <n v="21.4"/>
    <m/>
    <s v="SIN COMENTARIO"/>
    <m/>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4. Participar en los Comités de Seguimiento a la Ejecución Presupuestal convocados por la Dirección Financiera y presentar las alertas del área para la toma de decisiones._x000a_"/>
    <s v="Acta"/>
    <n v="5"/>
    <d v="2023-08-01T00:00:00"/>
    <d v="2023-12-29T00:00:00"/>
    <n v="21.4"/>
    <m/>
    <s v="SIN COMENTARIO"/>
    <m/>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5.Reporte con Cifras ejecución mensulaes de las  modalidades de la Dirección de Familias y Comunidades vigencia 2023"/>
    <s v="Matriz (Excel)_x000a_"/>
    <n v="5"/>
    <d v="2023-08-01T00:00:00"/>
    <d v="2023-12-29T00:00:00"/>
    <n v="21.4"/>
    <m/>
    <s v="SIN COMENTARIO"/>
    <m/>
  </r>
  <r>
    <s v="AUD_FIN_2022"/>
    <s v="AUDITORÍA FINANCIERA 2022"/>
    <n v="2022"/>
    <x v="29"/>
    <s v="Ejecución de Reservas Rezago 2021 (D) (Cauca)"/>
    <x v="9"/>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m/>
    <s v="Una vez revisado la información del cuadro 114  (pagina 272) se evidencia en la columna &quot;Rubros con recurso no ejecutado&quot; , que estos hacen referencia al  proyecto de inversión C-4102-1500-18-0-4102001-02 C-4102-1500-18-0-4102002-02. De acuerdo a lo anterior , estte hallazgo no aplicaria para la Direcci´ón de Familias y Comunidades "/>
    <m/>
    <m/>
    <m/>
    <m/>
    <m/>
    <n v="0"/>
    <m/>
    <m/>
    <m/>
  </r>
  <r>
    <s v="AUD_FIN_2022"/>
    <s v="02. AUDITORÍA FINANCIERA 2017"/>
    <n v="2017"/>
    <x v="39"/>
    <s v="Reservas Presupuestales vigencia 2017 – Sede Nacional (D)"/>
    <x v="10"/>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02. AUDITORÍA FINANCIERA 2017"/>
    <n v="2017"/>
    <x v="39"/>
    <s v="Reservas Presupuestales vigencia 2017 – Sede Nacional (D)"/>
    <x v="10"/>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02. AUDITORÍA FINANCIERA 2017"/>
    <n v="2017"/>
    <x v="26"/>
    <s v=" Reservas Presupuestales y Cuentas por Pagar (A-D)"/>
    <x v="10"/>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02. AUDITORÍA FINANCIERA 2017"/>
    <n v="2017"/>
    <x v="26"/>
    <s v=" Reservas Presupuestales y Cuentas por Pagar (A-D)"/>
    <x v="10"/>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16. AUDITORÍA FINANCIERA 2019"/>
    <n v="2019"/>
    <x v="40"/>
    <s v="Constitución reservas presupuestales – Dirección General "/>
    <x v="10"/>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16. AUDITORÍA FINANCIERA 2019"/>
    <n v="2019"/>
    <x v="40"/>
    <s v="Constitución reservas presupuestales – Dirección General "/>
    <x v="10"/>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19. AUDITORÍA FINANCIERA 2020"/>
    <n v="2020"/>
    <x v="41"/>
    <s v="Constitución Reservas Presupuestales "/>
    <x v="10"/>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19. AUDITORÍA FINANCIERA 2020"/>
    <n v="2020"/>
    <x v="41"/>
    <s v="Constitución Reservas Presupuestales "/>
    <x v="10"/>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19. AUDITORÍA FINANCIERA 2020"/>
    <n v="2020"/>
    <x v="42"/>
    <s v="Trámite liberación de saldos registros presupuestales  "/>
    <x v="10"/>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19. AUDITORÍA FINANCIERA 2020"/>
    <n v="2020"/>
    <x v="42"/>
    <s v="Trámite liberación de saldos registros presupuestales  "/>
    <x v="10"/>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24. AUDITORÍA FINANCIERA 2021"/>
    <n v="2021"/>
    <x v="43"/>
    <s v="Corrección de errores periodo contable anterior Cuenta 3109 (Dirección General)"/>
    <x v="10"/>
    <s v="Hallazgo N° 19. Corrección de errores periodo contable anterior Cuenta 3109 (Dirección General)_x000a__x000a_El comprobante contable 305636 del 02-09-2021, cuya descripción es: “Anular Recaudo básico de Ingresos Presupuestales con diferencial cambiario positivo Tipo de documento soporte: CONSIGNACION, Número de documento soporte: 134920“ 3 muestra los siguientes registros fueron:_x000a_Ver Cuadro N° 54_x000a_Teniendo en cuenta que la Contaduría General de la Nación en su catálogo de cuentas tiene establecidas la cuenta 310902 para el manejo de correcciones de errores de un periodo contable anterior, registro que no se evidencia en el comprobante 305636 de 2021, nos encontramos frente a una subestimación de la cuenta 310902 por $1.579.012.260 y sobreestimación de la cuenta 572080 en el mismo valor._x000a_La descripción que aparece en el comprobante 305636 de fecha 02/09/2021 da cuenta de una anulación de un recaudo por donación efectuado mediante el comprobante N°134920 del año 2020:_x000a_Ver Cuadro N° 55_x000a_Sin embargo, al verificar esta información se observó que el comprobante 134920 de 2020 no pertenece a la Dirección General y no corresponde al recaudo mencionado, sino a un pago de un contrato de prestación de servicios por $3.186.000 de la regional Cesar. Es decir, hay una descripción inadecuada del hecho económico en el documento fuente._x000a__x000a_... situación que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
    <s v="La situación presentada obedece a debilidades en el registro de la información contable, falta de seguimiento y control de los registros contables (en el comprobante 305636, quien lo aprueba es el mismo usuario que lo elabora),"/>
    <s v="La Contaduría General de la Nación, ante solicitud realizada en el marco del plan de mejoramiento, indicó que NO HABIA HABIDO error en el proceso realizado por el ICBF y que fue causa de este hallazgo. Ahora bien, según lo indicado por la Contraloría el tema es distinto, y hace referencia a que el aprobador es el mismo que elabora el comprobante contable, situación que para el proceso de ingresos se hace de forma automática. Por lo anterior, se considera que no existe fundamento para realizar acciones salvo aclararle a la CGR el proceso avalado por la CGN y que además fue instruido por el MHCP."/>
    <s v="Mesa de trabajo de aclaración con la Contraloría General de la República."/>
    <s v="Solicitar a la Oficina de Control Interno que programe reunión con la CGR, con el fin de aclarar el hallazgo."/>
    <s v="Correo electrónico"/>
    <n v="1"/>
    <d v="2023-08-01T00:00:00"/>
    <d v="2023-08-31T00:00:00"/>
    <n v="4.3"/>
    <m/>
    <s v="Sesugiere a OCI revisar esta actividad "/>
    <m/>
  </r>
  <r>
    <s v="AUD_FIN_2022"/>
    <s v="24. AUDITORÍA FINANCIERA 2021"/>
    <n v="2021"/>
    <x v="18"/>
    <s v="Pérdida de recursos de Apropiación (Dirección General)"/>
    <x v="1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24. AUDITORÍA FINANCIERA 2021"/>
    <n v="2021"/>
    <x v="18"/>
    <s v="Pérdida de recursos de Apropiación (Dirección General)"/>
    <x v="1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24. AUDITORÍA FINANCIERA 2021"/>
    <n v="2021"/>
    <x v="4"/>
    <s v="Reservas presupuestales vigencia 2021 (Dirección General)"/>
    <x v="1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24. AUDITORÍA FINANCIERA 2021"/>
    <n v="2021"/>
    <x v="4"/>
    <s v="Reservas presupuestales vigencia 2021 (Dirección General)"/>
    <x v="1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s v="SIN COMENTARIO"/>
    <m/>
  </r>
  <r>
    <s v="AUD_FIN_2022"/>
    <s v="24. AUDITORÍA FINANCIERA 2021"/>
    <n v="2021"/>
    <x v="36"/>
    <s v="Constitución reservas presupuestales 2021 (Bogotá)"/>
    <x v="10"/>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m/>
    <m/>
  </r>
  <r>
    <s v="AUD_FIN_2022"/>
    <s v="24. AUDITORÍA FINANCIERA 2021"/>
    <n v="2021"/>
    <x v="36"/>
    <s v="Constitución reservas presupuestales 2021 (Bogotá)"/>
    <x v="10"/>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m/>
    <m/>
  </r>
  <r>
    <s v="AUD_FIN_2022"/>
    <s v="24. AUDITORÍA FINANCIERA 2021"/>
    <n v="2021"/>
    <x v="37"/>
    <s v="Ejecución reservas presupuestales de 2020 (Bogotá)"/>
    <x v="10"/>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m/>
    <m/>
  </r>
  <r>
    <s v="AUD_FIN_2022"/>
    <s v="24. AUDITORÍA FINANCIERA 2021"/>
    <n v="2021"/>
    <x v="37"/>
    <s v="Ejecución reservas presupuestales de 2020 (Bogotá)"/>
    <x v="10"/>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m/>
    <m/>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1"/>
    <s v="Ajuste periodos anteriores Cuenta Construcciones en curso (D) (Dirección General)"/>
    <x v="1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que establezca el porcentaje o valor requerido para efectuar reexpresión de estados financieros. "/>
    <s v="Actividad 1. Presentar al Comité de Sostenibilidad la propuesta de politica para reexpresión de Estados Financieros."/>
    <s v="Acta_x000a__x000a__x000a__x000a__x000a__x000a__x000a__x000a__x000a__x000a_"/>
    <s v="1_x000a__x000a__x000a__x000a__x000a__x000a__x000a__x000a__x000a__x000a_"/>
    <d v="2023-08-01T00:00:00"/>
    <d v="2023-09-30T00:00:00"/>
    <n v="8.6"/>
    <m/>
    <s v="SIN COMENTARIO"/>
    <m/>
  </r>
  <r>
    <s v="AUD_FIN_2022"/>
    <s v="AUDITORÍA FINANCIERA 2022"/>
    <n v="2022"/>
    <x v="11"/>
    <s v="Ajuste periodos anteriores Cuenta Construcciones en curso (D) (Dirección General)"/>
    <x v="1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en relación con el porcentaje o valor requerido para efectuar reexpresión de estados financieros. "/>
    <s v="Actividad 2. Incorporar la nueva política al manual de politicas contables del ICBF                      "/>
    <s v="Manual Actualizado"/>
    <s v="1_x000a__x000a__x000a__x000a__x000a__x000a__x000a__x000a__x000a_"/>
    <d v="2023-09-01T00:00:00"/>
    <d v="2023-10-31T00:00:00"/>
    <n v="8.6"/>
    <m/>
    <s v="SIN COMENTARIO"/>
    <m/>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s v="SIN COMENTARIO"/>
    <m/>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s v="SIN COMENTARIO"/>
    <m/>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s v="SIN COMENTARIO"/>
    <m/>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s v="SIN COMENTARIO"/>
    <m/>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1. Solicitar mensualmente de agosto a noviembre, las actas de legalización de recursos entregados en administración."/>
    <s v="Correo electrónico"/>
    <n v="4"/>
    <d v="2023-08-01T00:00:00"/>
    <d v="2023-11-30T00:00:00"/>
    <n v="17.3"/>
    <m/>
    <s v="SIN COMENTARIO"/>
    <m/>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2. Revisar que los recursos legalizados se encuentren oportuna y correctamente  registrados en la contabilidad."/>
    <s v="Informe"/>
    <n v="1"/>
    <d v="2023-08-01T00:00:00"/>
    <d v="2023-11-30T00:00:00"/>
    <n v="17.3"/>
    <m/>
    <s v="SIN COMENTARIO"/>
    <m/>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3. Informar al Área correspondiente, al presentarse deficiencias en los registros contables realizados."/>
    <s v="Correo electrónico"/>
    <n v="1"/>
    <d v="2023-08-01T00:00:00"/>
    <d v="2023-11-30T00:00:00"/>
    <n v="17.3"/>
    <m/>
    <s v="SIN COMENTARIO"/>
    <m/>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 1: Eliminar el procedimiento P5. GF Constitución Ejecución y Seguimiento de Reservas Presupuestales y Cuentas por Pagar, con la finalidad de separar los procesos en 2 procedimientos diferentes: uno para cuentas por pagar y otra para reservas presupuestales."/>
    <s v="Procedimientos"/>
    <n v="2"/>
    <d v="2023-08-01T00:00:00"/>
    <d v="2023-09-30T00:00:00"/>
    <n v="8.6"/>
    <m/>
    <s v="SIN COMENTARIO"/>
    <m/>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d 2: Socializar procedimientos creados de reservas presupuestales y cuentas por pagar"/>
    <s v="Correo Electrónico"/>
    <n v="1"/>
    <d v="2023-09-01T00:00:00"/>
    <d v="2023-11-30T00:00:00"/>
    <n v="12.9"/>
    <m/>
    <s v="SIN COMENTARIO"/>
    <m/>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3: Realizar el informe de seguimiento y ejecución  mensual  a nivel regional  y Grupo Financiero Sede de la Dirección General, de las cuentas por pagar  y  Reservas Presupuestales."/>
    <s v="Informe de seguimiento"/>
    <n v="2"/>
    <d v="2023-09-01T00:00:00"/>
    <d v="2023-11-30T00:00:00"/>
    <n v="12.9"/>
    <m/>
    <s v="SIN COMENTARIO"/>
    <m/>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4: Remitir alertas según el resultado del informe de seguimiento."/>
    <s v="Correo Electronico"/>
    <n v="2"/>
    <d v="2023-09-01T00:00:00"/>
    <d v="2023-11-30T00:00:00"/>
    <n v="12.9"/>
    <m/>
    <s v="SIN COMENTARIO"/>
    <m/>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1. Realizar mesa de trabajo con la Oficina Asesora Jurídica con el fin de validar los inconvenientes presentados y de ser posible considerar la posibilidad de centralizar los registros de procesos de representación judicial en el Grupo Financiero Sede de la Dirección General._x000a_"/>
    <s v="Acta_x000a_ _x000a__x000a__x000a__x000a_"/>
    <n v="1"/>
    <d v="2023-08-01T00:00:00"/>
    <d v="2023-11-30T00:00:00"/>
    <n v="17.3"/>
    <m/>
    <s v="SIN COMENTARIO"/>
    <m/>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2. implementar la simplificación del trámite, con la centralización de la contabilidad de los procesos jurídicos, proponiendo la verificación, aprobación y actualización del Procedimiento para Consolidar la Información Contable Administrativa y Jurídica P32.GFv3 e Instructivo Contable de Procesos Jurídicos IT6.P31.GF v2 del proceso de Gestión Financiera_x000a__x000a_"/>
    <s v="Actualización Procedimiento_x000a__x000a__x000a__x000a__x000a_"/>
    <n v="1"/>
    <d v="2023-08-01T00:00:00"/>
    <d v="2023-11-30T00:00:00"/>
    <n v="17.3"/>
    <m/>
    <s v="SIN COMENTARIO"/>
    <m/>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3. Con el fin de poner en marcha el ejercicio de centralización de los procesos jurídicos en la Sede de la Dirección General, proponer estrategia de transición de la contabilidad por Regionales (Realizar cronograma de actividades) _x000a_"/>
    <s v="Cronograma_x000a_"/>
    <n v="1"/>
    <d v="2023-08-01T00:00:00"/>
    <d v="2023-11-30T00:00:00"/>
    <n v="17.3"/>
    <m/>
    <s v="SIN COMENTARIO"/>
    <m/>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4. Realizar seguimiento  y retroalimentación a los Grupos Contables regionales frente al registro y depuración de las partidas (OAJ)_x000a_"/>
    <s v="Acta socialización_x000a_"/>
    <n v="1"/>
    <d v="2023-08-01T00:00:00"/>
    <d v="2023-11-30T00:00:00"/>
    <n v="17.3"/>
    <m/>
    <s v="SIN COMENTARIO"/>
    <m/>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5. Realizar conciliación a nivel nacional con SIIF Nación."/>
    <s v="Reportes SIIF Nación"/>
    <n v="1"/>
    <d v="2023-08-01T00:00:00"/>
    <d v="2023-11-30T00:00:00"/>
    <n v="17.3"/>
    <m/>
    <s v="SIN COMENTARIO"/>
    <m/>
  </r>
  <r>
    <s v="AUD_FIN_2022"/>
    <s v="AUDITORÍA FINANCIERA 2022"/>
    <n v="2022"/>
    <x v="23"/>
    <s v="Recursos de Apropiación vigencia 2022 (D) (Dirección General)"/>
    <x v="1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1: Realizar mesas de trabajo con áreas de la sede nacional y regionales con la finalidad de evaluar y generar las alertas oportunas a la Dirección General, de manera que se puedan realizar las acciones preventivas, tendientes a mitigar la pérdida de apropiación y constitución de rezago presupuestal."/>
    <s v="Informe a la Dirección General y Cómite de Seguimiento Presupuestal"/>
    <n v="2"/>
    <d v="2023-09-01T00:00:00"/>
    <d v="2023-10-31T00:00:00"/>
    <n v="8.6"/>
    <m/>
    <s v="SIN COMENTARIO"/>
    <m/>
  </r>
  <r>
    <s v="AUD_FIN_2022"/>
    <s v="AUDITORÍA FINANCIERA 2022"/>
    <n v="2022"/>
    <x v="23"/>
    <s v="Recursos de Apropiación vigencia 2022 (D) (Dirección General)"/>
    <x v="1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2: Realizar informe del resultado de las mesas de trabajo"/>
    <s v="Informe a la Dirección General y Cómite de Seguimiento Presupuestal"/>
    <n v="2"/>
    <d v="2023-09-01T00:00:00"/>
    <d v="2023-10-31T00:00:00"/>
    <n v="8.6"/>
    <m/>
    <s v="SIN COMENTARIO"/>
    <m/>
  </r>
  <r>
    <s v="AUD_FIN_2022"/>
    <s v="AUDITORÍA FINANCIERA 2022"/>
    <n v="2022"/>
    <x v="19"/>
    <s v="Constitución Reservas Presupuestales (D) (Dirección General)"/>
    <x v="1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AUDITORÍA FINANCIERA 2022"/>
    <n v="2022"/>
    <x v="19"/>
    <s v="Constitución Reservas Presupuestales (D) (Dirección General)"/>
    <x v="1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m/>
    <s v="SIN COMENTARIO"/>
    <m/>
  </r>
  <r>
    <s v="AUD_FIN_2022"/>
    <s v="AUDITORÍA FINANCIERA 2022"/>
    <n v="2022"/>
    <x v="38"/>
    <s v=" Constitución de reservas presupuestales 2022 (D) (Bogotá)"/>
    <x v="1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AUDITORÍA FINANCIERA 2022"/>
    <n v="2022"/>
    <x v="38"/>
    <s v=" Constitución de reservas presupuestales 2022 (D) (Bogotá)"/>
    <x v="1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m/>
    <s v="SIN COMENTARIO"/>
    <m/>
  </r>
  <r>
    <s v="AUD_FIN_2022"/>
    <s v="AUDITORÍA FINANCIERA 2022"/>
    <n v="2022"/>
    <x v="28"/>
    <s v="Constitución de Reservas Presupuestales 2022 (D) (Cauca)"/>
    <x v="1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AUDITORÍA FINANCIERA 2022"/>
    <n v="2022"/>
    <x v="28"/>
    <s v="Constitución de Reservas Presupuestales 2022 (D) (Cauca)"/>
    <x v="1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m/>
    <s v="SIN COMENTARIO"/>
    <m/>
  </r>
  <r>
    <s v="AUD_FIN_2022"/>
    <s v="AUDITORÍA FINANCIERA 2022"/>
    <n v="2022"/>
    <x v="46"/>
    <s v="Cancelación de reservas rezago 2021 (D) (Valle del Cauca)"/>
    <x v="1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AUDITORÍA FINANCIERA 2022"/>
    <n v="2022"/>
    <x v="46"/>
    <s v="Cancelación de reservas rezago 2021 (D) (Valle del Cauca)"/>
    <x v="1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2: Generar informe con los resultados del seguimiento presupuestal a regionales."/>
    <s v="Informe de Seguimiento"/>
    <n v="1"/>
    <d v="2023-08-01T00:00:00"/>
    <d v="2023-11-30T00:00:00"/>
    <n v="17.3"/>
    <m/>
    <s v="SIN COMENTARIO"/>
    <m/>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 1: Solicitar a las regionales estado de las reservas presupuestales."/>
    <s v="Correo Electronico"/>
    <n v="3"/>
    <d v="2023-08-01T00:00:00"/>
    <d v="2023-11-30T00:00:00"/>
    <n v="17.3"/>
    <m/>
    <s v="SIN COMENTARIO"/>
    <m/>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2: Revisar los compromisos con obligatoriedad, que permitan identificar las obligaciones que presentan riesgo de constitución de Vigencia Expirada."/>
    <s v="Informe"/>
    <n v="3"/>
    <d v="2023-08-01T00:00:00"/>
    <d v="2023-11-30T00:00:00"/>
    <n v="17.3"/>
    <m/>
    <s v="SIN COMENTARIO"/>
    <m/>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3: Generar alertas a las áreas de aquellos saldos que se identifiquen como posible vigencia expirada."/>
    <s v="Informe"/>
    <n v="3"/>
    <d v="2023-08-01T00:00:00"/>
    <d v="2023-11-30T00:00:00"/>
    <n v="17.3"/>
    <m/>
    <s v="SIN COMENTARIO"/>
    <m/>
  </r>
  <r>
    <s v="AUD_FIN_2022"/>
    <s v="AUDITORÍA FINANCIERA 2022"/>
    <n v="2022"/>
    <x v="30"/>
    <s v="Registro de información ejecución contratos de aporte Centro Zonal Macizo (Cauca)"/>
    <x v="1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1: Generar procesos de fortalecimiento con las regionales por medio de mesas de trabajo para seguimiento presupuestal, constitución y ejecución de reservas."/>
    <s v="Acta de reunión"/>
    <n v="1"/>
    <d v="2023-08-01T00:00:00"/>
    <d v="2023-11-30T00:00:00"/>
    <n v="17.3"/>
    <m/>
    <s v="SIN COMENTARIO"/>
    <m/>
  </r>
  <r>
    <s v="AUD_FIN_2022"/>
    <s v="AUDITORÍA FINANCIERA 2022"/>
    <n v="2022"/>
    <x v="30"/>
    <s v="Registro de información ejecución contratos de aporte Centro Zonal Macizo (Cauca)"/>
    <x v="1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m/>
    <s v="SIN COMENTARIO"/>
    <m/>
  </r>
  <r>
    <s v="AUD_FIN_2022"/>
    <s v="AUDITORÍA FINANCIERA 2022"/>
    <n v="2022"/>
    <x v="47"/>
    <s v="Obligaciones administración de recursos (D) (Huila)"/>
    <x v="1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1: Elaboración del procedimiento de cuentas maestras_x000a__x000a_"/>
    <s v="Procedimiento publicado"/>
    <n v="1"/>
    <d v="2023-08-01T00:00:00"/>
    <d v="2023-11-30T00:00:00"/>
    <n v="17.3"/>
    <m/>
    <s v="SIN COMENTARIO"/>
    <m/>
  </r>
  <r>
    <s v="AUD_FIN_2022"/>
    <s v="AUDITORÍA FINANCIERA 2022"/>
    <n v="2022"/>
    <x v="47"/>
    <s v="Obligaciones administración de recursos (D) (Huila)"/>
    <x v="1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2: Socialización y capacitación en el procedimiento de cuentas maestras a las Regionales. "/>
    <s v="Correo Electrónico y Acta "/>
    <n v="2"/>
    <d v="2023-08-01T00:00:00"/>
    <d v="2023-11-30T00:00:00"/>
    <n v="17.3"/>
    <m/>
    <s v="SIN COMENTARIO"/>
    <m/>
  </r>
  <r>
    <s v="AUD_FIN_2022"/>
    <s v="AUDITORÍA FINANCIERA 2022"/>
    <n v="2022"/>
    <x v="48"/>
    <s v="Contratos de aporte con Entidades sin Ánimo de Lucro – ESAL (OI) (Huila)"/>
    <x v="10"/>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Socialización del procedimiento estandarizado de cuentas maestras que sirva como documento de consulta a supervisores e incluso operadores para la optimización en el uso de dicho producto para la ejecución de los recursos. "/>
    <s v="Socialización y capacitación en el procedimiento de cuentas maestras a las Regionales. "/>
    <s v="Correo Electrónico y Acta "/>
    <n v="2"/>
    <d v="2023-08-01T00:00:00"/>
    <d v="2023-11-30T00:00:00"/>
    <n v="17.3"/>
    <m/>
    <s v="SIN COMENTARIO"/>
    <m/>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Diagnostico del estado de contratación en cada una de las regionales, definiendo las regionales priorizadas para el acompañamiento."/>
    <s v="Informe"/>
    <n v="1"/>
    <d v="2023-09-01T00:00:00"/>
    <d v="2023-09-30T00:00:00"/>
    <n v="4.0999999999999996"/>
    <m/>
    <s v="ajustar redacción.. Realizar diagnotico…"/>
    <m/>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Acompañamiento en la definición del cronograma de trabajo a desarrollarse en cada fase del proceso"/>
    <s v="Acta"/>
    <n v="33"/>
    <d v="2023-09-09T00:00:00"/>
    <d v="2023-10-08T00:00:00"/>
    <n v="4.0999999999999996"/>
    <m/>
    <s v="Realizar acompañamiento…......"/>
    <m/>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Reporte mensual realizado por el referente sobre estado de contratación relacionados con SST"/>
    <s v="Reporte Regionales"/>
    <n v="132"/>
    <d v="2023-10-01T00:00:00"/>
    <d v="2024-01-31T00:00:00"/>
    <n v="17.399999999999999"/>
    <m/>
    <s v="Realizar reporte…..."/>
    <m/>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Informe  ejecución vigencia 2023"/>
    <s v="Informe "/>
    <n v="1"/>
    <d v="2023-10-09T00:00:00"/>
    <d v="2023-12-20T00:00:00"/>
    <n v="10.3"/>
    <m/>
    <s v="Redactar la acción, lo actual es una unidad de medida"/>
    <m/>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m/>
    <m/>
    <m/>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m/>
    <s v="Redactar la actividad se esta dejando una unidd de medida pero no se entiende cual es la actividad a desarrollar "/>
    <m/>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m/>
    <s v="Redactar la actividad se esta dejando una unidd de medida pero no se entiende cual es la actividad a desarrollar "/>
    <m/>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m/>
    <s v="SIN COMENTARIO"/>
    <m/>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m/>
    <s v="SIN COMENTARIO"/>
    <m/>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m/>
    <s v="SIN COMENTARIO"/>
    <m/>
  </r>
  <r>
    <s v="AUD_FIN_2022"/>
    <s v="AUDITORÍA FINANCIERA 2022"/>
    <n v="2022"/>
    <x v="49"/>
    <s v="Proceso administrativo sancionatorio contrato 86001262021 - Fundación Chonto Cimarrón (D,F) (Putumayo)"/>
    <x v="12"/>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 Desde la supervisión del contrato No. 86001262021, no reportó oportunamente a la Dirección de Infancia, la entrega parcial de aporte del contratista, de conformidad con lo pactado en el contrato, de tal manera que no se contó con el margen de tiempo para exigirle a este su cumplimiento."/>
    <s v="2. Exigir el diligenciamiento en el reporte trimestral de ejecución, inejecución, reinversion y liberación de los recursos, de los programas y modalidades de la Dirección de Infancia, el avance en los aportes a cargo de los operadores en el marco de la ejecución de los contratos."/>
    <s v="2. Adelantar el seguimiento a los aportes a cargo de los operadores en el marco de los contratos suscritos, mediante la revisión del reporte trimestral de ejecución e inejecución, reinversiones y liberación de los recursos (actual), que deben diligenciar los equipos de apoyo a la supervisíón de los contratos de aporte que ejecutan los programas y modalidades de la Dirección de Infancia. En la validación del reporte se identificará el avance en los montos pactados como contrapartida del contrato, gestionando con la supervisión, en los casos en los que aplique, la entrega de los aportes pendientes (incluyendo los documentos que los soportan) de conformidad con el nivel de avance en la ejecución del contrato. "/>
    <s v="1. Informes Trimestral consolidado (III y IV) vigencia 2023._x000a_"/>
    <n v="4"/>
    <d v="2023-08-01T00:00:00"/>
    <d v="2024-06-30T00:00:00"/>
    <n v="44"/>
    <m/>
    <s v="SIN COMENTARIO"/>
    <m/>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1. Participar en la reunión de socilización del diagnostico del inmueble Centro Especial Orange Hi, realizado por la Dirección Administrativa."/>
    <s v="Acta de reunión con conclusiones ."/>
    <n v="1"/>
    <d v="2023-10-01T00:00:00"/>
    <d v="2023-10-31T00:00:00"/>
    <n v="4.3"/>
    <m/>
    <s v="SIN COMENTARIO"/>
    <m/>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2. Participar en la Contrucción del  Plan de Trabajo con la Dirección de Infancia, Dirección de Adolescencia y Juventud, Dirección Administrativa y Dirección Regional San Andres,   para la intervención del inmubel si este lo requiere . "/>
    <s v="Plan de trabajo."/>
    <n v="1"/>
    <d v="2023-10-01T00:00:00"/>
    <d v="2023-10-31T00:00:00"/>
    <n v="2"/>
    <m/>
    <s v="SIN COMENTARIO"/>
    <m/>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3. Participar en el seguimiento  al  Plan de Trabajo de la intervención al Inmueble Centro Especial Orange Hill, s si este lo requiere."/>
    <s v="Actas de Reunión."/>
    <n v="4"/>
    <d v="2023-11-01T00:00:00"/>
    <d v="2024-08-30T00:00:00"/>
    <n v="43.3"/>
    <m/>
    <s v="SIN COMENTARIO"/>
    <m/>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x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Cargar la evidencia del pago del ICBF en la plataforma del SECOP II, después de los 10 días de haberse generado el pago.  _x000a_"/>
    <s v="1. Solicitar a la Dirección de contratación , capacitación sobre la Guía de Supervisión de Contratos y Convenios Suscritos por el ICBF, para los colabores   que apoyan  en la supervision  de la  contratación de la Dirección de Infancia. "/>
    <s v="Listado de asistencia y presentación. "/>
    <n v="5"/>
    <d v="2023-09-15T00:00:00"/>
    <d v="2024-08-16T00:00:00"/>
    <n v="48"/>
    <m/>
    <s v="SIN COMENTARIO"/>
    <m/>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2. Divulgar a los  colaboradores   que apoyan  en la supervision  de la  contratación de la Dirección de Infancia., los correos  de recomendación  sobre la contratacipon que comparte la Dirección de Contratación. "/>
    <s v="Correos electrónicos con la divulgación de las recomendaciones."/>
    <n v="4"/>
    <d v="2023-09-15T00:00:00"/>
    <d v="2024-08-16T00:00:00"/>
    <n v="48"/>
    <m/>
    <s v="corregir divulgar "/>
    <m/>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 3.Realizar la  verificación trimestral de los pagos por parte del ICBF en la plataforma SECOP II."/>
    <s v="Correos  Pantallazo de la Publicación en Secop II. "/>
    <n v="3"/>
    <d v="2023-09-15T00:00:00"/>
    <d v="2024-08-16T00:00:00"/>
    <n v="48"/>
    <m/>
    <s v="SIN COMENTARIO"/>
    <m/>
  </r>
  <r>
    <s v="AUD_FIN_2022"/>
    <s v="AUDITORÍA FINANCIERA 2022"/>
    <n v="2022"/>
    <x v="23"/>
    <s v="Recursos de Apropiación vigencia 2022 (D) (Dirección General)"/>
    <x v="12"/>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1. Reportar a la Dirección financiera del ICBF   el seguimiento periódico a los saldos de recursos en: apropiación disponible, CDP y RP, de la Dirección de Infancia._x000a_"/>
    <s v="1. Entregar a la Dirección financiera  el reporte mensual de seguimiento a los saldos de recursos en: apropiación disponible, CDP y RP, de la Dirección de Infancia._x000a_"/>
    <s v="1. Correo electrónico con soportes. _x000a_."/>
    <n v="6"/>
    <d v="2023-08-01T00:00:00"/>
    <d v="2024-01-31T00:00:00"/>
    <n v="26.1"/>
    <m/>
    <s v="SIN COMENTARIO"/>
    <m/>
  </r>
  <r>
    <s v="AUD_FIN_2022"/>
    <s v="AUDITORÍA FINANCIERA 2022"/>
    <n v="2022"/>
    <x v="23"/>
    <s v="Recursos de Apropiación vigencia 2022 (D) (Dirección General)"/>
    <x v="12"/>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_x000a_2. Realizar los tramites presupuestales  de reducción, adición o liberación de recursos, en los tiempos definidos sin exceder las fechas límite."/>
    <s v="_x000a_2. Adelantar los tramites presupuestales (de acuerdo con la necesidad) de traslados, reducciones y/o adiciones de los Certificados de Disponibilidad Presupuestal (CDP) y de Registro Presupuestal (RP) de los contratos y convenios suscritos por las DIrección de Indfancia en la vigencia 2023, considerando las fechas límite de conformidad con el calendario presupuestal de la Dirección Financiera del ICBF."/>
    <s v="_x000a_2.Entrega de los soportes mensuales  con  los trámites realizados."/>
    <n v="6"/>
    <d v="2023-08-01T00:00:00"/>
    <d v="2024-01-31T00:00:00"/>
    <n v="26.1"/>
    <m/>
    <s v="SIN COMENTARIO"/>
    <m/>
  </r>
  <r>
    <s v="AUD_FIN_2022"/>
    <s v="19. AUDITORÍA FINANCIERA 2020"/>
    <n v="2020"/>
    <x v="24"/>
    <s v="Publicación en el Sistema Electrónico de  Contratación  Pública — SECOP "/>
    <x v="12"/>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La Dirección de Contratación propuso la participación de esta dependencia en la formulación por ser supervisores de los contratos relacionados en el hallazgo.:_x000a_No aplica para la Dirección de Infancia, a realizar la verificación del Contrato 0101779-2019 se evidencia que la supervisión estuvo a cargo de la Dirección de Adolescencia y juventud,   siendo esta Dirección la que realizo la liquidación del mismo."/>
    <m/>
    <m/>
    <m/>
    <m/>
    <m/>
    <n v="0"/>
    <m/>
    <m/>
    <m/>
  </r>
  <r>
    <s v="AUD_FIN_2022"/>
    <s v="AUDITORÍA FINANCIERA 2022"/>
    <n v="2022"/>
    <x v="50"/>
    <s v="Actas mercados contrato 127-2022 (F,D) (Huila)"/>
    <x v="13"/>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Proponer el diseño de formato codificado como registro documental de la relación de alimentos comprados y entregados a cada UDS"/>
    <s v="Solicitar a la Direccion de Primera Infancia el diseño de formato codificado para el recibo a satisfaccion de calidad, cantidad y oportunidad en la entrega fisica o material de los alimentos por parte de la EAS en cada UDS para la preparación de los alimentos servidos "/>
    <s v="Correo electrónico"/>
    <n v="1"/>
    <d v="2023-08-01T00:00:00"/>
    <d v="2023-09-30T00:00:00"/>
    <n v="8.6"/>
    <m/>
    <s v="SIN COMENTARIO"/>
    <m/>
  </r>
  <r>
    <s v="AUD_FIN_2022"/>
    <s v="AUDITORÍA FINANCIERA 2022"/>
    <n v="2022"/>
    <x v="50"/>
    <s v="Actas mercados contrato 127-2022 (F,D) (Huila)"/>
    <x v="13"/>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Fortalecimiento técnico en la Guia para el Ejercicio de la Supervisión de Contratos y Convenios  con enfásis en obligaciones contractuales para garantizar soporte documental de la entrega de los alimentos por parte de la EAS a la UDS"/>
    <s v="Brindar asistencia técnica a supervisores y equipos de seguimiento a la ejecución respecto de la Guia para el Ejercicio de la Supervisión de Contratos y Convenios enfocado en las acciones de seguimiento y control financiero."/>
    <s v="Acta "/>
    <n v="1"/>
    <d v="2023-08-01T00:00:00"/>
    <d v="2023-12-31T00:00:00"/>
    <n v="21.7"/>
    <m/>
    <s v="SIN COMENTARIO"/>
    <m/>
  </r>
  <r>
    <s v="AUD_FIN_2022"/>
    <s v="AUDITORÍA FINANCIERA 2022"/>
    <n v="2022"/>
    <x v="47"/>
    <s v="Obligaciones administración de recursos (D) (Huila)"/>
    <x v="13"/>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Seguimiento y control a los contratos de aporte suscritos en las misionales de acuerdo a la normativida y a las excepciones planteadas en el procedimieto."/>
    <s v="Solicitar a Consultas Regionales conceptualizar las excepciones establecidadas para la constitución de cuentas maestras."/>
    <s v="Correo Electrónico"/>
    <n v="1"/>
    <d v="2023-08-01T00:00:00"/>
    <d v="2023-09-30T00:00:00"/>
    <n v="8.6"/>
    <m/>
    <s v="SIN COMENTARIO"/>
    <m/>
  </r>
  <r>
    <s v="AUD_FIN_2022"/>
    <s v="AUDITORÍA FINANCIERA 2022"/>
    <n v="2022"/>
    <x v="47"/>
    <s v="Obligaciones administración de recursos (D) (Huila)"/>
    <x v="13"/>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Verificación y control de la constitución de cuentas maestras acorde a conceptualización emitida por Consultas Regionales."/>
    <s v="Certificación expedida por el supervisor del contrato de aporte, una vez inicie ejecución, donde se relacionen los contratos con su respectiva cuenta bancaria como cuenta maestra y en saldo $0."/>
    <s v="Certificación"/>
    <n v="5"/>
    <d v="2023-08-01T00:00:00"/>
    <d v="2023-12-31T00:00:00"/>
    <n v="21.7"/>
    <m/>
    <s v="SIN COMENTARIO"/>
    <m/>
  </r>
  <r>
    <s v="AUD_FIN_2022"/>
    <s v="AUDITORÍA FINANCIERA 2022"/>
    <n v="2022"/>
    <x v="51"/>
    <s v="Precios facturas suministro de cárnicos contratos 125 y 128 de 2022 (OI) (Huila)"/>
    <x v="13"/>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r que los alimentos comprados y entregados para preparar, correspondan a la minuta aprobada."/>
    <s v="Relacionar en el informe del supervisor la validación de la factura vs minuta aprobada."/>
    <s v="Informe"/>
    <n v="5"/>
    <d v="2023-08-01T00:00:00"/>
    <d v="2023-12-31T00:00:00"/>
    <n v="21.7"/>
    <m/>
    <s v="SIN COMENTARIO"/>
    <m/>
  </r>
  <r>
    <s v="AUD_FIN_2022"/>
    <s v="AUDITORÍA FINANCIERA 2022"/>
    <n v="2022"/>
    <x v="51"/>
    <s v="Precios facturas suministro de cárnicos contratos 125 y 128 de 2022 (OI) (Huila)"/>
    <x v="13"/>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ción de precios de los alimentos en SIPSA (Sistema de Información de precios del Dane)"/>
    <s v="Incluir en el Informe del Supervisor la verificación en SIPSA de los precios de los alimentos de la canasta y realizar analisis de los valores facturados, identificando  coherencia  en las facturas que presenten los operadores."/>
    <s v="Informe"/>
    <n v="5"/>
    <d v="2023-08-01T00:00:00"/>
    <d v="2023-12-31T00:00:00"/>
    <n v="21.7"/>
    <m/>
    <s v="SIN COMENTARIO"/>
    <m/>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Dar aplicación al procedimiento  de reconstrucción de expedientes - P58.Sa para garantizar  la autenticidad, integridad, veracidad y fidelidad del expediente."/>
    <s v="Requerir al Grupo Jurídico la reconstrucción de expedientes,  especificamente la adquisición nuevamente de los medios magneticosl (CD - DVD), de los contratos identificados por la Contraloria en la Auditoria. "/>
    <s v="Memorando "/>
    <n v="1"/>
    <d v="2023-08-01T00:00:00"/>
    <d v="2023-09-30T00:00:00"/>
    <n v="8.6"/>
    <m/>
    <s v="SIN COMENTARIO"/>
    <m/>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Garantizar el cumplimiento de recomendaciones y lineamientos según Procedimiento de Organización de Archivos - P1SA - Punto 3.9 Políticas de Operación, para garantizar el tiempo de retención de acuerdo con la TRD, custudia y  conservación ."/>
    <s v="Requerir a Supervisores de Contrato garantizar y verificar que el contenido de los medios magnéticos se encuentren en buen estado, legibles y almacenados de manera adecuada,  acatando las recomendaciones y lineamientos dados por el ICBF. "/>
    <s v="Memorando "/>
    <n v="1"/>
    <d v="2023-08-01T00:00:00"/>
    <d v="2023-09-30T00:00:00"/>
    <n v="8.6"/>
    <m/>
    <s v="SIN COMENTARIO"/>
    <m/>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Fortalecer el proceso de gestión documental conforme a nuevas orientaciones sobre creación de archivos híbridos, sugiriendo la disminución de medios magnéticos e instando al uso efectivo de la plataforma SECOP II."/>
    <s v="Solicitar apoyo a la Dirección Administrativa - Grupo de Gestión Documental y Dirección de Contratación,  la socialización y aplicabilidad de  los nuevos lineamientos de organización de expedientes en ambientes virtuales,  de acuerdo con los memorandos 202012220000131903 y 202112220000148993."/>
    <s v="Correo Electrónico"/>
    <n v="1"/>
    <d v="2023-08-01T00:00:00"/>
    <d v="2023-10-30T00:00:00"/>
    <n v="12.9"/>
    <m/>
    <s v="SIN COMENTARIO"/>
    <m/>
  </r>
  <r>
    <s v="AUD_FIN_2022"/>
    <s v="AUDITORÍA FINANCIERA 2022"/>
    <n v="2022"/>
    <x v="48"/>
    <s v="Contratos de aporte con Entidades sin Ánimo de Lucro – ESAL (OI) (Huila)"/>
    <x v="13"/>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Verificar en la pagina de la DIAN las CALIFICADAS EN EL RÉGIMEN TRIBUTARIO ESPECIAL y expedir por parte de la oficina juridica y/o supervisión delegada el cumplimiento de la clasificación del oferente"/>
    <s v="Solicitar a la Dirección de contratación, la inclusión del requisito &quot;certificación de verificación en la pagina de la DIAN ESAL CALIFICADAS EN EL RÉGIMEN TRIBUTARIO ESPECIAL&quot;, en el FORMATO LISTA DE CHEQUEO CONTRATACIÓN DIRECTA APORTE Y CONVENIO - F5.P5.ABS"/>
    <s v="Correo Electrónico"/>
    <n v="1"/>
    <d v="2023-08-01T00:00:00"/>
    <d v="2023-12-30T00:00:00"/>
    <n v="21.6"/>
    <m/>
    <s v="SIN COMENTARIO"/>
    <m/>
  </r>
  <r>
    <s v="AUD_FIN_2022"/>
    <s v="AUDITORÍA FINANCIERA 2022"/>
    <n v="2022"/>
    <x v="48"/>
    <s v="Contratos de aporte con Entidades sin Ánimo de Lucro – ESAL (OI) (Huila)"/>
    <x v="13"/>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Creación de certificado o constancia en la que se registre o valide la relación de alimentos comprados y entregados a cada UDS"/>
    <s v="Solicitar desde la supervisión de los contratos, la certificación o constacia de entrega el recibo a satisfaccion de calidad, cantidad y oportunidad en la entrega fisica o material de los alimentos por parte de la EAS en cada UDS para la preparación de los alimentos servidos "/>
    <s v="Correo electrónico"/>
    <n v="1"/>
    <d v="2023-08-01T00:00:00"/>
    <d v="2023-09-30T00:00:00"/>
    <n v="8.6"/>
    <m/>
    <s v="SIN COMENTARIO"/>
    <m/>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Hacer seguimiento detallado al reporte de los procesos contractuales, a traves del SIRECI"/>
    <s v="Hacer seguimiento  a los informes enviados a la CGR a traves del SIRECI, que refleje verificación detallada del consecutivo de cada contrato suscrito en la fecha, a fin de constatar que no falte ningún contrato por reportar."/>
    <s v="Actas"/>
    <n v="4"/>
    <d v="2023-08-01T00:00:00"/>
    <d v="2024-06-30T00:00:00"/>
    <n v="47.7"/>
    <m/>
    <s v="SIN COMENTARIO"/>
    <m/>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Apropiar a los colaboradores del Grupo Jurídico en el reporte de los procesos contractuales, a través del SIRECI"/>
    <s v="En  Get socializar el hallazgo efectuado por la CGR, destacando la importancia en la precision y suficiencia de la informacion contractual reportada a traves del SIRECI."/>
    <s v="Acta"/>
    <n v="1"/>
    <d v="2023-08-01T00:00:00"/>
    <d v="2023-12-30T00:00:00"/>
    <n v="21.6"/>
    <m/>
    <s v="SIN COMENTARIO"/>
    <m/>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Fortalecer al personal encargado de registrar la informacion contractual en SITCO, asi como a responsable del registro de la contratación, a traves del SIRECI. "/>
    <s v="Brindar Asistencia tecnica sobre el manual de contratación del ICBF, haciendo enfasis en las funciones de los Grupos Juridicos, respecto a &quot;Mantener actualizados los sistemas y registros de información que se deriven de la actividad contractual en la Dirección Regional&quot;"/>
    <s v="Acta"/>
    <n v="1"/>
    <d v="2023-08-01T00:00:00"/>
    <d v="2023-12-30T00:00:00"/>
    <n v="21.6"/>
    <m/>
    <s v="SIN COMENTARIO"/>
    <m/>
  </r>
  <r>
    <s v="AUD_FIN_2022"/>
    <s v="AUDITORÍA FINANCIERA 2022"/>
    <n v="2022"/>
    <x v="23"/>
    <s v="Recursos de Apropiación vigencia 2022 (D) (Dirección General)"/>
    <x v="14"/>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 acuerdo con el cierre financiero de la vigencia 2022, la DIT ejecutó un 99.7% de los recursos apropiados, es decir, el saldo no ejecutado fue del 0.3%, por lo que no aplica un tratamiento que pueda garantizar al cierre una ejecución del 100% por las diferentes situaciones que no son controlables como terminaciones anticipadas de contratos de prestación de servicios profesionales,  adjudicación de ordenes de compra por menor valor al CDP que apalanco el proceso contractual finalizando la vigencia, que no da opción de adelantar nuevas contrataciones._x000a_"/>
    <m/>
    <m/>
    <m/>
    <m/>
    <m/>
    <m/>
    <m/>
    <m/>
    <m/>
    <m/>
  </r>
  <r>
    <s v="AUD_FIN_2022"/>
    <s v="AUDITORÍA FINANCIERA 2022"/>
    <n v="2022"/>
    <x v="19"/>
    <s v="Constitución Reservas Presupuestales (D) (Dirección General)"/>
    <x v="14"/>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Verificar que, para próximas contrataciones, en las fichas técnicas o estudios previos, se defina como fecha máxima de entrega a satisfacción  de bienes o servicios, el 10 diciembre de cada vigencia. Si el bien o servicio es recibido a satisfacción después del 10 de diciembre y antes del cierre financiero, se podrá pagar o constituir como una cuenta por pagar, siempre y cuando las disposiciones financieras de la entidad lo permitan."/>
    <s v="Fichas Ténicas o Estudios Previos_x000a_(de acuerdo a la demanda)"/>
    <n v="2"/>
    <d v="2023-08-01T00:00:00"/>
    <d v="2023-12-31T00:00:00"/>
    <n v="21.7"/>
    <m/>
    <s v="SIN COMENTARIO"/>
    <m/>
  </r>
  <r>
    <s v="AUD_FIN_2022"/>
    <s v="AUDITORÍA FINANCIERA 2022"/>
    <n v="2022"/>
    <x v="19"/>
    <s v="Constitución Reservas Presupuestales (D) (Dirección General)"/>
    <x v="14"/>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Anticipar la revisión de los productos, servicios o informes de servicios entregados por los proveedores, para ajustarse a los cronogramas de la Dirección Financiera para efectuar el pago."/>
    <s v="Captura de pantalla de Correo electrónico, Lista de chequeo, matriz de verificación de entregables, actas, listas de asistencia, presentación o grabación._x000a_(De acuerdo a la demanda)"/>
    <n v="3"/>
    <d v="2023-08-01T00:00:00"/>
    <d v="2023-12-31T00:00:00"/>
    <n v="21.7"/>
    <m/>
    <s v="SIN COMENTARIO"/>
    <m/>
  </r>
  <r>
    <s v="AUD_FIN_2022"/>
    <s v="AUDITORÍA FINANCIERA 2022"/>
    <n v="2022"/>
    <x v="22"/>
    <s v="Publicidad en el sistema electrónico de contratación pública SECOP II (D) (Dirección General)"/>
    <x v="14"/>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Atendido las observaciones realizadas  al contrato 1014582022 suscriito entre el ICBF y GLOBAL TECHNOLOGY SERVICES GTS SA, se informa que verificada, la plataforma de SECOP II se observa en el numeral 2 la publciación de las pólizas.  Ahora bien en cuanto a los informes de supervisión, se aclara que de acuerdo con el manual de supervisión se debe generar &quot;con la misma periodicidad en que se autoricen los desembolsos o pagos al contratista.&quot; y durante la vigencia 2022, no se realizó ningún desembolso al contratista con ocasión de la ejecución dle contrato, por consiguiente no se genero el precitado informe._x000a__x000a_En razón de lo anterior, no se generan acciones de mejora para este particular."/>
    <m/>
    <m/>
    <m/>
    <m/>
    <m/>
    <m/>
    <m/>
    <m/>
    <m/>
    <m/>
  </r>
  <r>
    <s v="AUD_FIN_2022"/>
    <s v="16. AUDITORÍA FINANCIERA 2019"/>
    <n v="2019"/>
    <x v="25"/>
    <s v=" Principio de publicidad en la contratación"/>
    <x v="15"/>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Diseñar un cronograma de seguimiento a la contratacion con corte mensualizado."/>
    <s v="Cronograma"/>
    <n v="3"/>
    <d v="2023-08-01T00:00:00"/>
    <d v="2023-12-30T00:00:00"/>
    <n v="21.6"/>
    <m/>
    <s v="SIN COMENTARIO"/>
    <m/>
  </r>
  <r>
    <s v="AUD_FIN_2022"/>
    <s v="16. AUDITORÍA FINANCIERA 2019"/>
    <n v="2019"/>
    <x v="25"/>
    <s v=" Principio de publicidad en la contratación"/>
    <x v="15"/>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Verificacion mensualizada en el secop II de la publicacion  de los procesos contratuales "/>
    <s v="Certificación"/>
    <n v="3"/>
    <d v="2023-08-01T00:00:00"/>
    <d v="2023-12-30T00:00:00"/>
    <n v="21.6"/>
    <m/>
    <s v="SIN COMENTARIO"/>
    <m/>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1. Realizar una revisión de los manuales técnicos operativos de las modalidades de primera infancia con el fin de identificar los ajustes que se requieren relacionados con la disminución y aumento de contrapartida y/o valor técnico agregado  y  la necesidad de asistencia técnica por parte de Dirección de Primera Infancia hacia la Regional Magdalena"/>
    <s v="Acta de reunión"/>
    <n v="1"/>
    <d v="2023-09-01T00:00:00"/>
    <d v="2023-09-30T00:00:00"/>
    <n v="4.0999999999999996"/>
    <m/>
    <s v="SIN COMENTARIO"/>
    <m/>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2. Remitir a la Dirección de Primera Infancia las necesidades de asistencia técnica de la Regional Magdalena especialmente  en el manejo de la contrapartida sobre las reducciones de los contratos y la propuesta de ajustes a los manuales producto de la verificación previa de la regional."/>
    <s v="Correo electrónico"/>
    <n v="1"/>
    <d v="2023-09-01T00:00:00"/>
    <d v="2023-09-30T00:00:00"/>
    <n v="4.0999999999999996"/>
    <m/>
    <s v="SIN COMENTARIO"/>
    <m/>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3.Socializar en el marco del GET  con  los supervisores de contrato, enlaces financieros y apoyo financieros en la sede regional  el procedimiento establecido en el manual operativo para el manejo de la contrapartida sobre las reducciones de los contratos."/>
    <s v="Acta de reunión"/>
    <n v="1"/>
    <d v="2023-08-01T00:00:00"/>
    <d v="2023-12-31T00:00:00"/>
    <n v="21.7"/>
    <m/>
    <s v="SIN COMENTARIO"/>
    <m/>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4.Realizar visitas de seguimiento al proceso de legalizacion de las cuentas en los centros zonales, verificando una muestra aleatoria de contratos y contrapartidas, realizando las respectivas retroalimentaciones."/>
    <s v="Informe "/>
    <n v="8"/>
    <d v="2023-08-01T00:00:00"/>
    <d v="2023-12-31T00:00:00"/>
    <n v="21.7"/>
    <m/>
    <s v="SIN COMENTARIO"/>
    <m/>
  </r>
  <r>
    <s v="AUD_FIN_2022"/>
    <s v="AUDITORÍA FINANCIERA 2022"/>
    <n v="2023"/>
    <x v="54"/>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Hacer seguimiento a las orientaciones impartidas en el memorando 20191000000001100011143 del 20/06/2019"/>
    <s v="Actividad 5.Verificar, en sesión de Comité Regional de Gestión y Desempeño,  la efectividad  de las actividades propuestas en los PMCGR Hallazgo 26, que después del reporte del 100% de evidencias  han dado cierre al hallazgo"/>
    <s v="Acta Comite Regional de Gestión y Desempeño"/>
    <n v="1"/>
    <d v="2024-01-31T00:00:00"/>
    <d v="2024-02-28T00:00:00"/>
    <n v="4"/>
    <m/>
    <s v="SIN COMENTARIO"/>
    <m/>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1. Realizar una revisión de los manuales técnicos operativos de las modalidades de Adolescencia y Juventud 2023,  con el fin de identificar los ajustes que se requieren relacionados con orientaciones específicas dentro del Manual  de cómo proceder frente al caso de no poder ejecuctar la oferta en el tiempo establecido inicialmente , y los pautas de cómo el operador debe realizar el proceso de intensificación, donde da cumplimiento con la secuencia metodológica y currículum que se estabalece para el contrato._x000a_Nota: Actividad que se realizará en el momento que inice la operatividad de las modalidades que hacen parte la Dirección de  Adolescencia y Juventud."/>
    <s v="Acta de reunión"/>
    <n v="1"/>
    <d v="2023-08-01T00:00:00"/>
    <d v="2023-12-31T00:00:00"/>
    <n v="21.7"/>
    <m/>
    <s v="SIN COMENTARIO"/>
    <m/>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2. Desarrollar mesa de trabajo en aras de realizar asistencia tecnica, administrativa y fiananciera para  el debido almacenamiento de los documentos relacionados a  cada una de las fases de ejecuciòn de los contratos de aporte de las modalidades que contemplen  actividades de intensificaciòn dentro de su ejecuciòn para  prevenir las situaciones evidenciadas por la Contraloría General, donde se identificarán debilidades en el seguimiento  financiero  realizado por quien ejerce la supervisión de una muestra aleatoria de contratos de aporte  y a su vez se llevará a cabo la retroalimentación de dichas situaciones. En el ejercicio participará el  Equipo Financiero de la Regional, los financieros zonales y la supervisora del contrato. _x000a_Nota: Actividad que se realizará en e  lmomento que inice la operatividad de las modalidades que hacen parte la Dirección de  Adolescencia y Juventud."/>
    <s v="Acta de reunión"/>
    <n v="1"/>
    <d v="2023-08-01T00:00:00"/>
    <d v="2023-12-31T00:00:00"/>
    <n v="21.7"/>
    <m/>
    <s v="SIN COMENTARIO"/>
    <m/>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Hacer seguimiento a las orientaciones impartidas en el memorando 20191000000001100011143 del 20/06/2019"/>
    <s v="Actividad 3. Verificar, en sesión de Comité Regional de Gestión y Desempeño,  la efectividad  de las actividades propuestas en los PMCGR Hallazgo 27, que después del reporte del 100% de evidencias  han dado cierre al hallazgo"/>
    <s v="Acta Comite Regional de Gestión y Desempeño"/>
    <n v="1"/>
    <d v="2024-01-31T00:00:00"/>
    <d v="2024-02-28T00:00:00"/>
    <n v="4"/>
    <m/>
    <s v="SIN COMENTARIO"/>
    <m/>
  </r>
  <r>
    <s v="AUD_FIN_2022"/>
    <s v="AUDITORÍA FINANCIERA 2022"/>
    <n v="2022"/>
    <x v="55"/>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1. Verificar  una muestra aleatoria de los contratos de aporte de cada uno de los centros zonales y realizar la retroalimentación respectiva."/>
    <s v="Acta de reunión"/>
    <n v="8"/>
    <d v="2023-08-01T00:00:00"/>
    <d v="2023-12-31T00:00:00"/>
    <n v="21.7"/>
    <m/>
    <s v="de cuanto es la muestra? En lo posible dejarlo en la actividad "/>
    <m/>
  </r>
  <r>
    <s v="AUD_FIN_2022"/>
    <s v="AUDITORÍA FINANCIERA 2022"/>
    <n v="2022"/>
    <x v="55"/>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2. Realizar mesas de trabajo conjuntas entre los equipos financieros de la Regional, los enlaces finacieros zonales, Entidades Administradoras de Servicios- EAS  y  la supervisora del contrato de aporte donde se   retroalimente el seguimiento financiero, con el fin de  verificar la apropiación respecto a las orientaciones brindadas en temáticas especificas del esquema de seguimiento financiero de los contratos de aporte en el marco de la atención a la primera infancia. ( 1 visita por centro zonal)"/>
    <s v="Acta de reunión"/>
    <n v="8"/>
    <d v="2023-08-01T00:00:00"/>
    <d v="2023-12-31T00:00:00"/>
    <n v="21.7"/>
    <m/>
    <s v="SIN COMENTARIO"/>
    <m/>
  </r>
  <r>
    <s v="AUD_FIN_2022"/>
    <s v="AUDITORÍA FINANCIERA 2022"/>
    <n v="2023"/>
    <x v="56"/>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Hacer seguimiento a las orientaciones impartidas en el memorando 20191000000001100011143 del 20/06/2019"/>
    <s v="Actividad 3.Verificar, en sesión de Comité Regional de Gestión y Desempeño,  la efectividad  de las actividades propuestas en los PMCGR Hallazgo 28, que después del reporte del 100% de evidencias  han dado cierre al hallazgo"/>
    <s v="Acta Comite Regional de Gestión y Desempeño"/>
    <n v="1"/>
    <d v="2024-01-31T00:00:00"/>
    <d v="2024-02-28T00:00:00"/>
    <n v="4"/>
    <m/>
    <s v="SIN COMENTARIO"/>
    <m/>
  </r>
  <r>
    <s v="AUD_FIN_2022"/>
    <s v="AUDITORÍA FINANCIERA 2022"/>
    <n v="2022"/>
    <x v="56"/>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1.Desarrollar asistencias técnicas en aras de prevenir las situaciones evidenciadas por la CGR, donde se logren evidenciar las debilidades presentadas en los enlaces financieros al momento de presentar las EAS  los documentos pertenecientes a la cuenta de cobro para la legalización de las mismas. "/>
    <s v="ACTAS DE REUNION"/>
    <n v="8"/>
    <d v="2023-08-01T00:00:00"/>
    <d v="2024-05-31T00:00:00"/>
    <n v="43.4"/>
    <m/>
    <s v="SIN COMENTARIO"/>
    <m/>
  </r>
  <r>
    <s v="AUD_FIN_2022"/>
    <s v="AUDITORÍA FINANCIERA 2022"/>
    <n v="2022"/>
    <x v="56"/>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2. Verificar una muestra aleatoria de contratos de aporte el seguimiento financiero ( soportes de legalización entregados por la EAS de tipo financiero, extractos bancarios, conciliación bancaria y soportes de los gastos, entre otros)y realizar la retroalimentación de las evidencias encontradas a los enlaces financieros de CZ, coordinadora de CZ y EAS"/>
    <s v="ACTAS DE REUNION"/>
    <n v="8"/>
    <d v="2023-08-01T00:00:00"/>
    <d v="2024-05-31T00:00:00"/>
    <n v="43.4"/>
    <m/>
    <s v="SIN COMENTARIO"/>
    <m/>
  </r>
  <r>
    <s v="AUD_FIN_2022"/>
    <s v="AUDITORÍA FINANCIERA 2022"/>
    <n v="2023"/>
    <x v="57"/>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Hacer seguimiento a las orientaciones impartidas en el memorando 20191000000001100011143 del 20/06/2019"/>
    <s v="Actvidad 3. Verificar, en sesión de Comité Regional de Gestión y Desempeño,  la efectividad  de las actividades propuestas en los PMCGR Hallazgo 29, que después del reporte del 100% de evidencias  han dado cierre al hallazgo"/>
    <s v="Acta Comite Regional de Gestión y Desempeño"/>
    <n v="1"/>
    <d v="2024-06-01T00:00:00"/>
    <d v="2024-07-31T00:00:00"/>
    <n v="8.6"/>
    <m/>
    <s v="SIN COMENTARIO"/>
    <m/>
  </r>
  <r>
    <s v="AUD_FIN_2022"/>
    <s v="AUDITORÍA FINANCIERA 2022"/>
    <n v="2022"/>
    <x v="10"/>
    <s v="Registro Deterioro inventarios bienes destinados a la venta "/>
    <x v="17"/>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Ausencia en la funcionalidad en el aplicativo SEVEN para el registro del deterioro de los inmuebles"/>
    <s v="Realizar los  registros manuales del deterioro de los dos inmuebles"/>
    <s v="1. Dar de baja los inmueble de acuerdo al deterioro realizado mediante los avaluos en el aplicativo SEVEN"/>
    <s v="Comprobante de Seven y Comprobante de contabilidad"/>
    <n v="2"/>
    <d v="2023-08-01T00:00:00"/>
    <d v="2023-09-30T00:00:00"/>
    <n v="8.6"/>
    <m/>
    <s v="SIN COMENTARIO"/>
    <m/>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_x000a__x000a_ "/>
    <s v="Relizar Mesa de Trabajo Trimestral con los integrantes del grupo jurídico de la Regional liderada por el coordinador  para verificar estado de procesos judiciales y novedades contables que deban ser reportadas el grupo financiero"/>
    <s v="Acta  de reunion y listado de asistencia"/>
    <n v="4"/>
    <d v="2023-08-01T00:00:00"/>
    <d v="2024-07-31T00:00:00"/>
    <n v="52.1"/>
    <m/>
    <s v="Realizar mesa de trabajo….."/>
    <m/>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2. Presentar Informe de procesos judiciales que se encuentran en etapa de fallo al comité de gestión y desempeño ampliado para su seguimiento"/>
    <s v="Acta de comité Ampliado"/>
    <n v="4"/>
    <d v="2023-08-01T00:00:00"/>
    <d v="2024-07-31T00:00:00"/>
    <n v="52.1"/>
    <m/>
    <s v="SIN COMENTARIO"/>
    <m/>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3. Remitir Informes Parciales de procesos Judiciales  al grupo financiero  trimestrales"/>
    <s v="Informe"/>
    <n v="4"/>
    <d v="2023-08-01T00:00:00"/>
    <d v="2024-07-31T00:00:00"/>
    <n v="52.1"/>
    <m/>
    <s v="SIN COMENTARIO"/>
    <m/>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4. Realizar   grupo de estudio en el Grupo Jurídico de la Resolución 5050 de 2017, con el fin de analizar  los calculos de la provisión contable en procesos judiciales."/>
    <s v="Acta y listado de asistencia"/>
    <n v="1"/>
    <d v="2023-08-01T00:00:00"/>
    <d v="2023-12-31T00:00:00"/>
    <n v="21.7"/>
    <m/>
    <s v="SIN COMENTARIO"/>
    <m/>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1. Mesas de trabajo bimestral con la participación de los supervisores y sus apoyos financieros para presentar  a control y seguimiento del grupo de Asistencia Técnica y Grupo financiero del estado de la ejecución presupuestal, identificarl las inejecuciones y posibles liberaciones de saldos  para presentar al comite de gestión y desempeño basico, referido al 20% de los contratos de aporte de la Regional en los que se identifiquen factores criticos de seguimiento."/>
    <s v="informe de resultado de las mesas de trabajo realizadas "/>
    <n v="5"/>
    <d v="2023-08-01T00:00:00"/>
    <d v="2024-07-31T00:00:00"/>
    <n v="52.1"/>
    <m/>
    <s v="SIN COMENTARIO"/>
    <m/>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 2. Realizar seguimiento mensual en el marco de Comite Regional de Gestión y Desempeño Basico a los saldos de los compromisos, contratos pendientes por liquidar, y reservas pendientes por ejecutar."/>
    <s v="Acta de Comité Regional de gestión y Desempeño Regional"/>
    <n v="12"/>
    <d v="2023-08-01T00:00:00"/>
    <d v="2024-07-31T00:00:00"/>
    <n v="52.1"/>
    <m/>
    <s v="SIN COMENTARIO"/>
    <m/>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3. Presentar Informe al comité de gestiion y desempeño del resultado de las mesas de trabajo  con los supervisores y equipos de supervisión del seguimiento presupuestal de los contratos de aporte de la Regional"/>
    <s v="Correo electronico de la Remisión del Informe con destino al comité de gestión y desempeño"/>
    <n v="5"/>
    <d v="2023-08-01T00:00:00"/>
    <d v="2024-07-31T00:00:00"/>
    <n v="52.1"/>
    <m/>
    <s v="SIN COMENTARIO"/>
    <m/>
  </r>
  <r>
    <s v="AUD_FIN_2022"/>
    <s v="07. AUDITORÍA FINANCIERA 2018"/>
    <n v="2018"/>
    <x v="9"/>
    <s v="Actualización valor de los Activos "/>
    <x v="17"/>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Activo registrado al valor de su adquisición."/>
    <s v="Imposibilidad de identificar físicamente el bien a fin de poder efectuar un cálculo para actualizar del valor real del inmueble."/>
    <s v="1. Reunión bimestral  con el grupo de gestión de bienes  con el fin de conocer el estado del proceso del hallazgo hasta que se logre definir la situación del inmueble."/>
    <s v="Acta Reunion Listado Asistencia"/>
    <n v="6"/>
    <d v="2023-08-01T00:00:00"/>
    <d v="2024-07-31T00:00:00"/>
    <n v="52.1"/>
    <m/>
    <s v="SIN COMENTARIO"/>
    <m/>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m/>
    <s v="SIN COMENTARIO"/>
    <m/>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m/>
    <s v="SIN COMENTARIO"/>
    <m/>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dentificar con antelación los procesos a los que se les debe calificar el riesgo en eKOGUI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m/>
    <s v="SIN COMENTARIO"/>
    <m/>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m/>
    <s v="SIN COMENTARIO"/>
    <m/>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m/>
    <s v="SIN COMENTARIO"/>
    <m/>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m/>
    <s v="SIN COMENTARIO"/>
    <m/>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dentificar con antelación los procesos a los que se les debe calificar el riesgo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m/>
    <s v="SIN COMENTARIO"/>
    <m/>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m/>
    <s v="SIN COMENTARIO"/>
    <m/>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Solicitar oficialmente a la CGR lineamiento sobre el reporte de los procesos penales que no corresponden a delitos contra la administración pública."/>
    <s v="Oficio de Solicitud Lineamiento CGR"/>
    <n v="1"/>
    <d v="2023-08-01T00:00:00"/>
    <d v="2023-11-30T00:00:00"/>
    <n v="17.3"/>
    <m/>
    <s v="SIN COMENTARIO"/>
    <m/>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Formular actualización del &quot;Procedimiento para Ejercer la Defensa en Demandas Contenciosas Administrativas en Contra del ICBF&quot; donde se especifque la ruta para la contabilización de los procesos penales que no corresponden a delitos contra la administración pública."/>
    <s v="Procedimiento actualizado"/>
    <n v="1"/>
    <d v="2023-12-01T00:00:00"/>
    <d v="2024-01-30T00:00:00"/>
    <n v="8.6"/>
    <m/>
    <s v="SIN COMENTARIO"/>
    <m/>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Publicación y  socialización del &quot;Procedimiento para Ejercer la Defensa en Demandas Contenciosas Administrativas en Contra del ICBF&quot; donde se especifque el tratamiento de los procesos penales que no son por delitos contra la administración pública."/>
    <s v="Procedimiento publicado"/>
    <n v="1"/>
    <d v="2024-02-01T00:00:00"/>
    <d v="2024-03-30T00:00:00"/>
    <n v="8.3000000000000007"/>
    <m/>
    <s v="SIN COMENTARIO"/>
    <m/>
  </r>
  <r>
    <s v="AUD_FIN_2022"/>
    <s v="24. AUDITORÍA FINANCIERA 2021"/>
    <n v="2021"/>
    <x v="18"/>
    <s v="Pérdida de recursos de Apropiación (Dirección General)"/>
    <x v="1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ficiencias en el monitoreo y seguimiento a la ejecución pptal, por cuanto no se generan alertas que permitan implementar acciones para mejorar el nivel de ejecución  "/>
    <s v="Analizar en Comité de Seguimiento a la Ejecución Pptal el estado y avance del comportamiento de la ejecución y generar las alertas y correctivos necesarios para la redistribución de los recursos de manera oportuna. "/>
    <s v="1. Verificar el cumplimiento de los compromisos adquiridos en cada sesión  de Comité de Seguimiento a la Ejecución presupuestal l y verificar el resultado de las acciones implementadas y su efecto en la ejecución de recursos y cumplimiento de metas durante la vigencia 2023.  "/>
    <s v="Actas de Comité de Seguimiento a la Ejecución Presupuestal (Verificación cumplimiento de compromisos, alertas generadas y las acciones/correctivos a implementar tendientes a mejorar la ejecución)"/>
    <n v="5"/>
    <d v="2023-08-01T00:00:00"/>
    <d v="2023-12-31T00:00:00"/>
    <n v="22"/>
    <m/>
    <s v="SIN COMENTARIO"/>
    <m/>
  </r>
  <r>
    <s v="AUD_FIN_2022"/>
    <s v="24. AUDITORÍA FINANCIERA 2021"/>
    <n v="2021"/>
    <x v="18"/>
    <s v="Pérdida de recursos de Apropiación (Dirección General)"/>
    <x v="1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n la programación y asignación de recursos _x000a_no se tienen en cuenta las necesidades reales de las regionales."/>
    <s v="Realizar programación y asignación de recursos de manera participativa y concertada entre regionales y Sede de la Dirección Nacional, incluyendo necesidades reales basadas en el análisis de diagnósticos sociales situacionales y el comportamiento de la ejecución en la vigencia anterior."/>
    <s v="2. Realizar programación y asignación de recursos de la vigencia 2024 de manera participativa y concertada entre regionales y Sede de la Dirección Nacional, incluyendo necesidades reales basadas en el análisis de diagnósticos sociales situacionales y el comportamiento de la ejecución en la vigencia anterior (2023)."/>
    <s v="Actas de Comité de Seguimiento a la Ejecución Presupuestal (Verificación cumplimiento de compromisos, alertas generadas y las acciones/correctivos a implementar tendientes a mejorar la ejecución)"/>
    <n v="5"/>
    <d v="2024-01-01T00:00:00"/>
    <d v="2024-03-31T00:00:00"/>
    <n v="22"/>
    <m/>
    <s v="SIN COMENTARIO"/>
    <m/>
  </r>
  <r>
    <s v="AUD_FIN_2022"/>
    <s v="AUDITORÍA FINANCIERA 2022"/>
    <n v="2022"/>
    <x v="23"/>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monitoreo y seguimiento a la ejecución pptal, por cuanto no se generan alertas que permitan implementar acciones para mejorar el nivel de ejecución  "/>
    <s v="Analizar en el Comité de Seguimiento a la Ejecución Pptal el estado y avance del comportamiento de la ejecución y generar las alertas y correctivos necesarios para la redistribución de los recursos de manera oportuna. "/>
    <s v="1. Fortalecer el seguimiento y monitoreo de la programación, planeación y ejecución presupuestal con el propósito de identificar falencias y poder formular las acciones oportunas para la correcta apropiación de los recursos de la vigencia."/>
    <s v="Memorando mensual  del estado de la ejecución presupuestal a todas las áreas del ICBF para la respectiva toma de decisiones. "/>
    <n v="5"/>
    <d v="2023-08-01T00:00:00"/>
    <d v="2023-12-31T00:00:00"/>
    <n v="21.7"/>
    <m/>
    <s v="SIN COMENTARIO"/>
    <m/>
  </r>
  <r>
    <s v="AUD_FIN_2022"/>
    <s v="AUDITORÍA FINANCIERA 2022"/>
    <n v="2022"/>
    <x v="27"/>
    <s v="Ejecución Presupuestal Regional Cauca (D) (Cauca)"/>
    <x v="19"/>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ara garantizar la liberación oportuna de los recursos de inejecución y aquellos recursos que no son objeto de contratación."/>
    <s v="Realizar seguimiento y control al avance de la ejecución presupuestal, con el fin de generar las alertas necesarias que permitan implementar los correctivos necesarios y toma desiciones frente a la liberación o redistribución de los recursos."/>
    <s v="1. Realizar el seguimiento mensual a la ejecucion de los recursos asignados,por medio del comité de seguimiento a la ejecucion presupuestal  identificando la  liberación o redistribución de los recursos. (Resol. 3080 de 2016)"/>
    <s v="Actas de Comité de Seguimiento a la Ejecución Presupuestal (Verificación cumplimiento de compromisos, alertas generadas y las acciones/correctivos a implementar tendientes a mejorar la ejecución)"/>
    <n v="5"/>
    <d v="2023-08-01T00:00:00"/>
    <d v="2023-12-31T00:00:00"/>
    <n v="22"/>
    <m/>
    <s v="SIN COMENTARIO"/>
    <m/>
  </r>
  <r>
    <s v="AUD_FIN_2022"/>
    <s v="22. AUDITORIA CUMPLIMIENTO CDI"/>
    <n v="2021"/>
    <x v="60"/>
    <s v="Hallazgo N° 3. Refrigerios y almuerzos Contrato de Aporte 88000392020_x000a_Regional San Andrés (D, F)"/>
    <x v="20"/>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sconocimiento u omisión de los requisitos requeridos para la legalización de cuentas lo  cual influye en el inadecuado seguimiento y control en el manejo de los recursos financieros. "/>
    <s v="H3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s v="SIN COMENTARIO"/>
    <m/>
  </r>
  <r>
    <s v="AUD_FIN_2022"/>
    <s v="22. AUDITORIA CUMPLIMIENTO CDI"/>
    <n v="2021"/>
    <x v="60"/>
    <s v="Hallazgo N° 3. Refrigerios y almuerzos Contrato de Aporte 88000392020_x000a_Regional San Andrés (D, F)"/>
    <x v="20"/>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Se debe a las debilidades desde la supervisión del contrato para el seguimiento y control desde el rol financiero, técnico y jurídico. "/>
    <s v="H3_ A2  Realizar mesa de trabajo con la Dirección Regional San Andrés, donde se revise y retroalimente el ejercicio de supervisión en los contratos. "/>
    <s v="Desarrollar mesa de trabajo con la Dirección Regional San Andrés,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4-03-31T00:00:00"/>
    <n v="34.700000000000003"/>
    <m/>
    <s v="SIN COMENTARIO"/>
    <m/>
  </r>
  <r>
    <s v="AUD_FIN_2022"/>
    <s v="AUDITORÍA FINANCIERA 2022"/>
    <n v="2022"/>
    <x v="23"/>
    <s v="Recursos de Apropiación vigencia 2022 (D) (Dirección General)"/>
    <x v="2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es en la supervisión financiera de contratos al no realizar seguimiento a los saldos de ejecución presupuestal de los contratos de aporte."/>
    <s v="H12.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m/>
    <s v="SIN COMENTARIO"/>
    <m/>
  </r>
  <r>
    <s v="AUD_FIN_2022"/>
    <s v="AUDITORÍA FINANCIERA 2022"/>
    <n v="2022"/>
    <x v="35"/>
    <s v="Liberación de Recursos (D) (Valle del Cauca)"/>
    <x v="20"/>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es en la supervisión financiera de contratos al no realizar seguimiento a los saldos de ejecución presupuestal de los contratos de aporte."/>
    <s v="H13.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m/>
    <s v="SIN COMENTARIO"/>
    <m/>
  </r>
  <r>
    <s v="AUD_FIN_2022"/>
    <s v="AUDITORÍA FINANCIERA 2022"/>
    <n v="2022"/>
    <x v="27"/>
    <s v="Ejecución Presupuestal Regional Cauca (D) (Cauca)"/>
    <x v="20"/>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bilidades en la supervisión financiera de contratos al no realizar seguimiento a los saldos de ejecución presupuestal de los contratos de aporte."/>
    <s v="H14.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m/>
    <s v="SIN COMENTARIO"/>
    <m/>
  </r>
  <r>
    <s v="AUD_FIN_2022"/>
    <s v="AUDITORÍA FINANCIERA 2022"/>
    <n v="2022"/>
    <x v="38"/>
    <s v=" Constitución de reservas presupuestales 2022 (D) (Bogotá)"/>
    <x v="2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Falta de control efectivo y oportuno en el ejercicio de supervisión por parte de la coordinación de centro zonal al cual esta adscrito la ejecución del contrato."/>
    <s v="H16.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y realñizar seguimiento al cumplimiento de las orientaciones dadas."/>
    <s v="Estructurar memorando de orientaciones."/>
    <s v="Memorando "/>
    <n v="1"/>
    <d v="2023-08-01T00:00:00"/>
    <d v="2023-12-31T00:00:00"/>
    <n v="21.7"/>
    <m/>
    <s v="SIN COMENTARIO"/>
    <m/>
  </r>
  <r>
    <s v="AUD_FIN_2022"/>
    <s v="AUDITORÍA FINANCIERA 2022"/>
    <n v="2022"/>
    <x v="28"/>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Falta de control efectivo y oportuno en el ejercicio de supervisión por parte de la coordinación de centro zonal al cual esta adscrito la ejecución del contrato."/>
    <s v="H17.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s v="SIN COMENTARIO"/>
    <m/>
  </r>
  <r>
    <s v="AUD_FIN_2022"/>
    <s v="AUDITORÍA FINANCIERA 2022"/>
    <n v="2022"/>
    <x v="29"/>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Falta de control efectivo y oportuno en el ejercicio de supervisión por parte de la coordinación de centro zonal al cual esta adscrito la ejecución del contrato."/>
    <s v="H18.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s v="SIN COMENTARIO"/>
    <m/>
  </r>
  <r>
    <s v="AUD_FIN_2022"/>
    <s v="AUDITORÍA FINANCIERA 2022"/>
    <n v="2022"/>
    <x v="46"/>
    <s v="Cancelación de reservas rezago 2021 (D) (Valle del Cauca)"/>
    <x v="2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Falta de control efectivo y oportuno en el ejercicio de supervisión por parte de la coordinación de centro zonal al cual esta adscrito la ejecución del contrato."/>
    <s v="H19.A1 Fortalecer a través de controles y seguimiento en la ejecución prespuestal, para lo cual se estructurara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s v="SIN COMENTARIO"/>
    <m/>
  </r>
  <r>
    <s v="AUD_FIN_2022"/>
    <s v="AUDITORÍA FINANCIERA 2022"/>
    <n v="2022"/>
    <x v="20"/>
    <s v="Vigencias expiradas (D) (Dirección General)"/>
    <x v="2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Falta de control efectivo y oportuno en el ejercicio de supervisión, por parte de la coordinación de centro zonal y de la regional al cual esta adscrito la ejecución del contrato."/>
    <s v="H20.A1 Socializar el procedimiento de reconocimiento y pago de vigencias expiradas, así como lo relacionado con la constitución y cancelación de reservas presupuestales, en apoyo con la Dirección Financiera."/>
    <s v="Desarrollar jornada de asistencia técnica virtual con las 33 regionales, para socializar el procedimiento de reconocimiento y pago de vigencias expiradas, así como lo relacionado con la constitución y cancelación de reservas presupuestales._x000a_Actividad dirigida a supervisores de contrato, enlaces territoriales y profesionales del rol jurídico, financiero, adscritos al esquema de seguimiento a la ejecución."/>
    <s v="Acta de reunión o videoconferencia y listados de asistencia "/>
    <n v="1"/>
    <d v="2023-08-01T00:00:00"/>
    <d v="2023-12-31T00:00:00"/>
    <n v="34.6"/>
    <m/>
    <s v="SIN COMENTARIO"/>
    <m/>
  </r>
  <r>
    <s v="AUD_FIN_2022"/>
    <s v="AUDITORÍA FINANCIERA 2022"/>
    <n v="2022"/>
    <x v="30"/>
    <s v="Registro de información ejecución contratos de aporte Centro Zonal Macizo (Cauca)"/>
    <x v="2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sconocimiento u omisión de los requisitos requeridos para la legalización de cuentas lo  cual influye en el inadecuado seguimiento y control en el manejo de los recursos financieros. "/>
    <s v="H21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34.6"/>
    <m/>
    <s v="SIN COMENTARIO"/>
    <m/>
  </r>
  <r>
    <s v="AUD_FIN_2022"/>
    <s v="AUDITORÍA FINANCIERA 2022"/>
    <n v="2022"/>
    <x v="30"/>
    <s v="Registro de información ejecución contratos de aporte Centro Zonal Macizo (Cauca)"/>
    <x v="2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Falta de seguimiento por parte de la supervisión del contrato en el seguimiento financiero, al no  tener en cuenta el cumplimiento  de los manuales operativos  para el control y seguimiento de los contratos."/>
    <s v="H21 A2 Planear y ejecutar acciones de asistencia técnica relacionados al seguimiento técnico jurídico y financiero realizado con la supervisión de los contratos. "/>
    <s v="Desarrollar jornada de asistencia técnica dirigida a la Dirección Regional Cauca, en temáticas  especificas relacionadas  al proceso de supervisión, _x000a__x000a_Dirigida a supervisiores, enlaces territoriales y profesionales del rol financiero, técnico y jurídico adscritos al esquema de seguimiento a la ejecución."/>
    <s v="Grabación video conferencia y listado de asistencia o acta de reunión. "/>
    <n v="1"/>
    <d v="2023-08-01T00:00:00"/>
    <d v="2024-03-31T00:00:00"/>
    <n v="34.700000000000003"/>
    <m/>
    <s v="SIN COMENTARIO"/>
    <m/>
  </r>
  <r>
    <s v="AUD_FIN_2022"/>
    <s v="AUDITORÍA FINANCIERA 2022"/>
    <n v="2022"/>
    <x v="31"/>
    <s v="Reintegro Contrato N° 19005302020 Centro Zonal Indígena (D, F, BA) (Cauca)"/>
    <x v="20"/>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sconocimiento u omisión de los requisitos requeridos para la legalización de cuentas lo  cual influye en el inadecuado seguimiento y control en el manejo de los recursos financieros. "/>
    <s v="H22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32"/>
    <s v="Actas de Legalización Centro Zonal Costa Pacífica y Norte (Cauca)"/>
    <x v="20"/>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sconocimiento u omisión de los requisitos requeridos para la legalización de cuentas lo  cual influye en el inadecuado seguimiento y control en el manejo de los recursos financieros. "/>
    <s v="H23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34"/>
    <s v="Supervisión del Contrato No. 157 (D) (Córdoba)"/>
    <x v="20"/>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Situaciones que se presentan por deficiencias de control y seguimiento por parte de la supervisión del contrato. "/>
    <s v="H24 A1.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m/>
    <s v="SIN COMENTARIO"/>
    <m/>
  </r>
  <r>
    <s v="AUD_FIN_2022"/>
    <s v="AUDITORÍA FINANCIERA 2022"/>
    <n v="2022"/>
    <x v="50"/>
    <s v="Actas mercados contrato 127-2022 (F,D) (Huila)"/>
    <x v="20"/>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Desconocimiento u omisión de los requisitos requeridos para la legalización de cuentas lo  cual influye en el inadecuado seguimiento y control en el manejo de los recursos financieros. "/>
    <s v="H25_A1  Realizar capacitación sobre los requisitos para la legalización de cuentas y documentos que la soportan."/>
    <s v="Desarrollar jornada de asistencia técnica virtual y/o presencial a la Dirección Regional Huil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50"/>
    <s v="Actas mercados contrato 127-2022 (F,D) (Huila)"/>
    <x v="20"/>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Se debe a las deficiencias en las labores de supervisión y control, en el seguimiento y ejecución del contrato de aporte desde el rol financiero, técnico y jurídico. "/>
    <s v="H25_ A2  Realizar mesa de trabajo con la Dirección Regional Huila, donde se revise y retroalimente el ejercicio de supervisión en los contratos. "/>
    <s v="Desarrollar mesa de trabajo con la Dirección Regional Huila en temáticas específicas relacionadas al proceso de supervisión de contratos.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m/>
    <s v="SIN COMENTARIO"/>
    <m/>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Desconocimiento u omisión de los requisitos requeridos para la legalización de cuentas lo  cual influye en el inadecuado seguimiento y control en el manejo de los recursos financieros. "/>
    <s v="H26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Falta de seguimiento desde la supervisión del contrato en los temas financieros, al no tener en cuenta el cumplimiento de lo estipulado en la minuta contractual, manuales operativos y orientaciones impartidas desde el ICBF para el control y seguimiento de los contratos en los aspectos financieros."/>
    <s v="H26_A2 Realizar asistencia técnica sobre Contrapartida y Valores Técnicos Agregados en el marco de la ejecución de los contratos de aporte suscritos para la prestación de los servicios para la primera infancia."/>
    <s v="Realizar asistencia técnica en el que se socialicen las generalidades sobre Contrapartida y Valores Técnicos Agregados en el marco de la ejecución de los contratos de aporte suscritos para la prestación de los servicios para la primera infancia, con los profesionales de la dirección regional y Centros zonales. _x000a_En esta asistencia técnica se solicitará a la Dirección Regional replicar periódicamente la asistencia técnica a los centros zonales, como forma de retroalimentar y hacer seguimiento a las inquietudes que se puedan presentar."/>
    <s v="Acta de la jornada en y/o grabación junto con la presentación  como anexos"/>
    <n v="1"/>
    <d v="2023-08-01T00:00:00"/>
    <d v="2024-03-30T00:00:00"/>
    <n v="34.6"/>
    <m/>
    <s v="SIN COMENTARIO"/>
    <m/>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Se debe a las debilidades desde la supervisión del contrato para el seguimiento y control desde el rol financiero, técnico y jurídico. "/>
    <s v="H26_ A3  Realizar mesa de trabajo con la Dirección Regional Magdalena, donde se revise y retroalimente el ejercicio de supervisión en los contratos. "/>
    <s v="Desarrollar mesa de trabajo con la Dirección Regional Magdalena,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3-12-31T00:00:00"/>
    <n v="21.7"/>
    <m/>
    <s v="SIN COMENTARIO"/>
    <m/>
  </r>
  <r>
    <s v="AUD_FIN_2022"/>
    <s v="AUDITORÍA FINANCIERA 2022"/>
    <n v="2022"/>
    <x v="55"/>
    <s v="Contrato 169 de 2022, pagos a proveedores (IP) (Magdalena)"/>
    <x v="20"/>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Desconocimiento u omisión de los requisitos requeridos para la legalización de cuentas lo  cual influye en el inadecuado seguimiento y control en el manejo de los recursos financieros. "/>
    <s v="H28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s v="SIN COMENTARIO"/>
    <m/>
  </r>
  <r>
    <s v="AUD_FIN_2022"/>
    <s v="AUDITORÍA FINANCIERA 2022"/>
    <n v="2022"/>
    <x v="56"/>
    <s v="Retiros en cheque y efectivo (D, IP) (Magdalena)"/>
    <x v="20"/>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Debilidades en la supervisión financiera de contratos al no realizar seguimiento a la gestión de los recursos financieros bancarios de los contratos de aporte. "/>
    <s v="H29.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frente a la correcta gestión de recursos financieros bancarios.  "/>
    <s v="Correos con orientaciones y de seguimiento al cumplimiento."/>
    <n v="4"/>
    <d v="2023-08-01T00:00:00"/>
    <d v="2023-12-31T00:00:00"/>
    <n v="34.6"/>
    <m/>
    <s v="SIN COMENTARIO"/>
    <m/>
  </r>
  <r>
    <s v="AUD_FIN_2022"/>
    <s v="AUDITORÍA FINANCIERA 2022"/>
    <n v="2022"/>
    <x v="57"/>
    <s v="Gravamen a los movimientos financieros a los recursos de aporte del ICBF Regional Putumayo (F,D) (Putumayo)"/>
    <x v="20"/>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sconocimiento u omisión de los requisitos requeridos para la legalización de cuentas lo  cual influye en el inadecuado seguimiento y control en el manejo de los recursos financieros. "/>
    <s v="H30_A1  Realizar capacitación sobre los requisitos para la legalización de cuentas y documentos que la soportan."/>
    <s v="Desarrollar jornada de asistencia técnica virtual y/o presencial a la Dirección Regional Putumayo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61"/>
    <s v="Ejecución de recursos contratos de aporte vigencia 2022 (D,F,BA) (Putumayo)"/>
    <x v="20"/>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Debilidades en la supervisión financiera de contratos al no realizar seguimiento a los saldos de ejecución presupuestal de los contratos de aporte."/>
    <s v="H31.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21.7"/>
    <m/>
    <s v="SIN COMENTARIO"/>
    <m/>
  </r>
  <r>
    <s v="AUD_FIN_2022"/>
    <s v="AUDITORÍA FINANCIERA 2022"/>
    <n v="2022"/>
    <x v="62"/>
    <s v="Contrato 038-2021- cumplimientos de objetivos y su supervisión (D) (San Andrés)"/>
    <x v="20"/>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sconocimiento u omisión de los requisitos requeridos para la legalización de cuentas lo  cual influye en el inadecuado seguimiento y control en el manejo de los recursos financieros. "/>
    <s v="H34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s v="SIN COMENTARIO"/>
    <m/>
  </r>
  <r>
    <s v="AUD_FIN_2022"/>
    <s v="AUDITORÍA FINANCIERA 2022"/>
    <n v="2022"/>
    <x v="62"/>
    <s v="Contrato 038-2021- cumplimientos de objetivos y su supervisión (D) (San Andrés)"/>
    <x v="20"/>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Falta de seguimiento por parte de la supervisión del contrato en el seguimiento financiero, al no  tener en cuenta el cumplimiento  de los manuales operativos  para el control y seguimiento de los contratos."/>
    <s v="H34 _A2.  Planear y ejecutar acciones de asistencia técnica relacionados al seguimiento técnico, jurídico y financiero realizado con supervisión de los contratos. "/>
    <s v="Realizar asistencia técnica  dirigidas a la Dirección Regional San Andrés  en temáticas especificas relacionadas al proceso de supervisión para realizar un correcto manejo de los recursos financieros."/>
    <s v="Acta de reunión y listado de asistencia. "/>
    <n v="1"/>
    <d v="2023-08-01T00:00:00"/>
    <d v="2023-12-31T00:00:00"/>
    <n v="21.7"/>
    <m/>
    <s v="SIN COMENTARIO"/>
    <m/>
  </r>
  <r>
    <s v="AUD_FIN_2022"/>
    <s v="AUDITORÍA FINANCIERA 2022"/>
    <n v="2022"/>
    <x v="63"/>
    <s v="Ejecución Convenio 88000282022 Servicios de educación inicial Contrato 038-2021(F,D) (San Andrés)"/>
    <x v="20"/>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sconocimiento u omisión de los requisitos requeridos para la legalización de cuentas lo  cual influye en el inadecuado seguimiento y control en el manejo de los recursos financieros. "/>
    <s v="H35_A1  Realizar capacitación sobre los requisitos para la legalización de cuentas y documentos que la soportan."/>
    <s v="Desarrollar jornada de asistencia técnica virtual y/o presencial a la Dirección Regional san andre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s v="SIN COMENTARIO"/>
    <m/>
  </r>
  <r>
    <s v="AUD_FIN_2022"/>
    <s v="AUDITORÍA FINANCIERA 2022"/>
    <n v="2022"/>
    <x v="64"/>
    <s v="Pólizas contrato 68004502020 suscrito con la APHB Ciudadela Pipatón (BA) (Santander)"/>
    <x v="20"/>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Desconocimiento u omisión de los requisitos requeridos para la legalización de cuentas lo  cual influye en el inadecuado seguimiento y control en el manejo de los recursos financieros. "/>
    <s v="H36_A1  Realizar capacitación sobre los requisitos para la legalización de cuentas y documentos que la soportan."/>
    <s v="Desarrollar jornada de asistencia técnica virtual y/o presencial a la Dirección Regional Santander en temáticas especificas relacionadas al proceso de legalización de cuentas y modificaciones contractuales de los contratos de aporte.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s v="SIN COMENTARIO"/>
    <m/>
  </r>
  <r>
    <s v="AUD_FIN_2022"/>
    <s v="AUDITORÍA FINANCIERA 2022"/>
    <n v="2022"/>
    <x v="64"/>
    <s v="Pólizas contrato 68004502020 suscrito con la APHB Ciudadela Pipatón (BA) (Santander)"/>
    <x v="20"/>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encias en el seguimiento por parte de la supervisión del contrato en el rol financiero, al no  tener en cuenta el cumplimiento  de los manuales operativos  para el control y seguimiento de los contratos."/>
    <s v="H36_ A2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así como lo relacionado con las modificaciones contractuales de los contratos de aporte._x000a__x000a_Actividad dirigida a supervisores de contrato, enlaces territoriales y profesionales del rol financiero, técnico y jurídico adscritos al esquema de seguimiento a la ejecución."/>
    <s v="Video conferencia o acta de reunión y listado de asistencia"/>
    <n v="1"/>
    <d v="2023-08-01T00:00:00"/>
    <d v="2023-12-31T00:00:00"/>
    <n v="21.7"/>
    <m/>
    <s v="SIN COMENTARIO"/>
    <m/>
  </r>
  <r>
    <s v="AUD_FIN_2022"/>
    <s v="AUDITORÍA FINANCIERA 2022"/>
    <n v="2022"/>
    <x v="65"/>
    <s v=" Ejecución contratos suscritos con FUNDASALUD 2022 (IP) (Santander)"/>
    <x v="20"/>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Se debe a las debilidades desde la supervisión del contrato para el seguimiento y control desde el rol financiero, técnico y jurídico desde la regional. "/>
    <s v="H37_ A1.   Realizar mesa de trabajo con la Dirección Regional Santander, donde se revise y retroalimente el ejercicio de supervisión en los contratos. "/>
    <s v="Desarrollar mesa de trabajo con la Dirección Regional, supervisores de contratos, enlaces territoriales y profesionales del rol financiero, técnico y jurídico del equipo de seguimiento a la ejecución, relacionado al proceso de supervisión de contratos."/>
    <s v="Video conferencia y listado de asistencia "/>
    <n v="1"/>
    <d v="2023-08-01T00:00:00"/>
    <d v="2024-03-31T00:00:00"/>
    <n v="34.700000000000003"/>
    <m/>
    <s v="SIN COMENTARIO"/>
    <m/>
  </r>
  <r>
    <s v="AUD_FIN_2022"/>
    <s v="AUDITORÍA FINANCIERA 2022"/>
    <n v="2022"/>
    <x v="66"/>
    <s v="Porcentaje Compras Locales (D) (Valle del Cauca)"/>
    <x v="20"/>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Falta de seguimiento desde la supervisión del contrato, al no tener en cuenta el cumplimiento de los manuales operativos, guías, procedimientos   para el control y seguimiento de los contratos en los aspectos técnicos, administrativos jurídicos y financieros."/>
    <s v="H38_A1. Realizar asistencia técnica para la implementación de la Guía Orientadora para el desarrollo de la estrategia de compras locales a las direcciones regionales, recalcando que las mismas deben replicar la asistencia técnica a los respectivos centros zonales."/>
    <s v="_x000a_Realizar asistencia técnica sobre la implementación de la GUÍA ORIENTADORA PARA EL DESARROLLO DE LA ESTRATEGIA DE COMPRAS LOCALES Versión 4, en el marco de la ejecución de los contratos de aporte suscritos para la prestación de los servicios para la primera infancia En esta asistencia técnica se solicitará a la Dirección Regional replicar periódicamente la asistencia técnica a los centros zonales, como forma de retroalimentar y hacer seguimiento. "/>
    <s v="Grabación video conferencia o acta de reunión, listado de asistencia, Presentación"/>
    <n v="1"/>
    <d v="2023-08-01T00:00:00"/>
    <d v="2024-03-30T00:00:00"/>
    <n v="34.6"/>
    <m/>
    <s v="SIN COMENTARIO"/>
    <m/>
  </r>
  <r>
    <s v="AUD_FIN_2022"/>
    <s v="AUDITORÍA FINANCIERA 2022"/>
    <n v="2022"/>
    <x v="67"/>
    <s v="Supervisión contratos de aportes (D) (Santander)"/>
    <x v="20"/>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Situaciones que se presentan por deficiencias de control y seguimiento por parte de la supervisión del contrato. "/>
    <s v="H43_ A1. Divulgar a la Dirección Regional un memorando con orientaciones donde se refuercen las orientaciones para llevar a cabo la supervisión en el marco de la ejecución de los contratos de aporte. "/>
    <s v="Elaborar un memorando dirigido a la regional Santander donde se refuercen las orientaciones para llevar a cabo la supervisión en el marco de la ejecución de los contratos de aporte. "/>
    <s v="Memorando con orientaciones."/>
    <n v="1"/>
    <d v="2023-08-01T00:00:00"/>
    <d v="2024-03-31T00:00:00"/>
    <n v="34.700000000000003"/>
    <m/>
    <s v="SIN COMENTARIO"/>
    <m/>
  </r>
  <r>
    <s v="AUD_FIN_2022"/>
    <s v="AUDITORÍA FINANCIERA 2022"/>
    <n v="2022"/>
    <x v="33"/>
    <s v="Beneficiario Contrato de aporte No. 20001832022 (Cesar)"/>
    <x v="20"/>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El Operador no registro correctamente la usuaria en el sistema, adicional que el sistema no tiene servicios Web que pueda articular la informacion de manera automatica, el  seguimiento desde la supervision del contrato en la regional para validacion de la informacion de la usuaria antes del ingreso al sistema fue deficiente. "/>
    <s v="_x000a_H47_A1 Realizar  asistencia tecnica para la regional cesar con la finalidad de fortalecer las acciones del Sistema de Información Cuantame con la verificación del cargue efectivo de los datos (RAM, Beneficiarios, UDS, Datos de Nutrición, TH)._x000a_"/>
    <s v=" Asistencia Tecnica a la  Regional Cesar para fortalecer la aplicabilidad de los lineamientos dados sobre el uso del sistema de información Cuentame, politicas de operación, mejores prácticas del registro del dato y uso del sistema, para tal fin  en la Dirección de Primera Infancia "/>
    <s v="Acta de la asistencia técnica con listado de asistencia  "/>
    <n v="1"/>
    <d v="2023-08-01T00:00:00"/>
    <d v="2023-12-31T00:00:00"/>
    <n v="21.7"/>
    <m/>
    <s v="SIN COMENTARIO"/>
    <m/>
  </r>
  <r>
    <s v="AUD_FIN_2022"/>
    <s v="AUDITORÍA FINANCIERA 2022"/>
    <n v="2022"/>
    <x v="47"/>
    <s v="Obligaciones administración de recursos (D) (Huila)"/>
    <x v="2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Debilidades en la supervisión financiera de contratos, al no realizar seguimiento a la gestión de los recursos financieros bancarios de los contratos de aporte. "/>
    <s v="H48.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34.6"/>
    <m/>
    <s v="SIN COMENTARIO"/>
    <m/>
  </r>
  <r>
    <s v="AUD_FIN_2022"/>
    <s v="AUDITORÍA FINANCIERA 2022"/>
    <n v="2022"/>
    <x v="51"/>
    <s v="Precios facturas suministro de cárnicos contratos 125 y 128 de 2022 (OI) (Huila)"/>
    <x v="20"/>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Deficiencias en el seguimiento por parte de la supervisión del contrato en el rol financiero, al no  tener en cuenta el cumplimiento  de los manuales operativos  para el control y seguimiento de los contratos."/>
    <s v="H49_ A1.  Realizar asistencia técnica haciendo  énfasis en aspectos  técnicos, financieros y jurídicos, en el marco de la ejecución de contratos de aporte. "/>
    <s v="Brindar asistencia técnica  por parte del Equipo de Seguimiento a la Ejecución de la Dirección de Primera Infancia, dirigida   a los Supervisores de contratos para evaluar avances, logros y dificultades derivados de la actividad de supervisión. "/>
    <s v="Video conferencia o acta de reunión y listado de asistencia"/>
    <n v="1"/>
    <d v="2023-08-01T00:00:00"/>
    <d v="2023-12-31T00:00:00"/>
    <n v="21.7"/>
    <m/>
    <s v="SIN COMENTARIO"/>
    <m/>
  </r>
  <r>
    <s v="AUD_FIN_2022"/>
    <s v="AUDITORÍA FINANCIERA 2022"/>
    <n v="2022"/>
    <x v="48"/>
    <s v="Contratos de aporte con Entidades sin Ánimo de Lucro – ESAL (OI) (Huila)"/>
    <x v="20"/>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Debilidades en la supervisión financiera de contratos al no realizar seguimiento a la gestión de los recursos financieros bancarios de los contratos de aporte. "/>
    <s v="H51.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 frente a la correcta gestión de recursos financieros bancarios.  "/>
    <s v="Correos con orientaciones y de seguimiento al cumplimiento."/>
    <n v="4"/>
    <d v="2023-08-01T00:00:00"/>
    <d v="2023-12-31T00:00:00"/>
    <n v="34.6"/>
    <m/>
    <s v="SIN COMENTARIO"/>
    <m/>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1. Realizar Comité de Gestión de Bienes donde se revisará la aprobación de recibo de bienes inmuebeles por parte del municipio de Valle del Guamuez y Cabildo Kamentsa Biyá de Sibundoy. "/>
    <s v="Acta de Comité "/>
    <n v="1"/>
    <d v="2023-08-15T00:00:00"/>
    <d v="2023-10-30T00:00:00"/>
    <n v="10.9"/>
    <m/>
    <s v="SIN COMENTARIO"/>
    <m/>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2. Remitir Acta de comité de gestión de bienes con las decisiones tomadas para que el aplicativo SEVEN ERP se registren  las novedades de los dos inmuebles"/>
    <s v="Correo electrónico"/>
    <n v="1"/>
    <d v="2023-08-01T00:00:00"/>
    <d v="2023-10-30T00:00:00"/>
    <n v="12.9"/>
    <m/>
    <s v="SIN COMENTARIO"/>
    <m/>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3. Recibir comunicación del nivel nacional para efectuar la descarga en los estados financieros del  registro contable del inmueble a fin de evitar duplicidad de registro en los estados financieros de la nación."/>
    <s v="Comunicación"/>
    <n v="1"/>
    <d v="2023-08-01T00:00:00"/>
    <d v="2023-10-30T00:00:00"/>
    <n v="12.9"/>
    <m/>
    <s v="SIN COMENTARIO"/>
    <m/>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4.Revisar que la descarga del inmueble se realice efectivamente por la regional en el aplicativo SEVEN ERP."/>
    <s v="Reporte SEVEN-ERP"/>
    <n v="1"/>
    <d v="2023-08-01T00:00:00"/>
    <d v="2023-10-30T00:00:00"/>
    <n v="12.9"/>
    <m/>
    <s v="SIN COMENTARIO"/>
    <m/>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1. Programar  comité de Gestión  de bienes para revisión del estado de la situación de los bienes inmuebles relacionados en el hallazgo"/>
    <s v="Correo electrónico"/>
    <n v="1"/>
    <d v="2023-08-15T00:00:00"/>
    <d v="2023-10-30T00:00:00"/>
    <n v="10.9"/>
    <m/>
    <s v="SIN COMENTARIO"/>
    <m/>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2. Realizar  comité de Gestión  de bienes en el cual se revisará el estado de la situación de los bienes inmuebles relacionados en el hallazgo"/>
    <s v="Acta de Comité "/>
    <n v="1"/>
    <d v="2023-08-15T00:00:00"/>
    <d v="2023-10-30T00:00:00"/>
    <n v="10.9"/>
    <m/>
    <s v="SIN COMENTARIO"/>
    <m/>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3. Realizar seguimiento a los compromisos adquiridos el comité de gestión de bienes. "/>
    <s v="Correo electrónico"/>
    <n v="2"/>
    <d v="2023-08-15T00:00:00"/>
    <d v="2023-11-30T00:00:00"/>
    <n v="15.3"/>
    <m/>
    <s v="SIN COMENTARIO"/>
    <m/>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4. Recibir los informes trimestrales de los activos del aplicativo SEVER ERP de los bienes inmuebles de la regional a efectos de realizar la conciliación con lo que reporta la Oficina de Instrumentos Públicos de su jurisdicción."/>
    <s v="Reporte en excel"/>
    <n v="3"/>
    <d v="2023-10-01T00:00:00"/>
    <d v="2024-06-30T00:00:00"/>
    <n v="39"/>
    <m/>
    <s v="SIN COMENTARIO"/>
    <m/>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1. Solicitar  a la Dirección de Primera Infancia, orientaciones para aplicación de procedimiento y requisitos de la apertura de cuentas maestras"/>
    <s v="Correo electrónico"/>
    <n v="1"/>
    <d v="2023-10-15T00:00:00"/>
    <d v="2024-03-30T00:00:00"/>
    <n v="23.9"/>
    <m/>
    <s v="SIN COMENTARIO"/>
    <m/>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2.Teniendo en cuenta la nueva directriz que emita la dirección de Primera Infancia, se remitirá   procedimiento y requisitos de la apertura de cuentas maestras  a los supervisores de los contratos de aporte  "/>
    <s v="Memorando"/>
    <n v="1"/>
    <d v="2023-10-15T00:00:00"/>
    <d v="2024-04-30T00:00:00"/>
    <n v="28.3"/>
    <m/>
    <s v="SIN COMENTARIO"/>
    <m/>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_x000a_3.Solicitar apertura de cuentas maestras para el manejo de los recursos por parte de los EAS"/>
    <s v="Memorando"/>
    <n v="1"/>
    <d v="2023-10-15T00:00:00"/>
    <d v="2024-06-30T00:00:00"/>
    <n v="37"/>
    <m/>
    <s v="SIN COMENTARIO"/>
    <m/>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 1.Realizar semestralmente   un GET por parte de la regional dirigido a los  equipos de  Primera Infacia  de los centros zonales, con el objetivo de generar espacios de retroalimentación"/>
    <s v="Acta de GET"/>
    <n v="2"/>
    <d v="2023-09-01T00:00:00"/>
    <d v="2024-07-30T00:00:00"/>
    <n v="47.6"/>
    <m/>
    <s v="SIN COMENTARIO"/>
    <m/>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2. Realizar seguimiento  al avance en el proceso de legalización de cuentas , en  el cual se informará a los centros zonales  las acciones a seguir de acuerdo con los resultados del seguimiento."/>
    <s v="Correo electrónico"/>
    <n v="6"/>
    <d v="2023-09-01T00:00:00"/>
    <d v="2024-07-30T00:00:00"/>
    <n v="47.6"/>
    <m/>
    <s v="SIN COMENTARIO"/>
    <m/>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3.Identificar y concertar desde la supervision  los saldos de inejecuciones o reinversiones mediante acta de legalización de cuentas de manera mesual , para adelantar con oportunidad y previo análisis de necesidades, proceso de reinversión o liberación de tal forma que estos recursos no permanezcan en los contratos de aporte sin aplicación y uso durante mucho tiempo.   Actas de legalización= 9 por cada centro zonal ( septiembre-diciem 2023, febrero-junio2024)"/>
    <s v="Actas de legalización"/>
    <n v="36"/>
    <d v="2023-09-01T00:00:00"/>
    <d v="2024-06-30T00:00:00"/>
    <n v="43.3"/>
    <m/>
    <s v="SIN COMENTARIO"/>
    <m/>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4.Cuantificación  los excedentes de los contratos con cargo a los ahorros e inejecuciones para identificar los recursos susceptibles de ser liberados. Según sea el caso. La gestión de estas liberaciones está a cargo del Supervisor del Contrato una vez analice que los recursos no se utilizaran en el contrato."/>
    <s v="Correo electrónico"/>
    <n v="4"/>
    <d v="2023-09-01T00:00:00"/>
    <d v="2024-06-30T00:00:00"/>
    <n v="43.3"/>
    <m/>
    <s v="SIN COMENTARIO"/>
    <m/>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pilar los hechos y soportes que evidencian el incumplimiento por parte del operador y que son la base para la estructuración del informe y que justifican el inicio del proceso sancionatorio y remitir la proyección del informe de inicio de proceso sancionatorio al grupo jurídico para su revisión."/>
    <s v="Informe Inicio Proceso"/>
    <n v="1"/>
    <d v="2023-08-01T00:00:00"/>
    <d v="2024-07-30T00:00:00"/>
    <n v="52"/>
    <m/>
    <s v="SIN COMENTARIO"/>
    <m/>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El grupo jurídico cita a mesa técnica a la supervisora y equipo de apoyo, en el que emite observaciones frente a la estructura del informe y del material probatorio para su correspondiente ajuste."/>
    <s v="Acta de mesa Técnica"/>
    <n v="1"/>
    <d v="2023-08-01T00:00:00"/>
    <d v="2024-07-30T00:00:00"/>
    <n v="52"/>
    <m/>
    <s v="SIN COMENTARIO"/>
    <m/>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alizar los ajustes sugeridos por el grupo jurídico y posterior a ello, reenviar nuevamente el Informe ajustado."/>
    <s v="correo electrónico"/>
    <n v="1"/>
    <d v="2023-08-01T00:00:00"/>
    <d v="2024-07-30T00:00:00"/>
    <n v="52"/>
    <m/>
    <s v="SIN COMENTARIO"/>
    <m/>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_x000a_El grupo jurídico remite citación de audiencia al operador."/>
    <s v="Citación"/>
    <n v="1"/>
    <d v="2023-08-01T00:00:00"/>
    <d v="2024-07-30T00:00:00"/>
    <n v="52"/>
    <m/>
    <s v="SIN COMENTARIO"/>
    <m/>
  </r>
  <r>
    <s v="AUD_FIN_2022"/>
    <s v="07. AUDITORÍA FINANCIERA 2018"/>
    <n v="2018"/>
    <x v="68"/>
    <s v="Publicación en el SECOP "/>
    <x v="22"/>
    <s v="HALLAZGO 91. Publicación en el SECOP _x000a__x000a_Decreto 1082 de 2015, artículo 2.2.1.1.1.7.1. &quot;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quot;._x000a__x000a_Manual de contratación del ICBF, Título I: “1.7.2. Funciones en materia contractual en las Direcciones Regionales”; “10. Realizar la publicación de los documentos de todas las etapas del proceso contractual, en el Sistema Electrónico para la Contratación Pública -SECOP en el sitio Web de la Entidad y demás herramientas y mecanismos relacionados con la actividad contractual según corresponda&quot;._x000a__x000a_No obstante, lo reglamentado en la norma y consultado el sistema con los contratos de la muestra celebrada por el ICBF Regional Santander en la vigencia 2018, se evidencia que la publicación en el SECOP de los Documentos y actos administrativos de los procesos de contratación 298, 386, 409, 483, 485, 488, 494, 501, 599, 603, 604, 607, 610, 611, 612, 626 y 642 de 2018, no se publicaron en el SECOP dentro de los tres días siguientes a su expedición"/>
    <s v="Situación que evidencia deficiencias en los procedimientos de cargue de información a los sistemas de información – SECOP, hecho que impide que la sociedad civil y las veedurías ciudadanas ejerzan la vigilancia preventiva y posterior de la ejecución contractual. "/>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s v="SIN COMENTARIO"/>
    <m/>
  </r>
  <r>
    <s v="AUD_FIN_2022"/>
    <s v="16. AUDITORÍA FINANCIERA 2019"/>
    <n v="2019"/>
    <x v="25"/>
    <s v=" Principio de publicidad en la contratación"/>
    <x v="22"/>
    <s v="HALLAZGO 35.      Principio de publicidad en la contratación – Dirección General – H3 Cas H5 San.   SANTANDER_x000a_Una vez estudiada la reglamentación de la norma, se consultaron y analizaron en las plataformas de SECOP I y SECOP II, la información publicada por la entidad de los procesos contractuales relacionados en el siguiente cuadro, obteniendo los siguientes resultados de los contratos: Faltan Actas de inicio, parciales y de recibo, Contrato publicado en Secop 8 días después de la firma. Estudios previos publicado en Secop con más de 8 días de atraso, sin especificar día del mes de suscripción. Faltan informes de Supervisión. 68-060-2019, 68-072-2019, 68-080-2019, 68-082-2019,68-233-2019, 68-252-2019, 68-270-2019, 68-301-2019, 68-336-2019, 68-328-2019, 68-483-2018, 68-485-2018,  68-527-2018, 68-559-2018,  68-566-2018, 68-628-2018.  Revisar Cuadro No. 106 pagina 400 del informe de Auditoria._x000a_  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s v="SIN COMENTARIO"/>
    <m/>
  </r>
  <r>
    <s v="AUD_FIN_2022"/>
    <s v="AUDITORÍA FINANCIERA 2022"/>
    <n v="2022"/>
    <x v="64"/>
    <s v="Pólizas contrato 68004502020 suscrito con la APHB Ciudadela Pipatón (BA) (Santander)"/>
    <x v="22"/>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1. Realizar la legalizacion de cuentas del pago de la poliza en la cual se identifique si hay saldos que requieran ser descontados por no ejecucion."/>
    <s v="1. Acta de legalizacion (1 por cada centro zonal con APHB)"/>
    <n v="7"/>
    <d v="2023-08-01T00:00:00"/>
    <d v="2023-12-31T00:00:00"/>
    <n v="21.7"/>
    <m/>
    <s v="SIN COMENTARIO"/>
    <m/>
  </r>
  <r>
    <s v="AUD_FIN_2022"/>
    <s v="AUDITORÍA FINANCIERA 2022"/>
    <n v="2022"/>
    <x v="64"/>
    <s v="Pólizas contrato 68004502020 suscrito con la APHB Ciudadela Pipatón (BA) (Santander)"/>
    <x v="22"/>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2. Realizar la liberacion de los recursos no ejecutados por concepto de polizas antes de finalizar la vigencia "/>
    <s v="1.Acta de liberacion (1 por cada centro zonal con APHB)"/>
    <n v="7"/>
    <d v="2023-08-01T00:00:00"/>
    <d v="2023-12-31T00:00:00"/>
    <n v="21.7"/>
    <m/>
    <s v="SIN COMENTARIO"/>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 Realizar mesa de trabajo con la Dirección Regional Santander, donde se revise y retroalimente el ejercicio de supervisión en los contratos. "/>
    <s v="1. Desarrollar 4 mesas de trabajo (1. 30/09/2023_x000a_2. 31/12/2023, 3. 31/03/2024_x000a_4. 30/06/2024) con la Dirección Regional, supervisores de contratos, enlaces territoriales y profesionales del rol financiero, técnico y jurídico del equipo de seguimiento a la ejecución, relacionado al proceso de supervisión de contratos."/>
    <s v="1.Video conferencia y listado de asistencia "/>
    <n v="1"/>
    <d v="2023-08-01T00:00:00"/>
    <d v="2024-06-30T00:00:00"/>
    <m/>
    <m/>
    <s v="SIN COMENTARIO"/>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2. Realiza capacitacion presencial sobre el procedimiento de sansionatorios ante incuplimiento. "/>
    <s v="1.Acta de capacitación"/>
    <n v="1"/>
    <d v="2023-08-01T00:00:00"/>
    <d v="2023-09-30T00:00:00"/>
    <n v="8.6"/>
    <m/>
    <s v="SIN COMENTARIO"/>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_x000a_3.Realizar las legalizaciones de cuenta de los desembolso realizados de manera opertuna"/>
    <s v="_x000a_1. Indicador de Legalizaciones de cuenta"/>
    <n v="4"/>
    <d v="2023-08-01T00:00:00"/>
    <d v="2023-12-31T00:00:00"/>
    <n v="21.7"/>
    <m/>
    <s v="SIN COMENTARIO"/>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4. Realizar las solicitudes de apertura de procesos administrativos sancionatorios de manera oportuna en caso de incumplimiento en las obligacionbes por parte de los operadores"/>
    <s v="1.Memorando de Solicitud  e informe de supervision para apertura de proceso sancionatorio de apertura proceso administrativo sancionatorio"/>
    <n v="4"/>
    <d v="2023-08-01T00:00:00"/>
    <d v="2023-12-31T00:00:00"/>
    <n v="21.7"/>
    <m/>
    <s v="SIN COMENTARIO"/>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5.Realizar los tramites de los procesos administrativos sancionatorios con mayor celeridad "/>
    <s v="Citacion a audicencia de apertura de proceso administrativo sancionatorio"/>
    <n v="4"/>
    <d v="2023-08-01T00:00:00"/>
    <d v="2023-12-31T00:00:00"/>
    <n v="21.7"/>
    <m/>
    <s v="SIN COMENTARIO"/>
    <m/>
  </r>
  <r>
    <s v="AUD_FIN_2022"/>
    <s v="AUDITORÍA FINANCIERA 2022"/>
    <n v="2022"/>
    <x v="69"/>
    <s v="Sistema de información de proveedores (Santander)"/>
    <x v="22"/>
    <s v="Hallazgo N° 42. Sistema de información de proveedores (Santander)_x000a__x000a_Al analizar los contratos de aportes número 68004502020 y 68003832022 con objeto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s 2020, 2021 y 2022, suscrito con la ASOCIACIÓN DE PADRES DE HOGARES DE BIENESTAR (APHB) CIUDADELA PIPATON con NIT 800171065-3, presentó los documentos para su legalización en los cuales adjunta soportes del sistema de información de proveedores y fueron avaladas por el personal responsable del ICBF, pero al ser revisados en el link de consulta se evidencia la falta de actualización con corte a 7 de marzo de 2023, tal como se detalla a continuación:_x000a__x000a_Ver Cuadro N° 138 - Documentos desactualizados en el Sistema de Información de Proveedores_x000a__x000a_... generando incertidumbre en la ejecución contractual y toma de decisiones de proveedores potenciales y actuales."/>
    <s v="La anterior situación se presenta por debilidades en el procedimiento para la administración y consulta en el sistema de proveedores y en las actividades de seguimiento del proceso de adquisición de bienes y servicios "/>
    <s v="Falta de verificación de  la actualización de proveedores antes de suscribir el contrato en aplicativo."/>
    <s v="Socializar a los abogados y realizar la revision de la informacion registrada en proveedores antes de la suscripcion del contrato"/>
    <s v="1.Socializar a los abogados que realizan los tramites de contratacion sobre la necesidad de verificar la informacion registrada  en proveedores antes de suscribir el contrato."/>
    <s v="Memorando socializacion y correo electronico"/>
    <n v="1"/>
    <d v="2023-08-01T00:00:00"/>
    <d v="2023-12-31T00:00:00"/>
    <n v="21.7"/>
    <m/>
    <s v="SIN COMENTARIO"/>
    <m/>
  </r>
  <r>
    <s v="AUD_FIN_2022"/>
    <s v="AUDITORÍA FINANCIERA 2022"/>
    <n v="2022"/>
    <x v="67"/>
    <s v="Supervisión contratos de aportes (D) (Santander)"/>
    <x v="22"/>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Debido al numero de contratos y personal asignado a cada centro zonal  no es posible debido seguimiento y control de los contrattos"/>
    <s v="Realizar alertas cada trimestre donde se identifique las UDS y EAS que tienen verificacion del equipo de seguimiento y programar las que NO para cubrir la totalidad de las UDS_x000a_"/>
    <s v="1. Enviar correo de alerta, identificando Contratos con actas de verificacion."/>
    <s v="Correo electrónco (TRIMESTRAL)"/>
    <n v="1"/>
    <d v="2023-08-01T00:00:00"/>
    <d v="2023-12-31T00:00:00"/>
    <n v="21.7"/>
    <m/>
    <s v="SIN COMENTARIO"/>
    <m/>
  </r>
  <r>
    <s v="AUD_FIN_2022"/>
    <s v="AUDITORÍA FINANCIERA 2022"/>
    <n v="2022"/>
    <x v="70"/>
    <s v="Publicación en el SECOP II (D) (Santander)"/>
    <x v="22"/>
    <s v="Hallazgo N° 44. Publicación en el SECOP II (D) (Santander)_x000a__x000a_Revisadas las publicaciones en la plataforma del Sistema Electrónico para la Contratación Pública – SECOP II, respecto a los procesos contractuales suscritos por la Regional Santander del ICBF, correspondientes a la muestra de contratos objeto de verificación, se evidenció que existen documentos que fueron publicados de manera extemporánea, así mismo, otros documentos soportes derivados de los procesos contractuales que no se publicaron en su totalidad, los cuales se relacionan a continuación:_x000a__x000a_Ver Cuadro N° 139 - Documentos publicación en SECOP extemporáneamente_x000a__x000a_De igual forma, en el contrato No. 68002602021 y el contrato No. 68001662022, se observó una reseña histórica de las asignaciones del Ordenador del Gasto y del Supervisor del contrato con fecha de 11 de febrero de 2021, pero al verificar el informe de supervisión No.10 la supervisora a la fecha de presentación del documento, corresponde a una persona distinta a la designada en el contrato, por lo cual la reseña histórica de asignaciones no evidencian los cambios de supervisión en la sección 6 asignación presupuestal. _x000a__x000a_Así mismo, en los contratos 68004642020, 68002472022, 68001872021, 68004642020, se pudo evidenciar que los informes de supervisión no se publicaron en el SECOP II. _x000a__x000a_Adicionalmente, en la prueba de recorrido practicada en la Etapa de Planeación por este ente de control, se pudo identificar que en el contrato 68001532022, firmado con CORPOAGRO, no se habían cargado los informes de supervisión al SECOP._x000a__x000a_...lo que impide que los ciudadanos conozcan las actuaciones generadas en dichos procesos de contratación adelantados por la entidad de forma fácil y oportuna, afectando los principios de publicidad y transparencia del proceso de contratación estatal."/>
    <s v="Esta situación se genera por deficiencias de control y seguimiento por parte de la entidad, en la labor de cargue de la información en la plataforma del SECOP II, de todos los documentos en cada una de las etapas contractuales,…"/>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s v="SIN COMENTARIO"/>
    <m/>
  </r>
  <r>
    <s v="AUD_FIN_2022"/>
    <s v="AUDITORÍA FINANCIERA 2022"/>
    <n v="2022"/>
    <x v="23"/>
    <s v="Recursos de Apropiación vigencia 2022 (D) (Dirección General)"/>
    <x v="23"/>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l SNBF se realizó de manera oportuna y eficiente la planeación, programación y seguimiento a la ejecución presupuestal del recurso asignado al área. Sin embargo, la alta dirección tomo decisiones unilaterales que terminaron afectando el compromiso del 100% de los recursos antes de finalizar la vigencia 2022."/>
    <s v="En el marco de los comités de seguimiento presupuestal del ICBF o reuniones de seguimiento presupuestal periódicas por áreas, acordar con la Dirección General del ICBF, realizar y revisar en conjunto, las alertas sobre los recursos no ejecutados del área. "/>
    <s v="Participar en el Comité de Seguimiento a la Ejecución Presupuestal convocado por la Dirección de Planeación y presentar las alertas del área para la toma de decisiones frente a la liberación oportuna de recursos"/>
    <s v="Acta"/>
    <n v="5"/>
    <d v="2023-08-01T00:00:00"/>
    <d v="2023-12-29T00:00:00"/>
    <n v="21.4"/>
    <m/>
    <s v="SIN COMENTARIO"/>
    <m/>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m/>
    <s v="SIN COMENTARIO"/>
    <m/>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m/>
    <s v="SIN COMENTARIO"/>
    <m/>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Generar orientaciones desde la Dirección Regional hacia los Supervisores de Contrato respecto al trámite de reservas presupuestales."/>
    <s v="Oficio"/>
    <n v="2"/>
    <d v="2023-09-01T00:00:00"/>
    <d v="2024-07-31T00:00:00"/>
    <n v="47.7"/>
    <m/>
    <s v="SIN COMENTARIO"/>
    <m/>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m/>
    <s v="SIN COMENTARIO"/>
    <m/>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Identificar los centros zonales de mayor impacto en montos de recursos no ejecutados."/>
    <s v="Matriz de Seguimiento"/>
    <n v="3"/>
    <d v="2023-09-01T00:00:00"/>
    <d v="2024-07-31T00:00:00"/>
    <n v="47.7"/>
    <m/>
    <s v="SIN COMENTARIO"/>
    <m/>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Realizar seguimiento a los recursos no ejecutados en articulacion entre los grupos financiero, jurídico y grupos misionales."/>
    <s v="Acta de Reunión"/>
    <n v="3"/>
    <d v="2023-09-01T00:00:00"/>
    <d v="2024-07-31T00:00:00"/>
    <n v="47.7"/>
    <m/>
    <s v="SIN COMENTARIO"/>
    <m/>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m/>
    <s v="SIN COMENTARIO"/>
    <m/>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s v="Realizar seguimiento a los recursos no ejecutados en el Comité Regional de Gestión y Desempeño."/>
    <s v="Acta de Reunión"/>
    <n v="3"/>
    <d v="2023-08-01T00:00:00"/>
    <d v="2023-10-31T00:00:00"/>
    <n v="13"/>
    <m/>
    <s v="SIN COMENTARIO"/>
    <m/>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m/>
    <s v="SIN COMENTARIO"/>
    <m/>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m/>
    <s v="SIN COMENTARIO"/>
    <m/>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m/>
    <s v="SIN COMENTARIO"/>
    <m/>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m/>
    <s v="SIN COMENTARIO"/>
    <m/>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Desarrollar grupo de estudio en el grupo de ciclos de vida y nutrición frente a la normatividad vigente de compras locales."/>
    <s v="Acta de Reunión"/>
    <n v="2"/>
    <d v="2023-08-01T00:00:00"/>
    <d v="2024-03-31T00:00:00"/>
    <n v="34.700000000000003"/>
    <m/>
    <s v="SIN COMENTARIO"/>
    <m/>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Realizar el control de legalidad de los estudios previos respecto al porcentaje de compras locales en los procesos de contratación. "/>
    <s v="Correo electrónico"/>
    <n v="3"/>
    <d v="2023-08-01T00:00:00"/>
    <d v="2024-07-31T00:00:00"/>
    <n v="52.1"/>
    <m/>
    <s v="SIN COMENTARIO"/>
    <m/>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Verificar el cumplimiento de la marcación del porcentaje de compras locales en el aplicativo SECOP."/>
    <s v="Oficio"/>
    <n v="3"/>
    <d v="2023-08-01T00:00:00"/>
    <d v="2024-07-31T00:00:00"/>
    <n v="52.1"/>
    <m/>
    <s v="SIN COMENTARIO"/>
    <m/>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Establecer cronograma de seguimiento presupuestal para Reestablecimiento de Derechos y para Responsabilidad Penal. _x000a_"/>
    <s v="Cronograma - Archivo Excel _x000a_"/>
    <n v="1"/>
    <d v="2023-08-01T00:00:00"/>
    <d v="2023-12-20T00:00:00"/>
    <n v="20.100000000000001"/>
    <m/>
    <s v="SIN COMENTARIO"/>
    <m/>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Realizar el seguimiento presupuestal bimestral identificando recursos de inejecución para liberación._x000a_"/>
    <s v="Acta de Reunion_x000a_"/>
    <n v="3"/>
    <d v="2023-08-01T00:00:00"/>
    <d v="2023-12-20T00:00:00"/>
    <n v="20.100000000000001"/>
    <m/>
    <s v="SIN COMENTARIO"/>
    <m/>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Verificar bimestralmente la efectiva liberación de recursos comprometidos en los contratos de aporte, por parte de los supervisores de contrato._x000a_"/>
    <s v="Acta de Reunion_x000a_"/>
    <n v="3"/>
    <d v="2023-08-01T00:00:00"/>
    <d v="2023-12-20T00:00:00"/>
    <n v="20.100000000000001"/>
    <m/>
    <s v="SIN COMENTARIO"/>
    <m/>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Comunicar las acciones administrativas a los supervisores de contrato de aporte por incumplimiento en la liberación de los recursos."/>
    <s v="Memorando"/>
    <n v="1"/>
    <d v="2023-08-01T00:00:00"/>
    <d v="2023-12-20T00:00:00"/>
    <n v="20.100000000000001"/>
    <m/>
    <s v="SIN COMENTARIO"/>
    <m/>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Establecer cronograma de seguimiento presupuestal por dependencia _x000a_"/>
    <s v="Cronograma_x000a_"/>
    <n v="1"/>
    <d v="2023-08-01T00:00:00"/>
    <d v="2023-12-20T00:00:00"/>
    <n v="20.100000000000001"/>
    <m/>
    <s v="SIN COMENTARIO"/>
    <m/>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recursos de inejecución, valor certificado y los recursos potenciales de constitución de reservas presupuestales excepcionales _x000a_"/>
    <s v="Acta de reunión_x000a_"/>
    <n v="5"/>
    <d v="2023-08-01T00:00:00"/>
    <d v="2023-12-20T00:00:00"/>
    <n v="20.100000000000001"/>
    <m/>
    <s v="SIN COMENTARIO"/>
    <m/>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Verificar la efectiva liberación de recursos de inejecución comprometidos en los contratos de aporte por parte de los supervisores de contrato, el avance en la ejecución presupuestal y los contratos con riesgo de constitución de reservas no excepcionales "/>
    <s v="Acta de reunión_x000a_"/>
    <n v="5"/>
    <d v="2023-08-01T00:00:00"/>
    <d v="2023-12-20T00:00:00"/>
    <n v="20.100000000000001"/>
    <m/>
    <s v="SIN COMENTARIO"/>
    <m/>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 Comunicar las acciones administrativas a los supervisores de contrato de aporte por incumplimiento en la liberación de los recursos"/>
    <s v="Memorando"/>
    <n v="1"/>
    <d v="2023-08-01T00:00:00"/>
    <d v="2023-12-31T00:00:00"/>
    <n v="21.7"/>
    <m/>
    <s v="SIN COMENTARIO"/>
    <m/>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los recursos potenciales de constitución de reservas presupuestales excepcionales y el avance en la certificación para pago de reserva "/>
    <s v="Correo"/>
    <n v="4"/>
    <d v="2023-08-01T00:00:00"/>
    <d v="2023-12-20T00:00:00"/>
    <n v="20.100000000000001"/>
    <m/>
    <s v="SIN COMENTARIO"/>
    <m/>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_x000a_"/>
    <n v="4"/>
    <d v="2023-08-01T00:00:00"/>
    <d v="2023-12-20T00:00:00"/>
    <n v="20.100000000000001"/>
    <m/>
    <s v="SIN COMENTARIO"/>
    <m/>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
    <s v="Correo"/>
    <n v="4"/>
    <d v="2023-08-01T00:00:00"/>
    <d v="2023-12-20T00:00:00"/>
    <n v="20.100000000000001"/>
    <m/>
    <s v="SIN COMENTARIO"/>
    <m/>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n v="4"/>
    <d v="2023-08-01T00:00:00"/>
    <d v="2023-12-20T00:00:00"/>
    <n v="20.100000000000001"/>
    <m/>
    <s v="SIN COMENTARIO"/>
    <m/>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el avance en la certificación para pago de las reservas  constituidas en el 2022 de presupuesto no ejecutado en el 2021"/>
    <s v="Acta de reunión_x000a_"/>
    <n v="4"/>
    <d v="2023-08-01T00:00:00"/>
    <d v="2023-12-20T00:00:00"/>
    <n v="20.100000000000001"/>
    <m/>
    <s v="SIN COMENTARIO"/>
    <m/>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m/>
    <s v="SIN COMENTARIO"/>
    <m/>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s v="SIN COMENTARIO"/>
    <m/>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s v="SIN COMENTARIO"/>
    <m/>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s v="SIN COMENTARIO"/>
    <m/>
  </r>
  <r>
    <s v="AUD_FIN_2022"/>
    <s v="19. AUDITORÍA FINANCIERA 2020"/>
    <n v="2020"/>
    <x v="24"/>
    <s v="Publicación en el Sistema Electrónico de  Contratación  Pública — SECOP "/>
    <x v="28"/>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1 Definir punto de control en la actividad de publicación de los documentos precontractuales en SECOP II. _x000a_1.2 Implementar el punto de control definido para la actividad de publicación de los documentos precontractuales en SECOP II._x000a_1.3 Verificar la implementación del punto de control definido para la actividad de publicación de los documentos precontractuales en SECOP II. "/>
    <s v="1.1 Acta de reunión (1)_x000a_1.2 Correo electrónico (1) _x000a_1.3 Acta de reunión (1)"/>
    <s v="3_x000a_"/>
    <d v="2023-08-01T00:00:00"/>
    <d v="2024-01-31T00:00:00"/>
    <n v="26.1"/>
    <m/>
    <m/>
    <m/>
  </r>
  <r>
    <s v="AUD_FIN_2022"/>
    <s v="19. AUDITORÍA FINANCIERA 2020"/>
    <n v="2020"/>
    <x v="24"/>
    <s v="Publicación en el Sistema Electrónico de  Contratación  Pública — SECOP "/>
    <x v="28"/>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s v="2.1 Memorando"/>
    <n v="1"/>
    <d v="2023-08-01T00:00:00"/>
    <d v="2023-11-30T00:00:00"/>
    <n v="17.3"/>
    <m/>
    <m/>
    <m/>
  </r>
  <r>
    <s v="AUD_FIN_2022"/>
    <s v="24. AUDITORÍA FINANCIERA 2021"/>
    <n v="2021"/>
    <x v="21"/>
    <s v="Publicidad en el sistema electrónico de contratación pública SECOP II (D) (Dirección General)"/>
    <x v="28"/>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1.2 Implementar el punto de control definido para la actividad de publicación de los documentos precontractuales en SECOP II. _x000a_1.3 Verificar la implementación del punto de control definido para la actividad de publicación de los documentos precontractuales en SECOP II. "/>
    <s v="1.1 Acta de reunión (1)_x000a_1.2 Correo electrónico (1) _x000a_1.3 Acta de reunión (1)"/>
    <n v="3"/>
    <d v="2023-08-01T00:00:00"/>
    <d v="2024-01-31T00:00:00"/>
    <n v="26.1"/>
    <m/>
    <s v="SIN COMENTARIO"/>
    <m/>
  </r>
  <r>
    <s v="AUD_FIN_2022"/>
    <s v="24. AUDITORÍA FINANCIERA 2021"/>
    <n v="2021"/>
    <x v="21"/>
    <s v="Publicidad en el sistema electrónico de contratación pública SECOP II (D) (Dirección General)"/>
    <x v="28"/>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
    <s v="2.1 Memorando"/>
    <n v="1"/>
    <d v="2023-08-01T00:00:00"/>
    <d v="2023-11-30T00:00:00"/>
    <n v="17.3"/>
    <m/>
    <s v="SIN COMENTARIO"/>
    <m/>
  </r>
  <r>
    <s v="AUD_FIN_2022"/>
    <s v="AUDITORÍA FINANCIERA 2022"/>
    <n v="2022"/>
    <x v="15"/>
    <s v="Deterioro de bienes inmuebles (San Andrés)"/>
    <x v="27"/>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de la Regional San Andres no pudo identificar si existió deterioro o no con la información de indicios de  deterioro en la vigencia 2022 ya que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1. Realizar el comparativo del valor de Mercado indicado en el avalúo comercial frente al valor en libros a efectos de determinar la existencia o no de deterioro 2. se identifica valor de avaluo en las certificaciones _x000a__x000a_"/>
    <s v="Avaluo comercial "/>
    <n v="1"/>
    <d v="2023-07-01T00:00:00"/>
    <d v="2023-08-31T00:00:00"/>
    <n v="8.6999999999999993"/>
    <m/>
    <s v="SIN COMENTARIO"/>
    <m/>
  </r>
  <r>
    <s v="AUD_FIN_2022"/>
    <s v="AUDITORÍA FINANCIERA 2022"/>
    <n v="2022"/>
    <x v="44"/>
    <s v="Constitución de cuentas por pagar y reservas presupuestales 2022 (San Andrés)"/>
    <x v="27"/>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Las  cuentas identificadas no contaban con disponibilidad de pac para la constitución de Cuentas por Pagar, por lo tanto se dio aplicabilidad  a lo establecido en la guia del cierre financiero , contablemente se  registraron de forma manual, en las subcuentas y cuentas correspondientes de la clase 2-PASIVOS, del marco normativo aplicable, en la fecha en que la obligación surja. Tal como lo indica el concepto emitido por la Contaduría General de la Nación –CGN."/>
    <s v="P- Recibir la cominicacion de apertura para el  registro de la versión de anticipo del Rezago Año Anterior, por parte del grupo de tesoreria de la dirrecion financiera. _x000a_H- Radicar y obligar la cuenta por pagar a tramitar. _x000a_V- Recibir la comunicación de parte del grupo de tesoreria de la direccion financiera, de acuerdo a la solicitud. _x000a_A- Reiterar la solicitud del tramite no respondido"/>
    <s v="Lanzamiento de la orden de pago de la reserva presupuestal"/>
    <s v="Orden de pago"/>
    <n v="1"/>
    <d v="2023-08-01T00:00:00"/>
    <d v="2023-09-30T00:00:00"/>
    <n v="8.6"/>
    <m/>
    <s v="SIN COMENTARIO"/>
    <m/>
  </r>
  <r>
    <s v="AUD_FIN_2022"/>
    <s v="AUDITORÍA FINANCIERA 2022"/>
    <n v="2022"/>
    <x v="23"/>
    <s v="Recursos de Apropiación vigencia 2022 (D) (Dirección General)"/>
    <x v="28"/>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m/>
    <s v="La Dirección de Contratación no formuló acciones justificando:  _x000a__x000a_Conforme a lo anterior, y en lo que refiere a los lineamientos y directrices dentro de los procesos financieros para la planeación y programación presupuestal en términos de eficacia de la acción, corresponden a la Dirección Financiera."/>
    <m/>
    <m/>
    <m/>
    <m/>
    <m/>
    <n v="0"/>
    <m/>
    <m/>
    <m/>
  </r>
  <r>
    <s v="AUD_FIN_2022"/>
    <s v="AUDITORÍA FINANCIERA 2022"/>
    <n v="2022"/>
    <x v="2"/>
    <s v=" Inmueble Centro Especial Orange Hill (D) (San Andrés)  "/>
    <x v="2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La Regional San Andres muy a pesar de identificar las necesidades y condiciones de la infraestructura en las que operan los programas del ICBF y sedes administrativas, No ha podido subsanar la demanda de mejoras de las condiciones, debido a que representa una alta inversión de recursos, los cuales distan mucho de la capacidad de inversión destinada para la Regional por parte del ICBF."/>
    <s v="La Regional San Andres, realizara la identificaciòn de necesidades de las infraestructuras en las que operan sus programas y sedes administrativas, con el fin de que sean incluidas el el plan  de intervención y mejoras de  infraestructura, el cual será priorizado por la sede nacional obedeciendo a los recursos disponibles asignados a la Regional y que en consecuencia de las acciones conjuntas subsanen las condiciones de los inmuebles deonde opra el ICBF."/>
    <s v="Mantener actualizada la información de las condiciones que presenten las infraestructuras en las que operan los programas del ICBF y sedes administrativas, de manera que se pueda contar con un estimado de los costos de inversión y precios de mercado, con el fin de que se puedan asignar los recursos para la contratación de las obras y/o adecuaciones que ameriten los inmuebles."/>
    <s v="correo Electronico de solicitud de atenciòn a la infraestructura."/>
    <n v="1"/>
    <d v="2023-07-01T00:00:00"/>
    <d v="2023-12-20T00:00:00"/>
    <n v="24.6"/>
    <m/>
    <s v="SIN COMENTARIO"/>
    <m/>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m/>
    <s v="SIN COMENTARIO"/>
    <m/>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s v="SIN COMENTARIO"/>
    <m/>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s v="SIN COMENTARIO"/>
    <m/>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s v="SIN COMENTARIO"/>
    <m/>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m/>
    <s v="SIN COMENTARIO"/>
    <m/>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s v="SIN COMENTARIO"/>
    <m/>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s v="SIN COMENTARIO"/>
    <m/>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s v="SIN COMENTARIO"/>
    <m/>
  </r>
  <r>
    <s v="AUD_FIN_2022"/>
    <s v="AUDITORÍA FINANCIERA 2022"/>
    <n v="2022"/>
    <x v="22"/>
    <s v="Publicidad en el sistema electrónico de contratación pública SECOP II (D) (Dirección General)"/>
    <x v="29"/>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La Dirección de Contratación propuso la participación de esta dependencia en la formulación por ser supervisores de los contratos relacionados en el hallazgo."/>
    <m/>
    <m/>
    <m/>
    <m/>
    <m/>
    <n v="0"/>
    <m/>
    <m/>
    <m/>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1.2 Implementar el punto de control definido para la actividad de publicación de los documentos precontractuales en SECOP II._x000a_1.3 Verificar la implementación del punto de control definido para la actividad de publicación de los documentos precontractuales en SECOP II."/>
    <s v="1.1 Acta de reunión (1)_x000a_1.2 Correo electrónico (1) _x000a_1.3 Acta de reunión (3)"/>
    <n v="5"/>
    <d v="2023-08-01T00:00:00"/>
    <d v="2023-09-30T00:00:00"/>
    <n v="8.6"/>
    <m/>
    <s v="SIN COMENTARIO"/>
    <m/>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_x000a_2.2 Realizar seguimiento a la solicitud realizada a la Dirección de FInanciera de establecer en sus procedimientos para pago el requisito de la publicación en SECOP II de los documentos informe del supervisor - órden de desembolso e Informe del contratista. "/>
    <s v="2.1 Memorando_x000a_2.2 Memorando"/>
    <n v="2"/>
    <d v="2023-08-01T00:00:00"/>
    <d v="2024-07-31T00:00:00"/>
    <n v="52.1"/>
    <m/>
    <s v="SIN COMENTARIO"/>
    <m/>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3. Expedir lineamiento para la actividad de publicación de documentos de la etapa precontractual en la TVEC."/>
    <s v="3.1 Definir lineamiento para la debida publicación de documentos de la etapa precontractual en la TVEC. _x000a_3.2 Implementar al interior de la DCO el lineamiento para la debida publicación de documentos de la etapa precontractual en la TVEC._x000a_3.3 Verificar la implementación del lineamiento establecido para la debida publicación de documentos de la etapa precontractual en la TVEC. "/>
    <s v="3.1 Documento (1)_x000a_3.2 Correo electrónico  y Acta de socialización (4)_x000a_3.3 Acta (3)"/>
    <n v="8"/>
    <d v="2023-08-01T00:00:00"/>
    <d v="2024-07-31T00:00:00"/>
    <n v="52.1"/>
    <m/>
    <s v="SIN COMENTARIO"/>
    <m/>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4. Expedir lineamiento para la publicación de los documentos de ejecución para las órdenes de compra gestionadas en la TVEC."/>
    <s v="4.1 Definir lineamiento para la publicación de los documentos de ejecución para las órdenes de compra gestionadas en la TVEC. _x000a_4.2 Remitir periódicamente el lineamiento establecido para la publicación de los documentos de ejecución de las órdenes de compra gestionadas en la TVEC. _x000a_4.3 Verificar la remisión periódica del lineamiento establecido para la publicación de los documentos de ejecución para las órdenes de compra gestionadas en la TVEC."/>
    <s v="4.1 Documento (1)_x000a_4.2 Correo electrónico (3) _x000a_4.3 Correo electrónico (3)"/>
    <n v="7"/>
    <d v="2023-08-01T00:00:00"/>
    <d v="2024-07-31T00:00:00"/>
    <n v="52.1"/>
    <m/>
    <s v="SIN COMENTARIO"/>
    <m/>
  </r>
  <r>
    <s v="AUD_FIN_2022"/>
    <s v="AUDITORÍA FINANCIERA 2022"/>
    <n v="2022"/>
    <x v="5"/>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m/>
    <s v="A la solicitud de la Dirección Administrativa relacionada con la particiación de  la Dirección de Contratación en la formulación, la DC respondió:_x000a__x000a_Verificada la causa, acción de mejora y actividad propuesta, éstas corresponden a la Dirección Administrativa, para esta Dirección lo que se solicita es el insumo - reporte para la gestión contractual específica: &quot;Actividad 2. Solicitar a la Dirección de Contratación el listado de Contratos de Prestación de Servicios Profesionales y de apoyo a la gestión vigentes, y el reporte de novedades de terminación de contratos a nivel nacional.&quot;"/>
    <m/>
    <m/>
    <m/>
    <m/>
    <m/>
    <n v="0"/>
    <m/>
    <m/>
    <m/>
  </r>
  <r>
    <s v="AUD_FIN_2022"/>
    <s v="AUDITORÍA FINANCIERA 2022"/>
    <n v="2022"/>
    <x v="48"/>
    <s v="Contratos de aporte con Entidades sin Ánimo de Lucro – ESAL (OI) (Huila)"/>
    <x v="28"/>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m/>
    <s v="La Dirección de Contratación no formuló acciones justificando:  _x000a__x000a_No obstante, y con el fin de coadyudar en el mejoramiento de la actividad, por parte de la regional, se generará desde la DCO en el marco del SIGE, una acción correctiva conjuntamente con la regional. "/>
    <m/>
    <m/>
    <m/>
    <m/>
    <m/>
    <n v="0"/>
    <m/>
    <m/>
    <m/>
  </r>
  <r>
    <s v="AUD_FIN_2022"/>
    <s v="AUDITORÍA FINANCIERA 2022"/>
    <n v="2022"/>
    <x v="52"/>
    <s v="Registro información contractual en SIRECI (Huila)"/>
    <x v="28"/>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m/>
    <s v="La Dirección de Contratación no formuló acciones justificando:  _x000a__x000a_No obstante, y con el fin de coadyudar en el mejoramiento de la actividad, por parte de la regional, se generará desde la DCO en el marco del SIGE, una acción correctiva conjuntamente con la regional. "/>
    <m/>
    <m/>
    <m/>
    <m/>
    <m/>
    <n v="0"/>
    <m/>
    <m/>
    <m/>
  </r>
  <r>
    <s v="AUD_FIN_2022"/>
    <s v="01. ANTERIORES A 2017"/>
    <n v="2015"/>
    <x v="17"/>
    <s v="Venta de bien inmueble no explotado (A). San Andrés"/>
    <x v="27"/>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De acuerdo con el hallazgo y la causa se evidencia que estos no son coherentes con la situación actual del predio el cual a continuación se presenta la cronología de los hechos:_x000a_1. el regional desarrollo todas las actividades contenidas en la guía de gestion de bienes año 2017 -2018_x000a_2. en el año 2018 se ´procede a la visita técnica y la inspección del lote_x000a_"/>
    <s v=" Efectuar el saneamiento Juridico- Administrativo del bien mueble relacionada en el Hallazgo, permitiendo su inclusion al Plan de Enajenacion Oneroso (no es lucrativo)  posibilitando su venta.Que en fecha 14 de septiembre de 2022, se llevo acabo la primera audiencia celebrado por el JUZGADO   SEGUNDO CIVIL MUNICIPAL DEL ARCHIPIELAGO DE SAN ANDRES, dejando constancia que no se presento la parte demandada, ni su apoderado. Dentro de l misma se programo nueva fecha y hora martes 25 de octubre de 2022, a las 8:00 a.m. para la celebración de la segunda audiencia, se practicará la INSPECCION JUDICIAL con intervención de perito sobre el inmueble ubicado en el sector de la TOM HOOKER de esta ínsula. _x000a_Posteriormente se hará la contradicción del DICTAMEN PERICIAL presentado por el auxiliar de la justicia señor OSORIO MANUEL FORBES, para que se pronuncie sobre; la ubicación, linderos y medidas del inmueble objeto de este proceso de conformidad al articulo 226 a 235 del CGP. Por último, dentro de la misma audiencia de que tratan los artículos 78-11 y 403 del CGP, se recibirán las DECLARACIONES DE TESTIMONIO, en donde los testigos depondrán circunstancias relativas a los hechos de las pretensiones presentadas en la demanda de Deslinde y Amojonamiento._x000a_Es de anotar, que el despacho no ha publicado en TYBA Acta de audiencia para su consulta celebrado el pasado 14 de septiembre de 2022._x000a_Que en fecha calendada 25 de octubre de 2022, se llevo a cabo diligencia de inspección judicial, sobre el predio de la TOM HOOKER, se evidenció que los colindante y linderos de la parte SUR; no coincide. El despacho ordena un nuevo peritaje que será realizado por el auxiliar de la justicia designado por ellos._x000a_Es de menester, comunicar que el JUZGADO   SEGUNDO CIVIL MUNICIPAL DEL ARCHIPIELAGO DE SAN ANDRES, dejo plasmado en diligencia de inspección judicial, se debe allegar nuevos documentos dentro del proceso tales como: escrituras públicas de los colindantes partes SUR, corrección del dictamen pericial. _x000a__x000a_En síntesis, el despacho programo reanudación de audiencia en dos (2) meses contados a partir del 26 de octubre de 2022."/>
    <s v="El predio ingreso al ICBF, EN FECHA 03/24/1987, a título de adjudicación en sucesiones estado del bien inmueble, se encuentra en invasión por personas jurídicas.  Se programo para fecha martes 27 de octubre de 2020, diligencia con perito auxiliar de justicia sobre los dos (2) inmuebles en disputa. Se instaura nuevamente demanda de deslinde y amojonamiento para la devolución de áreas al titular del bien inmueble ICBF. En virtud del C.G.P. y demás normas vigentes. En virtud de las medidas de Bioseguridad, fue imposible llevar a cabo la diligencia por difícil acceso al lugar, siendo así se aplazó la diligencia para el día 10 de noviembre de 2020.En fecha calendada 15 de diciembre de 2020, se instauro demanda de Deslinde y Amojonamiento de conformidad al C.G. del P. Que el pasado 19 de enero de 2021, el Juzgado 02 Civil del Circuito de San Andres Isla, mediante Auto rechaza la demanda Deslinde y Amojonamiento por falta de Competencia por la cuantía. Que la Oficina Coordinación Administrativa Servicios Judiciales de San Andres el pasado 21 de enero de 2021, realizo reparto al Juzgado Segundo Civil Municipal de San Andres Isla. en fecha 15 de febrero de 2021, el órgano judicial rechazada demanda por no allegar el perito la subsanación de no corregir cabalmente las zonas limítrofes objeto de deslinde, dentro de la oportunidad legal el despacho allego escrito intentando subsanar los defectos advertidos sin aportar el dictamen pericial corregido con las líneas divisorias. Por lo anteriormente expuesto. El proceso deberá presentarse nuevamente, allegando dictamen pericial  por el auxiliar de la justicia, en donde se  determine  las líneas divisorias corregidas, con la debida precisión y claridad para el objetivo de lo pretendido.  El 02 de junio 2022, se reconoce Personería jurídica a la apoderada de la parte demandante dentro del proceso. Se adjunto auto 677 de fecha 09 de septiembre de 2022. primera audiencia celebrada el pasado 14 de septiembre de 2022. en estrado notificada en estrado a las partes, para la celebración de la segunda audiencia martes 25 de octubre de 2022, para la práctica de pruebas. en el informe enviado con corte al mes de septiembre 2022._x000a_14 de septiembre de 2022, se llevó a cabo la primera audiencia dentro del proceso de deslinde y amojonamiento del predio de la Tom Hooker, que se adelanta ante el juzgado segundo civil municipal de san Andrés, posteriormente se fija fecha para la segunda audiencia en fecha martes 25 de octubre de 2022, para la práctica del a inspección judicial, dictamen pericial y las declaraciones de testimonios de los testigos para que depongan sobre el conocimiento de los hechos de la demanda. _x000a_Se programa diligencia por parte del despacho judicial en fecha martes 25 de octubre de 2022. con el fin de verificar la identidad, ubicación, linderos, medidas, área y zona donde se hará el deslinde, localización topografía de los linderos indicados en la escritura pública. proceso suspendido, en espera de programación y fecha de audiencia por parte del despacho judicial. no se reporta novedad de parte del despacho, con corte al primer semestre de 2023. no se adjunta evidencia, no se reporta novedad o actuaciones, con corte a la fecha. "/>
    <s v="Informes de avance de las etapas de proceso por parte del juzgado"/>
    <n v="2"/>
    <d v="2023-07-19T00:00:00"/>
    <d v="2023-10-30T00:00:00"/>
    <n v="14.7"/>
    <m/>
    <s v="Revisar la redacción de esta actividad, es una descripción de las acciones realizadas pero no aterriza la actividad a realziar "/>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r>
    <m/>
    <m/>
    <m/>
    <x v="71"/>
    <m/>
    <x v="30"/>
    <m/>
    <m/>
    <m/>
    <m/>
    <m/>
    <m/>
    <m/>
    <m/>
    <m/>
    <n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1">
  <r>
    <s v="AUD_FIN_2022"/>
    <s v="24. AUDITORÍA FINANCIERA 2021"/>
    <n v="2021"/>
    <x v="0"/>
    <s v="Pérdida de recursos de Apropiación (Dirección General)"/>
    <x v="0"/>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apoyo para el desarrollo de los proyectos de vida para adolescentes y jóvenes a nivel nacional."/>
    <s v="Matriz (Excel)_x000a_"/>
    <n v="1"/>
    <d v="2023-08-10T00:00:00"/>
    <d v="2023-09-30T00:00:00"/>
    <n v="7.3"/>
    <m/>
    <n v="0"/>
    <n v="0"/>
    <n v="0"/>
    <n v="0"/>
    <m/>
    <m/>
    <m/>
  </r>
  <r>
    <s v="AUD_FIN_2022"/>
    <s v="24. AUDITORÍA FINANCIERA 2021"/>
    <n v="2021"/>
    <x v="0"/>
    <s v="Pérdida de recursos de Apropiación (Dirección General)"/>
    <x v="0"/>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2. Realizar actas de análisis del nuevo modelo financiero mensual, con los alertas de los saldos de apropiación, saldos de CDP, saldos de compromiso y reservas presupuestales para remisión a la Dirección Financiera."/>
    <s v="Correo Electrónico_x000a_"/>
    <n v="5"/>
    <d v="2023-08-15T00:00:00"/>
    <d v="2023-12-29T00:00:00"/>
    <n v="19.399999999999999"/>
    <m/>
    <n v="0"/>
    <n v="0"/>
    <n v="0"/>
    <n v="0"/>
    <m/>
    <m/>
    <m/>
  </r>
  <r>
    <s v="AUD_FIN_2022"/>
    <s v="24. AUDITORÍA FINANCIERA 2021"/>
    <n v="2021"/>
    <x v="0"/>
    <s v="Pérdida de recursos de Apropiación (Dirección General)"/>
    <x v="0"/>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m/>
    <n v="0"/>
    <n v="0"/>
    <n v="0"/>
    <n v="0"/>
    <m/>
    <m/>
    <m/>
  </r>
  <r>
    <s v="AUD_FIN_2022"/>
    <s v="24. AUDITORÍA FINANCIERA 2021"/>
    <n v="2021"/>
    <x v="0"/>
    <s v="Pérdida de recursos de Apropiación (Dirección General)"/>
    <x v="0"/>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m/>
    <n v="0"/>
    <n v="0"/>
    <n v="0"/>
    <n v="0"/>
    <m/>
    <m/>
    <m/>
  </r>
  <r>
    <s v="AUD_FIN_2022"/>
    <s v="24. AUDITORÍA FINANCIERA 2021"/>
    <n v="2021"/>
    <x v="0"/>
    <s v="Pérdida de recursos de Apropiación (Dirección General)"/>
    <x v="0"/>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remitido al Director de Adolescencia y Juventud para la toma de decisiones."/>
    <s v="Matriz (Excel)_x000a_"/>
    <n v="5"/>
    <d v="2023-09-15T00:00:00"/>
    <d v="2023-12-29T00:00:00"/>
    <n v="15"/>
    <m/>
    <n v="0"/>
    <n v="0"/>
    <n v="0"/>
    <n v="0"/>
    <m/>
    <m/>
    <m/>
  </r>
  <r>
    <s v="AUD_FIN_2022"/>
    <s v="AUDITORÍA FINANCIERA 2022"/>
    <n v="2022"/>
    <x v="1"/>
    <s v="Recursos de Apropiación vigencia 2022 (D) (Dirección General)"/>
    <x v="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de inversión denominado: apoyo para el desarrollo de los proyectos de vida para adolescentes y jóvenes a nivel nacional."/>
    <s v="Matriz (Excel)_x000a_"/>
    <n v="1"/>
    <d v="2023-08-10T00:00:00"/>
    <d v="2023-09-30T00:00:00"/>
    <n v="7.3"/>
    <m/>
    <n v="0"/>
    <n v="0"/>
    <n v="0"/>
    <n v="0"/>
    <m/>
    <m/>
    <m/>
  </r>
  <r>
    <s v="AUD_FIN_2022"/>
    <s v="AUDITORÍA FINANCIERA 2022"/>
    <n v="2022"/>
    <x v="1"/>
    <s v="Recursos de Apropiación vigencia 2022 (D) (Dirección General)"/>
    <x v="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2. Realizar mensualmente las actas de análisis del nuevo modelo financiero, con los alertas de los saldos de apropiación, saldos de CDP, saldos de compromiso y reservas presupuestales para remisión a la Dirección Financiera."/>
    <s v="Correo Electrónico_x000a_"/>
    <n v="5"/>
    <d v="2023-08-15T00:00:00"/>
    <d v="2023-12-29T00:00:00"/>
    <n v="19.399999999999999"/>
    <m/>
    <n v="0"/>
    <n v="0"/>
    <n v="0"/>
    <n v="0"/>
    <m/>
    <m/>
    <m/>
  </r>
  <r>
    <s v="AUD_FIN_2022"/>
    <s v="AUDITORÍA FINANCIERA 2022"/>
    <n v="2022"/>
    <x v="1"/>
    <s v="Recursos de Apropiación vigencia 2022 (D) (Dirección General)"/>
    <x v="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m/>
    <n v="0"/>
    <n v="0"/>
    <n v="0"/>
    <n v="0"/>
    <m/>
    <m/>
    <m/>
  </r>
  <r>
    <s v="AUD_FIN_2022"/>
    <s v="AUDITORÍA FINANCIERA 2022"/>
    <n v="2022"/>
    <x v="1"/>
    <s v="Recursos de Apropiación vigencia 2022 (D) (Dirección General)"/>
    <x v="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m/>
    <n v="0"/>
    <n v="0"/>
    <n v="0"/>
    <n v="0"/>
    <m/>
    <m/>
    <m/>
  </r>
  <r>
    <s v="AUD_FIN_2022"/>
    <s v="AUDITORÍA FINANCIERA 2022"/>
    <n v="2022"/>
    <x v="1"/>
    <s v="Recursos de Apropiación vigencia 2022 (D) (Dirección General)"/>
    <x v="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s v="Matriz (Excel)_x000a_"/>
    <n v="5"/>
    <d v="2023-09-15T00:00:00"/>
    <d v="2023-12-29T00:00:00"/>
    <n v="15"/>
    <m/>
    <n v="0"/>
    <n v="0"/>
    <n v="0"/>
    <n v="0"/>
    <m/>
    <m/>
    <m/>
  </r>
  <r>
    <s v="AUD_FIN_2022"/>
    <s v="19. AUDITORÍA FINANCIERA 2020"/>
    <n v="2020"/>
    <x v="2"/>
    <s v="Publicación en el Sistema Electrónico de  Contratación  Pública — SECOP "/>
    <x v="0"/>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en SECOP II  de los documentos de ejecución de los contratos en Sede de la Dirección General, del II Semestre 2023 de la Dirección de Adolescencia y Juventud, con recursos propios."/>
    <s v="Matriz (Excel)_x000a_"/>
    <n v="1"/>
    <d v="2023-09-01T00:00:00"/>
    <d v="2023-10-31T00:00:00"/>
    <n v="8.6"/>
    <m/>
    <n v="0"/>
    <n v="0"/>
    <n v="0"/>
    <n v="0"/>
    <m/>
    <m/>
    <m/>
  </r>
  <r>
    <s v="AUD_FIN_2022"/>
    <s v="19. AUDITORÍA FINANCIERA 2020"/>
    <n v="2020"/>
    <x v="2"/>
    <s v="Publicación en el Sistema Electrónico de  Contratación  Pública — SECOP "/>
    <x v="0"/>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en SECOP II de los documentos de ejecución de los contratos II Semestre 2023 de Adolescencia y Juventud , ejecutados desde la Sede de la Dirección General, con recursos propios."/>
    <s v="Pantallazos SECOP (PDF)"/>
    <n v="2"/>
    <d v="2023-10-01T00:00:00"/>
    <d v="2024-03-29T00:00:00"/>
    <n v="25.7"/>
    <m/>
    <n v="0"/>
    <n v="0"/>
    <n v="0"/>
    <n v="0"/>
    <m/>
    <m/>
    <m/>
  </r>
  <r>
    <s v="AUD_FIN_2022"/>
    <s v="AUDITORÍA FINANCIERA 2022"/>
    <n v="2022"/>
    <x v="3"/>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de la documentación en SECOP II de la contratación del II Semestre 2023, de acuerdo con las fechas proyectadas de pago para cada uno de los contratos financiados con recursos del crédito BID 5187 OC-CO"/>
    <s v="Matriz (Excel)_x000a_"/>
    <n v="1"/>
    <d v="2023-09-01T00:00:00"/>
    <d v="2023-10-31T00:00:00"/>
    <n v="8.6"/>
    <m/>
    <n v="0"/>
    <n v="0"/>
    <n v="0"/>
    <n v="0"/>
    <m/>
    <m/>
    <m/>
  </r>
  <r>
    <s v="AUD_FIN_2022"/>
    <s v="AUDITORÍA FINANCIERA 2022"/>
    <n v="2022"/>
    <x v="3"/>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de los documentos de ejecución en SECOP II de los contratos II Semestre 2023 financiados con recursos del crédito BID 5187 OC-CO ejecutados desde la Dirección de Adolescencia y Juventud"/>
    <s v="Pantallazos SECOP (PDF)"/>
    <n v="2"/>
    <d v="2023-10-01T00:00:00"/>
    <d v="2024-03-29T00:00:00"/>
    <n v="25.7"/>
    <m/>
    <n v="0"/>
    <n v="0"/>
    <n v="0"/>
    <n v="0"/>
    <m/>
    <m/>
    <m/>
  </r>
  <r>
    <s v="AUD_FIN_2022"/>
    <s v="AUDITORÍA FINANCIERA 2022"/>
    <n v="2022"/>
    <x v="4"/>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1. Participar en la reunión de socialización del diagnostico del Inmueble Orange Hill, realizado por la Dirección Administrativa."/>
    <s v="Acta de Reunión"/>
    <n v="1"/>
    <d v="2023-10-02T00:00:00"/>
    <d v="2023-10-31T00:00:00"/>
    <n v="4.0999999999999996"/>
    <m/>
    <n v="0"/>
    <n v="0"/>
    <n v="0"/>
    <n v="0"/>
    <m/>
    <m/>
    <m/>
  </r>
  <r>
    <s v="AUD_FIN_2022"/>
    <s v="AUDITORÍA FINANCIERA 2022"/>
    <n v="2022"/>
    <x v="4"/>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2. Participar en la construcción del Plan de trabajo en conjunto con la Dirección Administrativa y Dirección de Infancia, para la intervención al inmueble Orange Hill, si este lo requiere."/>
    <s v="Plan de Trabajo"/>
    <n v="1"/>
    <d v="2023-10-17T00:00:00"/>
    <d v="2023-11-30T00:00:00"/>
    <n v="6.3"/>
    <m/>
    <n v="0"/>
    <n v="0"/>
    <n v="0"/>
    <n v="0"/>
    <m/>
    <m/>
    <m/>
  </r>
  <r>
    <s v="AUD_FIN_2022"/>
    <s v="AUDITORÍA FINANCIERA 2022"/>
    <n v="2022"/>
    <x v="4"/>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3. Participar en el Seguimiento al Plan de Trabajo a la intervención del Inmueble Orange Hill, si este lo requiere._x000a_"/>
    <s v="Acta de Reunión"/>
    <n v="4"/>
    <d v="2023-11-01T00:00:00"/>
    <d v="2024-07-31T00:00:00"/>
    <n v="39"/>
    <m/>
    <n v="0"/>
    <n v="0"/>
    <n v="0"/>
    <n v="0"/>
    <m/>
    <m/>
    <m/>
  </r>
  <r>
    <s v="AUD_FIN_2022"/>
    <s v="02. AUDITORÍA FINANCIERA 2017"/>
    <n v="2017"/>
    <x v="5"/>
    <s v=" Reservas Presupuestales y Cuentas por Pagar (A-D)"/>
    <x v="1"/>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 "/>
    <n v="2"/>
    <d v="2023-08-01T00:00:00"/>
    <d v="2024-03-31T00:00:00"/>
    <n v="34.700000000000003"/>
    <m/>
    <n v="0"/>
    <n v="0"/>
    <n v="0"/>
    <n v="0"/>
    <m/>
    <m/>
    <m/>
  </r>
  <r>
    <s v="AUD_FIN_2022"/>
    <s v="02. AUDITORÍA FINANCIERA 2017"/>
    <n v="2017"/>
    <x v="5"/>
    <s v=" Reservas Presupuestales y Cuentas por Pagar (A-D)"/>
    <x v="1"/>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s v="Acta de reunión "/>
    <n v="2"/>
    <d v="2023-11-01T00:00:00"/>
    <d v="2024-01-30T00:00:00"/>
    <n v="12.9"/>
    <m/>
    <n v="0"/>
    <n v="0"/>
    <n v="0"/>
    <n v="0"/>
    <m/>
    <m/>
    <m/>
  </r>
  <r>
    <s v="AUD_FIN_2022"/>
    <s v="02. AUDITORÍA FINANCIERA 2017"/>
    <n v="2017"/>
    <x v="5"/>
    <s v=" Reservas Presupuestales y Cuentas por Pagar (A-D)"/>
    <x v="1"/>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
    <n v="1"/>
    <d v="2024-01-01T00:00:00"/>
    <d v="2024-01-31T00:00:00"/>
    <n v="4.3"/>
    <m/>
    <n v="0"/>
    <n v="0"/>
    <n v="0"/>
    <n v="0"/>
    <m/>
    <m/>
    <m/>
  </r>
  <r>
    <s v="AUD_FIN_2022"/>
    <s v="AUDITORÍA FINANCIERA 2022"/>
    <n v="2022"/>
    <x v="6"/>
    <s v="Edificación CDI Regional Cauca (Cauca)"/>
    <x v="1"/>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1. Identificar las edificaciones en propiedad ajena que requieren ser legalizadas para adelantar el proceso de saneamiento de la Regional"/>
    <s v="Reporte Aplicativo Seven"/>
    <n v="1"/>
    <d v="2023-08-01T00:00:00"/>
    <d v="2023-09-30T00:00:00"/>
    <n v="8.6"/>
    <m/>
    <n v="0"/>
    <n v="0"/>
    <n v="0"/>
    <n v="0"/>
    <m/>
    <m/>
    <m/>
  </r>
  <r>
    <s v="AUD_FIN_2022"/>
    <s v="AUDITORÍA FINANCIERA 2022"/>
    <n v="2022"/>
    <x v="6"/>
    <s v="Edificación CDI Regional Cauca (Cauca)"/>
    <x v="1"/>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2. Solicitar al Grupo de Gestión de Bienes de la Sede Nacional, los soportes de legalización de las edificaciones en propiedad ajena para la Regional Cauca"/>
    <s v="Memorando"/>
    <n v="1"/>
    <d v="2023-08-01T00:00:00"/>
    <d v="2023-09-30T00:00:00"/>
    <n v="8.6"/>
    <m/>
    <n v="0"/>
    <n v="0"/>
    <n v="0"/>
    <n v="0"/>
    <m/>
    <m/>
    <m/>
  </r>
  <r>
    <s v="AUD_FIN_2022"/>
    <s v="AUDITORÍA FINANCIERA 2022"/>
    <n v="2022"/>
    <x v="6"/>
    <s v="Edificación CDI Regional Cauca (Cauca)"/>
    <x v="1"/>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3. Realizar Comité de Gestión de Bienes relacionada con la legalización de baja de las edificaciones en propiedad ajena e informar a los entes territoriales_x000a__x000a_"/>
    <s v="Acta"/>
    <n v="1"/>
    <d v="2023-09-01T00:00:00"/>
    <d v="2023-11-30T00:00:00"/>
    <n v="12.9"/>
    <m/>
    <n v="0"/>
    <n v="0"/>
    <n v="0"/>
    <n v="0"/>
    <m/>
    <m/>
    <m/>
  </r>
  <r>
    <s v="AUD_FIN_2022"/>
    <s v="AUDITORÍA FINANCIERA 2022"/>
    <n v="2022"/>
    <x v="6"/>
    <s v="Edificación CDI Regional Cauca (Cauca)"/>
    <x v="1"/>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4. Realizar seguimiento y verificación a los ajustes registrados con relación a la baja de los inmuebles en el aplicativo SEVEN y SIIF Nación de la Regional"/>
    <s v="Reporte Seven_x000a_Registro Contable SIIF Nación"/>
    <n v="1"/>
    <d v="2023-11-01T00:00:00"/>
    <d v="2024-03-31T00:00:00"/>
    <n v="21.6"/>
    <m/>
    <n v="0"/>
    <n v="0"/>
    <n v="0"/>
    <n v="0"/>
    <m/>
    <m/>
    <m/>
  </r>
  <r>
    <s v="AUD_FIN_2022"/>
    <s v="AUDITORÍA FINANCIERA 2022"/>
    <n v="2022"/>
    <x v="7"/>
    <s v="Depreciación acumulada a 31 de diciembre de 2022 con diferencia en la vida útil"/>
    <x v="1"/>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1. Remitir comunicación a la Dirección Administrativa del Nivel Nacional del Hallazgo N° 7, solicitando compartir el informe explicativo sobre la aplicación de la Guía de Gestión de Bienes V4 vigencia 2022 (Vida útil, relacionado con el avalúo de inmuebles)"/>
    <s v="Comunicación"/>
    <n v="1"/>
    <d v="2023-09-01T00:00:00"/>
    <d v="2023-09-30T00:00:00"/>
    <n v="4.0999999999999996"/>
    <m/>
    <n v="0"/>
    <n v="0"/>
    <n v="0"/>
    <n v="0"/>
    <m/>
    <m/>
    <m/>
  </r>
  <r>
    <s v="AUD_FIN_2022"/>
    <s v="AUDITORÍA FINANCIERA 2022"/>
    <n v="2022"/>
    <x v="7"/>
    <s v="Depreciación acumulada a 31 de diciembre de 2022 con diferencia en la vida útil"/>
    <x v="1"/>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2. Aportar al ente de control el Informe  explicativo elaborado por el Grupo de Gestión de Bienes en razón  a la aplicación de la Guía de Gestión de Bienes V4 vigencia 2022 (Vida útil, relacionado con el avalúo de inmuebles)"/>
    <s v="Informe"/>
    <n v="1"/>
    <d v="2023-11-01T00:00:00"/>
    <d v="2023-12-31T00:00:00"/>
    <n v="8.6"/>
    <m/>
    <n v="0"/>
    <n v="0"/>
    <n v="0"/>
    <n v="0"/>
    <m/>
    <m/>
    <m/>
  </r>
  <r>
    <s v="AUD_FIN_2022"/>
    <s v="AUDITORÍA FINANCIERA 2022"/>
    <n v="2022"/>
    <x v="8"/>
    <s v="Ejecución Presupuestal Regional Cauca (D) (Cauca)"/>
    <x v="1"/>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1. Establecer cronograma de seguimiento presupuestal por dependencia "/>
    <s v="Cronograma - Archivo Excel "/>
    <n v="1"/>
    <d v="2023-08-01T00:00:00"/>
    <d v="2023-09-30T00:00:00"/>
    <n v="8.6"/>
    <m/>
    <n v="0"/>
    <n v="0"/>
    <n v="0"/>
    <n v="0"/>
    <m/>
    <m/>
    <m/>
  </r>
  <r>
    <s v="AUD_FIN_2022"/>
    <s v="AUDITORÍA FINANCIERA 2022"/>
    <n v="2022"/>
    <x v="8"/>
    <s v="Ejecución Presupuestal Regional Cauca (D) (Cauca)"/>
    <x v="1"/>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2. Realizar el seguimiento presupuestal por Centro Zonal y Grupo de Asistencia Técnica, identificando recursos de inejecución para liberación "/>
    <s v="Acta de reunión "/>
    <n v="8"/>
    <d v="2023-09-01T00:00:00"/>
    <d v="2023-10-31T00:00:00"/>
    <n v="8.6"/>
    <m/>
    <n v="0"/>
    <n v="0"/>
    <n v="0"/>
    <n v="0"/>
    <m/>
    <m/>
    <m/>
  </r>
  <r>
    <s v="AUD_FIN_2022"/>
    <s v="AUDITORÍA FINANCIERA 2022"/>
    <n v="2022"/>
    <x v="8"/>
    <s v="Ejecución Presupuestal Regional Cauca (D) (Cauca)"/>
    <x v="1"/>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3. Verificar la efectiva liberación de recursos comprometidos en los contratos de aporte, por parte de los supervisores de contrato "/>
    <s v="Acta de reunión "/>
    <n v="1"/>
    <d v="2023-11-01T00:00:00"/>
    <d v="2023-11-30T00:00:00"/>
    <n v="4.0999999999999996"/>
    <m/>
    <n v="0"/>
    <n v="0"/>
    <n v="0"/>
    <n v="0"/>
    <m/>
    <m/>
    <m/>
  </r>
  <r>
    <s v="AUD_FIN_2022"/>
    <s v="AUDITORÍA FINANCIERA 2022"/>
    <n v="2022"/>
    <x v="8"/>
    <s v="Ejecución Presupuestal Regional Cauca (D) (Cauca)"/>
    <x v="1"/>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4. Comunicar las acciones administrativas a los supervisores de contrato de aporte por incumplimiento en la liberación de los recursos"/>
    <s v="Memorando"/>
    <n v="1"/>
    <d v="2023-12-01T00:00:00"/>
    <d v="2023-12-31T00:00:00"/>
    <n v="4.3"/>
    <m/>
    <n v="0"/>
    <n v="0"/>
    <n v="0"/>
    <n v="0"/>
    <m/>
    <m/>
    <m/>
  </r>
  <r>
    <s v="AUD_FIN_2022"/>
    <s v="AUDITORÍA FINANCIERA 2022"/>
    <n v="2022"/>
    <x v="9"/>
    <s v="Constitución de Reservas Presupuestales 2022 (D) (Cauca)"/>
    <x v="1"/>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1. Establecer cronograma de seguimiento presupuestal por dependencia "/>
    <s v="Cronograma - Archivo Excel "/>
    <n v="1"/>
    <d v="2023-08-01T00:00:00"/>
    <d v="2023-09-30T00:00:00"/>
    <n v="8.6"/>
    <m/>
    <n v="0"/>
    <n v="0"/>
    <n v="0"/>
    <n v="0"/>
    <m/>
    <m/>
    <m/>
  </r>
  <r>
    <s v="AUD_FIN_2022"/>
    <s v="AUDITORÍA FINANCIERA 2022"/>
    <n v="2022"/>
    <x v="9"/>
    <s v="Constitución de Reservas Presupuestales 2022 (D) (Cauca)"/>
    <x v="1"/>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2. Realizar seguimiento presupuestal identificando recursos de inejecución, valor certificado y los recursos potenciales de constitución de reservas presupuestales excepcionales "/>
    <s v="Acta de reunión "/>
    <n v="8"/>
    <d v="2023-09-01T00:00:00"/>
    <d v="2023-10-31T00:00:00"/>
    <n v="8.6"/>
    <m/>
    <n v="0"/>
    <n v="0"/>
    <n v="0"/>
    <n v="0"/>
    <m/>
    <m/>
    <m/>
  </r>
  <r>
    <s v="AUD_FIN_2022"/>
    <s v="AUDITORÍA FINANCIERA 2022"/>
    <n v="2022"/>
    <x v="9"/>
    <s v="Constitución de Reservas Presupuestales 2022 (D) (Cauca)"/>
    <x v="1"/>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3. Verificar la efectiva liberación de recursos de inejecución comprometidos en los contratos de aporte por parte de los supervisores de contrato, el avance en la ejecución presupuestal y los contratos con riesgo de constitución de reservas no excepcionales "/>
    <s v="Acta de reunión "/>
    <n v="2"/>
    <d v="2023-08-01T00:00:00"/>
    <d v="2023-11-30T00:00:00"/>
    <n v="17.3"/>
    <m/>
    <n v="0"/>
    <n v="0"/>
    <n v="0"/>
    <n v="0"/>
    <m/>
    <m/>
    <m/>
  </r>
  <r>
    <s v="AUD_FIN_2022"/>
    <s v="AUDITORÍA FINANCIERA 2022"/>
    <n v="2022"/>
    <x v="9"/>
    <s v="Constitución de Reservas Presupuestales 2022 (D) (Cauca)"/>
    <x v="1"/>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4. Comunicar las acciones administrativas a los supervisores de contrato de aporte por incumplimiento en la liberación de los recursos"/>
    <s v="Memorando"/>
    <n v="1"/>
    <d v="2023-12-01T00:00:00"/>
    <d v="2023-12-31T00:00:00"/>
    <n v="4.3"/>
    <m/>
    <n v="0"/>
    <n v="0"/>
    <n v="0"/>
    <n v="0"/>
    <m/>
    <m/>
    <m/>
  </r>
  <r>
    <s v="AUD_FIN_2022"/>
    <s v="AUDITORÍA FINANCIERA 2022"/>
    <n v="2022"/>
    <x v="10"/>
    <s v="Ejecución de Reservas Rezago 2021 (D) (Cauca)"/>
    <x v="1"/>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1. Identificar los saldos de reservas pendientes por pago y/o liberación vigencia 2022."/>
    <s v="Acta de reunión "/>
    <n v="1"/>
    <d v="2023-08-01T00:00:00"/>
    <d v="2023-09-30T00:00:00"/>
    <n v="8.6"/>
    <m/>
    <n v="0"/>
    <n v="0"/>
    <n v="0"/>
    <n v="0"/>
    <m/>
    <m/>
    <m/>
  </r>
  <r>
    <s v="AUD_FIN_2022"/>
    <s v="AUDITORÍA FINANCIERA 2022"/>
    <n v="2022"/>
    <x v="10"/>
    <s v="Ejecución de Reservas Rezago 2021 (D) (Cauca)"/>
    <x v="1"/>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2. Realizar seguimiento y verificación al pago y/o liberación de reservas presupuestales vigencia 2022."/>
    <s v="Acta de reunión "/>
    <n v="1"/>
    <d v="2023-09-01T00:00:00"/>
    <d v="2023-09-30T00:00:00"/>
    <n v="4.0999999999999996"/>
    <m/>
    <n v="0"/>
    <n v="0"/>
    <n v="0"/>
    <n v="0"/>
    <m/>
    <m/>
    <m/>
  </r>
  <r>
    <s v="AUD_FIN_2022"/>
    <s v="AUDITORÍA FINANCIERA 2022"/>
    <n v="2022"/>
    <x v="10"/>
    <s v="Ejecución de Reservas Rezago 2021 (D) (Cauca)"/>
    <x v="1"/>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3. Comunicar a los supervisores de contrato, las acciones administrativas relacionadas con el avance en la certificación de pago y/o liberación de los saldos de reservas vigencia 2022."/>
    <s v="Memorando"/>
    <n v="1"/>
    <d v="2023-11-01T00:00:00"/>
    <d v="2023-11-30T00:00:00"/>
    <n v="4.0999999999999996"/>
    <m/>
    <n v="0"/>
    <n v="0"/>
    <n v="0"/>
    <n v="0"/>
    <m/>
    <m/>
    <m/>
  </r>
  <r>
    <s v="AUD_FIN_2022"/>
    <s v="AUDITORÍA FINANCIERA 2022"/>
    <n v="2022"/>
    <x v="11"/>
    <s v="Registro de información ejecución contratos de aporte Centro Zonal Macizo (Cauca)"/>
    <x v="1"/>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m/>
    <n v="0"/>
    <n v="0"/>
    <n v="0"/>
    <n v="0"/>
    <m/>
    <m/>
    <m/>
  </r>
  <r>
    <s v="AUD_FIN_2022"/>
    <s v="AUDITORÍA FINANCIERA 2022"/>
    <n v="2022"/>
    <x v="11"/>
    <s v="Registro de información ejecución contratos de aporte Centro Zonal Macizo (Cauca)"/>
    <x v="1"/>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m/>
    <n v="0"/>
    <n v="0"/>
    <n v="0"/>
    <n v="0"/>
    <m/>
    <m/>
    <m/>
  </r>
  <r>
    <s v="AUD_FIN_2022"/>
    <s v="AUDITORÍA FINANCIERA 2022"/>
    <n v="2022"/>
    <x v="11"/>
    <s v="Registro de información ejecución contratos de aporte Centro Zonal Macizo (Cauca)"/>
    <x v="1"/>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con relación al inadecuado diligenciamiento del acta de legalización de cuentas de los contratos"/>
    <s v="Memorando"/>
    <n v="2"/>
    <d v="2023-10-01T00:00:00"/>
    <d v="2024-07-31T00:00:00"/>
    <n v="43.4"/>
    <m/>
    <n v="0"/>
    <n v="0"/>
    <n v="0"/>
    <n v="0"/>
    <m/>
    <m/>
    <m/>
  </r>
  <r>
    <s v="AUD_FIN_2022"/>
    <s v="AUDITORÍA FINANCIERA 2022"/>
    <n v="2022"/>
    <x v="12"/>
    <s v="Reintegro Contrato N° 19005302020 Centro Zonal Indígena (D, F, BA) (Cauca)"/>
    <x v="1"/>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1. Identificar por Centro Zonal los recursos de inejecución, valor certificado y descuentos aplicables en próximas certificaciones de los contratos de aporte de primera infancia."/>
    <s v="Informe"/>
    <n v="7"/>
    <d v="2023-09-01T00:00:00"/>
    <d v="2023-10-31T00:00:00"/>
    <n v="8.6"/>
    <m/>
    <n v="0"/>
    <n v="0"/>
    <n v="0"/>
    <n v="0"/>
    <m/>
    <m/>
    <m/>
  </r>
  <r>
    <s v="AUD_FIN_2022"/>
    <s v="AUDITORÍA FINANCIERA 2022"/>
    <n v="2022"/>
    <x v="12"/>
    <s v="Reintegro Contrato N° 19005302020 Centro Zonal Indígena (D, F, BA) (Cauca)"/>
    <x v="1"/>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2. Realizar seguimiento y verificación a los descuentos que apliquen y/o reinversión de los recursos de inejecución de los contratos de aporte de primera infancia, identificados en el informe generado por cada Centro Zonal."/>
    <s v="Acta de reunión "/>
    <n v="7"/>
    <d v="2023-11-01T00:00:00"/>
    <d v="2023-11-30T00:00:00"/>
    <n v="4.0999999999999996"/>
    <m/>
    <n v="0"/>
    <n v="0"/>
    <n v="0"/>
    <n v="0"/>
    <m/>
    <m/>
    <m/>
  </r>
  <r>
    <s v="AUD_FIN_2022"/>
    <s v="AUDITORÍA FINANCIERA 2022"/>
    <n v="2022"/>
    <x v="13"/>
    <s v="Actas de Legalización Centro Zonal Costa Pacífica y Norte (Cauca)"/>
    <x v="1"/>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m/>
    <n v="0"/>
    <n v="0"/>
    <n v="0"/>
    <n v="0"/>
    <m/>
    <m/>
    <m/>
  </r>
  <r>
    <s v="AUD_FIN_2022"/>
    <s v="AUDITORÍA FINANCIERA 2022"/>
    <n v="2022"/>
    <x v="13"/>
    <s v="Actas de Legalización Centro Zonal Costa Pacífica y Norte (Cauca)"/>
    <x v="1"/>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m/>
    <n v="0"/>
    <n v="0"/>
    <n v="0"/>
    <n v="0"/>
    <m/>
    <m/>
    <m/>
  </r>
  <r>
    <s v="AUD_FIN_2022"/>
    <s v="AUDITORÍA FINANCIERA 2022"/>
    <n v="2022"/>
    <x v="13"/>
    <s v="Actas de Legalización Centro Zonal Costa Pacífica y Norte (Cauca)"/>
    <x v="1"/>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por el inadecuado diligenciamiento del acta de legalización de cuentas"/>
    <s v="Memorando"/>
    <n v="2"/>
    <d v="2023-10-01T00:00:00"/>
    <d v="2024-07-31T00:00:00"/>
    <n v="43.4"/>
    <m/>
    <n v="0"/>
    <n v="0"/>
    <n v="0"/>
    <n v="0"/>
    <m/>
    <m/>
    <m/>
  </r>
  <r>
    <s v="AUD_FIN_2022"/>
    <s v="AUDITORÍA FINANCIERA 2022"/>
    <n v="2022"/>
    <x v="14"/>
    <s v="Beneficiario Contrato de aporte No. 20001832022 (Cesar)"/>
    <x v="2"/>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Solicitar a la Dirección de Primera Infancia, comparar la información documental aportada por los padres y/o cuidadores de los NNA registrada en el aplicativo CUENTAME, con los registros de la RNEC y enviar reportes a la regional"/>
    <s v="correos electronicos"/>
    <n v="4"/>
    <d v="2023-09-01T00:00:00"/>
    <d v="2023-12-31T00:00:00"/>
    <n v="17.3"/>
    <m/>
    <n v="0"/>
    <n v="0"/>
    <n v="0"/>
    <n v="0"/>
    <m/>
    <m/>
    <m/>
  </r>
  <r>
    <s v="AUD_FIN_2022"/>
    <s v="AUDITORÍA FINANCIERA 2022"/>
    <n v="2022"/>
    <x v="14"/>
    <s v="Beneficiario Contrato de aporte No. 20001832022 (Cesar)"/>
    <x v="2"/>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Revisar y enviar a las EAS, los reportes comparativos de la información en CUENTAME, con posibles alertas de inconsistencias en la identififcación de los beneficiarios para verificación."/>
    <s v="correos electronicos"/>
    <n v="4"/>
    <d v="2023-09-01T00:00:00"/>
    <d v="2023-12-31T00:00:00"/>
    <n v="17.3"/>
    <m/>
    <n v="0"/>
    <n v="0"/>
    <n v="0"/>
    <n v="0"/>
    <m/>
    <m/>
    <m/>
  </r>
  <r>
    <s v="AUD_FIN_2022"/>
    <s v="16. AUDITORÍA FINANCIERA 2019"/>
    <n v="2019"/>
    <x v="15"/>
    <s v=" Principio de publicidad en la contratación"/>
    <x v="3"/>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Fortalecer las competencias de los supervisores de contrato y equipo jurídico, en las temáticas de liquidación, cierre contractual y las implicaciones disciplinarias por incumplimientos."/>
    <s v="Realizar dos  eventos  de Asistencia Técnica sobre  liquidación, cierre de los expedientes contractuales, cumplimiento en el registro de multas y sanciones en RUES de la Cámara de Comercio, y las implicaciones de carácter disciplinario en que podrán incurrir quienes incumplan con lo establecido. Aplicar taller de evaluación de la sesión"/>
    <s v="Presentación, Listado de Asistencia y Taller de Evaluación por evento"/>
    <n v="2"/>
    <d v="2023-08-01T00:00:00"/>
    <d v="2023-12-31T00:00:00"/>
    <n v="21.7"/>
    <m/>
    <n v="0"/>
    <n v="0"/>
    <n v="0"/>
    <n v="0"/>
    <m/>
    <m/>
    <m/>
  </r>
  <r>
    <s v="AUD_FIN_2022"/>
    <s v="16. AUDITORÍA FINANCIERA 2019"/>
    <n v="2019"/>
    <x v="15"/>
    <s v=" Principio de publicidad en la contratación"/>
    <x v="3"/>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El desconocimiento  de  la normatividad previstas en los procesos  contractuales  el sistema electrónico  de contratación  publica - SECOP "/>
    <s v="Fortalecer conocimiento sobre mecanismos y pocesos de control y simplificación de las Entidades del Estado y las fuentes de información relacionadas en los integrantes del Grupo Jurídico de la Regional Cordoba."/>
    <s v="Realizar Grupo de Estudio entre los integrantes del Grupo Jurídico sobre Actualización de la Información de la Ejecución, Liquidación y/o Multas y Sanciones en las Cámaras de Comercio respectivas a través del RUES."/>
    <s v="Actas de  Grupo de Estudio  y formatos de evaluación "/>
    <n v="3"/>
    <d v="2023-08-01T00:00:00"/>
    <d v="2023-12-31T00:00:00"/>
    <n v="21.7"/>
    <m/>
    <n v="0"/>
    <n v="0"/>
    <n v="0"/>
    <n v="0"/>
    <m/>
    <m/>
    <m/>
  </r>
  <r>
    <s v="AUD_FIN_2022"/>
    <s v="16. AUDITORÍA FINANCIERA 2019"/>
    <n v="2019"/>
    <x v="15"/>
    <s v=" Principio de publicidad en la contratación"/>
    <x v="3"/>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Realizar el control y Seguimiento al cierre de los procesos contractuales que se suscriban en la Regional Córdoba."/>
    <s v="Presentar  en Comité de Gestión y Desempeño, el avance en la gestión de las liquidaciones de contratos y cierres financieros de los contratos."/>
    <s v="Actas de comité de Gestión y Desempeño"/>
    <n v="5"/>
    <d v="2023-08-01T00:00:00"/>
    <d v="2023-12-31T00:00:00"/>
    <n v="21.7"/>
    <m/>
    <n v="0"/>
    <n v="0"/>
    <n v="0"/>
    <n v="0"/>
    <m/>
    <m/>
    <m/>
  </r>
  <r>
    <s v="AUD_FIN_2022"/>
    <s v="AUDITORÍA FINANCIERA 2022"/>
    <n v="2022"/>
    <x v="16"/>
    <s v="Supervisión del Contrato No. 157 (D) (Córdoba)"/>
    <x v="3"/>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Fortalecer las competencias de los supervisores y las acciones de supervisión de los contratos de la Regional Córdoba."/>
    <s v="Realizar revisión del correcto diligenciamiento del RAM mediante visitas mensuales por parte de los profesionales del equipo de seguimiento a la ejecución a los contratos de primera infancia en la verificación a UDS, seleccionando 3 visitas por Centro Zonal."/>
    <s v="Informes de Seguimiento"/>
    <n v="5"/>
    <d v="2023-08-01T00:00:00"/>
    <d v="2023-12-31T00:00:00"/>
    <n v="21.7"/>
    <m/>
    <n v="0"/>
    <n v="0"/>
    <n v="0"/>
    <n v="0"/>
    <m/>
    <m/>
    <m/>
  </r>
  <r>
    <s v="AUD_FIN_2022"/>
    <s v="AUDITORÍA FINANCIERA 2022"/>
    <n v="2022"/>
    <x v="16"/>
    <s v="Supervisión del Contrato No. 157 (D) (Córdoba)"/>
    <x v="3"/>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Brindar Asistencia Técnica a los equipos de primera infancia de los CZ operadores de los servicios sobre el diligenciamiento del Registros de Asistencia Mensual RAM."/>
    <s v="Brindar Asistencia Técnica a los equipos de primera infancia de los CZ operadores de los servicios sobre el diligenciamiento del RAM"/>
    <s v="Presentación y Listados de Asistencia por Evento"/>
    <n v="9"/>
    <d v="2023-08-01T00:00:00"/>
    <d v="2023-12-31T00:00:00"/>
    <n v="21.7"/>
    <m/>
    <n v="0"/>
    <n v="0"/>
    <n v="0"/>
    <n v="0"/>
    <m/>
    <m/>
    <m/>
  </r>
  <r>
    <s v="AUD_FIN_2022"/>
    <s v="AUDITORÍA FINANCIERA 2022"/>
    <n v="2022"/>
    <x v="16"/>
    <s v="Supervisión del Contrato No. 157 (D) (Córdoba)"/>
    <x v="3"/>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capacidades de los Equipos de Supervisión de la Regional Córdoba."/>
    <s v="Jornadas de entrenamiento sobre el Manual del Supervisor"/>
    <s v="Presentación y Listado de Asistencia"/>
    <n v="2"/>
    <d v="2023-08-01T00:00:00"/>
    <d v="2023-12-31T00:00:00"/>
    <n v="21.7"/>
    <m/>
    <n v="0"/>
    <n v="0"/>
    <n v="0"/>
    <n v="0"/>
    <m/>
    <m/>
    <m/>
  </r>
  <r>
    <s v="AUD_FIN_2022"/>
    <s v="AUDITORÍA FINANCIERA 2022"/>
    <n v="2022"/>
    <x v="16"/>
    <s v="Supervisión del Contrato No. 157 (D) (Córdoba)"/>
    <x v="3"/>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acciones de supervisión de los contratos en la Regional Córdoba."/>
    <s v="Seguimiento mensual a las EAS frente a la adquisición y actualización de la póliza de los usuarios del servicio UDS"/>
    <s v="Informe de Seguimiento "/>
    <n v="5"/>
    <d v="2023-08-01T00:00:00"/>
    <d v="2023-12-31T00:00:00"/>
    <n v="21.7"/>
    <m/>
    <n v="0"/>
    <n v="0"/>
    <n v="0"/>
    <n v="0"/>
    <m/>
    <m/>
    <m/>
  </r>
  <r>
    <s v="AUD_FIN_2022"/>
    <s v="AUDITORÍA FINANCIERA 2022"/>
    <n v="2022"/>
    <x v="17"/>
    <s v="Gestión documental (OI) (Córdoba)"/>
    <x v="3"/>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Fortalecer los conocimientos de los Colaboradores dela Regional sobre la guí de Gestión Documental, Aplicación de TRD, Rotulado de Cajas y Carpetas."/>
    <s v="Capacitacion a los colaboradores y Supervisores de los contratos sobre: Guia de Gestión Documental -  Aplicación de TRD - Rotulados de Capetas y Cajas"/>
    <s v="Taller de Capacitación "/>
    <n v="2"/>
    <d v="2023-08-01T00:00:00"/>
    <d v="2023-12-31T00:00:00"/>
    <n v="21.7"/>
    <m/>
    <n v="0"/>
    <n v="0"/>
    <n v="0"/>
    <n v="0"/>
    <m/>
    <m/>
    <m/>
  </r>
  <r>
    <s v="AUD_FIN_2022"/>
    <s v="24. AUDITORÍA FINANCIERA 2021"/>
    <n v="2021"/>
    <x v="18"/>
    <s v="Constitución reservas presupuestales 2021 (Bogotá)"/>
    <x v="4"/>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9-30T00:00:00"/>
    <n v="8.6"/>
    <m/>
    <n v="0"/>
    <n v="0"/>
    <n v="0"/>
    <n v="0"/>
    <m/>
    <m/>
    <m/>
  </r>
  <r>
    <s v="AUD_FIN_2022"/>
    <s v="24. AUDITORÍA FINANCIERA 2021"/>
    <n v="2021"/>
    <x v="18"/>
    <s v="Constitución reservas presupuestales 2021 (Bogotá)"/>
    <x v="4"/>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9-30T00:00:00"/>
    <n v="8.6"/>
    <m/>
    <n v="0"/>
    <n v="0"/>
    <n v="0"/>
    <n v="0"/>
    <m/>
    <m/>
    <m/>
  </r>
  <r>
    <s v="AUD_FIN_2022"/>
    <s v="24. AUDITORÍA FINANCIERA 2021"/>
    <n v="2021"/>
    <x v="18"/>
    <s v="Constitución reservas presupuestales 2021 (Bogotá)"/>
    <x v="4"/>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m/>
    <n v="0"/>
    <n v="0"/>
    <n v="0"/>
    <n v="0"/>
    <m/>
    <m/>
    <m/>
  </r>
  <r>
    <s v="AUD_FIN_2022"/>
    <s v="24. AUDITORÍA FINANCIERA 2021"/>
    <n v="2021"/>
    <x v="19"/>
    <s v="Ejecución reservas presupuestales de 2020 (Bogotá)"/>
    <x v="4"/>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9-30T00:00:00"/>
    <n v="8.6"/>
    <m/>
    <n v="0"/>
    <n v="0"/>
    <n v="0"/>
    <n v="0"/>
    <m/>
    <m/>
    <m/>
  </r>
  <r>
    <s v="AUD_FIN_2022"/>
    <s v="24. AUDITORÍA FINANCIERA 2021"/>
    <n v="2021"/>
    <x v="19"/>
    <s v="Ejecución reservas presupuestales de 2020 (Bogotá)"/>
    <x v="4"/>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9-30T00:00:00"/>
    <n v="8.6"/>
    <m/>
    <n v="0"/>
    <n v="0"/>
    <n v="0"/>
    <n v="0"/>
    <m/>
    <m/>
    <m/>
  </r>
  <r>
    <s v="AUD_FIN_2022"/>
    <s v="24. AUDITORÍA FINANCIERA 2021"/>
    <n v="2021"/>
    <x v="19"/>
    <s v="Ejecución reservas presupuestales de 2020 (Bogotá)"/>
    <x v="4"/>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m/>
    <n v="0"/>
    <n v="0"/>
    <n v="0"/>
    <n v="0"/>
    <m/>
    <m/>
    <m/>
  </r>
  <r>
    <s v="AUD_FIN_2022"/>
    <s v="AUDITORÍA FINANCIERA 2022"/>
    <n v="2022"/>
    <x v="20"/>
    <s v=" Constitución de reservas presupuestales 2022 (D) (Bogotá)"/>
    <x v="4"/>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9-30T00:00:00"/>
    <n v="8.6"/>
    <m/>
    <n v="0"/>
    <n v="0"/>
    <n v="0"/>
    <n v="0"/>
    <m/>
    <m/>
    <m/>
  </r>
  <r>
    <s v="AUD_FIN_2022"/>
    <s v="AUDITORÍA FINANCIERA 2022"/>
    <n v="2022"/>
    <x v="20"/>
    <s v=" Constitución de reservas presupuestales 2022 (D) (Bogotá)"/>
    <x v="4"/>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ras, se hagan requerimientos oficiales exigiendo la presentación y tramite de las facturas. "/>
    <s v="Memorando"/>
    <n v="1"/>
    <d v="2023-08-01T00:00:00"/>
    <d v="2023-09-30T00:00:00"/>
    <n v="8.6"/>
    <m/>
    <n v="0"/>
    <n v="0"/>
    <n v="0"/>
    <n v="0"/>
    <m/>
    <m/>
    <m/>
  </r>
  <r>
    <s v="AUD_FIN_2022"/>
    <s v="AUDITORÍA FINANCIERA 2022"/>
    <n v="2022"/>
    <x v="20"/>
    <s v=" Constitución de reservas presupuestales 2022 (D) (Bogotá)"/>
    <x v="4"/>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y presentar en comité de gestion para tomar las acciones a que haya lugar."/>
    <s v="ACTA DE COMITÉ"/>
    <n v="1"/>
    <d v="2023-09-01T00:00:00"/>
    <d v="2023-11-30T00:00:00"/>
    <n v="12.9"/>
    <m/>
    <n v="0"/>
    <n v="0"/>
    <n v="0"/>
    <n v="0"/>
    <m/>
    <m/>
    <m/>
  </r>
  <r>
    <s v="AUD_FIN_2022"/>
    <s v="AUDITORÍA FINANCIERA 2022"/>
    <n v="2022"/>
    <x v="1"/>
    <s v="Recursos de Apropiación vigencia 2022 (D) (Dirección General)"/>
    <x v="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1. Realizar cronograma de programación de la contratación del II Semestre de los rubros del proyecto Apoyo y Fortalecimiento a la Familia  a nivel nacional."/>
    <s v="Matriz (Excel)_x000a_"/>
    <n v="1"/>
    <d v="2023-08-17T00:00:00"/>
    <d v="2023-09-30T00:00:00"/>
    <n v="6.3"/>
    <m/>
    <n v="0"/>
    <n v="0"/>
    <n v="0"/>
    <n v="0"/>
    <m/>
    <m/>
    <m/>
  </r>
  <r>
    <s v="AUD_FIN_2022"/>
    <s v="AUDITORÍA FINANCIERA 2022"/>
    <n v="2022"/>
    <x v="1"/>
    <s v="Recursos de Apropiación vigencia 2022 (D) (Dirección General)"/>
    <x v="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2. Realizar las actas de análisis del nuevo módelo financiero mensual, con los alertas de los saldos de apropiación, saldos de CDP, saldos de compromiso y reservas presupuestales para remisión a la Dirección Financiera."/>
    <s v="Correo Electronico_x000a_"/>
    <n v="5"/>
    <d v="2023-08-15T00:00:00"/>
    <d v="2023-12-29T00:00:00"/>
    <n v="19.399999999999999"/>
    <m/>
    <n v="0"/>
    <n v="0"/>
    <n v="0"/>
    <n v="0"/>
    <m/>
    <m/>
    <m/>
  </r>
  <r>
    <s v="AUD_FIN_2022"/>
    <s v="AUDITORÍA FINANCIERA 2022"/>
    <n v="2022"/>
    <x v="1"/>
    <s v="Recursos de Apropiación vigencia 2022 (D) (Dirección General)"/>
    <x v="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3. Seguimiento mensual a las regionales por parte del equipo financiero de la DFC"/>
    <s v="Memorando_x000a_"/>
    <n v="5"/>
    <d v="2023-08-01T00:00:00"/>
    <d v="2023-12-29T00:00:00"/>
    <n v="21.4"/>
    <m/>
    <n v="0"/>
    <n v="0"/>
    <n v="0"/>
    <n v="0"/>
    <m/>
    <m/>
    <m/>
  </r>
  <r>
    <s v="AUD_FIN_2022"/>
    <s v="AUDITORÍA FINANCIERA 2022"/>
    <n v="2022"/>
    <x v="1"/>
    <s v="Recursos de Apropiación vigencia 2022 (D) (Dirección General)"/>
    <x v="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4. Participar en los Comités de Seguimiento a la Ejecución Presupuestal convocados por la Dirección Financiera y presentar las alertas del área para la toma de decisiones._x000a_"/>
    <s v="Acta"/>
    <n v="5"/>
    <d v="2023-08-01T00:00:00"/>
    <d v="2023-12-29T00:00:00"/>
    <n v="21.4"/>
    <m/>
    <n v="0"/>
    <n v="0"/>
    <n v="0"/>
    <n v="0"/>
    <m/>
    <m/>
    <m/>
  </r>
  <r>
    <s v="AUD_FIN_2022"/>
    <s v="AUDITORÍA FINANCIERA 2022"/>
    <n v="2022"/>
    <x v="1"/>
    <s v="Recursos de Apropiación vigencia 2022 (D) (Dirección General)"/>
    <x v="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5.Reporte con Cifras ejecución mensulaes de las  modalidades de la Dirección de Familias y Comunidades vigencia 2023"/>
    <s v="Matriz (Excel)_x000a_"/>
    <n v="5"/>
    <d v="2023-08-01T00:00:00"/>
    <d v="2023-12-29T00:00:00"/>
    <n v="21.4"/>
    <m/>
    <n v="0"/>
    <n v="0"/>
    <n v="0"/>
    <n v="0"/>
    <m/>
    <m/>
    <m/>
  </r>
  <r>
    <s v="AUD_FIN_2022"/>
    <s v="02. AUDITORÍA FINANCIERA 2017"/>
    <n v="2017"/>
    <x v="21"/>
    <s v="Reservas Presupuestales vigencia 2017 – Sede Nacional (D)"/>
    <x v="6"/>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02. AUDITORÍA FINANCIERA 2017"/>
    <n v="2017"/>
    <x v="21"/>
    <s v="Reservas Presupuestales vigencia 2017 – Sede Nacional (D)"/>
    <x v="6"/>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02. AUDITORÍA FINANCIERA 2017"/>
    <n v="2017"/>
    <x v="5"/>
    <s v=" Reservas Presupuestales y Cuentas por Pagar (A-D)"/>
    <x v="6"/>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02. AUDITORÍA FINANCIERA 2017"/>
    <n v="2017"/>
    <x v="5"/>
    <s v=" Reservas Presupuestales y Cuentas por Pagar (A-D)"/>
    <x v="6"/>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16. AUDITORÍA FINANCIERA 2019"/>
    <n v="2019"/>
    <x v="22"/>
    <s v="Constitución reservas presupuestales – Dirección General "/>
    <x v="6"/>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16. AUDITORÍA FINANCIERA 2019"/>
    <n v="2019"/>
    <x v="22"/>
    <s v="Constitución reservas presupuestales – Dirección General "/>
    <x v="6"/>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19. AUDITORÍA FINANCIERA 2020"/>
    <n v="2020"/>
    <x v="23"/>
    <s v="Constitución Reservas Presupuestales "/>
    <x v="6"/>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19. AUDITORÍA FINANCIERA 2020"/>
    <n v="2020"/>
    <x v="23"/>
    <s v="Constitución Reservas Presupuestales "/>
    <x v="6"/>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19. AUDITORÍA FINANCIERA 2020"/>
    <n v="2020"/>
    <x v="24"/>
    <s v="Trámite liberación de saldos registros presupuestales  "/>
    <x v="6"/>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19. AUDITORÍA FINANCIERA 2020"/>
    <n v="2020"/>
    <x v="24"/>
    <s v="Trámite liberación de saldos registros presupuestales  "/>
    <x v="6"/>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24. AUDITORÍA FINANCIERA 2021"/>
    <n v="2021"/>
    <x v="25"/>
    <s v="Corrección de errores periodo contable anterior Cuenta 3109 (Dirección General)"/>
    <x v="6"/>
    <s v="Hallazgo N° 19. Corrección de errores periodo contable anterior Cuenta 3109 (Dirección General)_x000a__x000a_El comprobante contable 305636 del 02-09-2021, cuya descripción es: “Anular Recaudo básico de Ingresos Presupuestales con diferencial cambiario positivo Tipo de documento soporte: CONSIGNACION, Número de documento soporte: 134920“ 3 muestra los siguientes registros fueron:_x000a_Ver Cuadro N° 54_x000a_Teniendo en cuenta que la Contaduría General de la Nación en su catálogo de cuentas tiene establecidas la cuenta 310902 para el manejo de correcciones de errores de un periodo contable anterior, registro que no se evidencia en el comprobante 305636 de 2021, nos encontramos frente a una subestimación de la cuenta 310902 por $1.579.012.260 y sobreestimación de la cuenta 572080 en el mismo valor._x000a_La descripción que aparece en el comprobante 305636 de fecha 02/09/2021 da cuenta de una anulación de un recaudo por donación efectuado mediante el comprobante N°134920 del año 2020:_x000a_Ver Cuadro N° 55_x000a_Sin embargo, al verificar esta información se observó que el comprobante 134920 de 2020 no pertenece a la Dirección General y no corresponde al recaudo mencionado, sino a un pago de un contrato de prestación de servicios por $3.186.000 de la regional Cesar. Es decir, hay una descripción inadecuada del hecho económico en el documento fuente._x000a__x000a_... situación que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
    <s v="La situación presentada obedece a debilidades en el registro de la información contable, falta de seguimiento y control de los registros contables (en el comprobante 305636, quien lo aprueba es el mismo usuario que lo elabora),"/>
    <s v="La Contaduría General de la Nación, ante solicitud realizada en el marco del plan de mejoramiento, indicó que NO HABIA HABIDO error en el proceso realizado por el ICBF y que fue causa de este hallazgo. Ahora bien, según lo indicado por la Contraloría el tema es distinto, y hace referencia a que el aprobador es el mismo que elabora el comprobante contable, situación que para el proceso de ingresos se hace de forma automática. Por lo anterior, se considera que no existe fundamento para realizar acciones salvo aclararle a la CGR el proceso avalado por la CGN y que además fue instruido por el MHCP."/>
    <s v="Mesa de trabajo de aclaración con la Contraloría General de la República."/>
    <s v="Solicitar a la Oficina de Control Interno que programe reunión con la CGR, con el fin de aclarar el hallazgo."/>
    <s v="Correo electrónico"/>
    <n v="1"/>
    <d v="2023-08-01T00:00:00"/>
    <d v="2023-09-30T00:00:00"/>
    <n v="8.6"/>
    <m/>
    <n v="0"/>
    <n v="0"/>
    <n v="0"/>
    <n v="0"/>
    <m/>
    <m/>
    <m/>
  </r>
  <r>
    <s v="AUD_FIN_2022"/>
    <s v="24. AUDITORÍA FINANCIERA 2021"/>
    <n v="2021"/>
    <x v="0"/>
    <s v="Pérdida de recursos de Apropiación (Dirección General)"/>
    <x v="6"/>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24. AUDITORÍA FINANCIERA 2021"/>
    <n v="2021"/>
    <x v="0"/>
    <s v="Pérdida de recursos de Apropiación (Dirección General)"/>
    <x v="6"/>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24. AUDITORÍA FINANCIERA 2021"/>
    <n v="2021"/>
    <x v="26"/>
    <s v="Reservas presupuestales vigencia 2021 (Dirección General)"/>
    <x v="6"/>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24. AUDITORÍA FINANCIERA 2021"/>
    <n v="2021"/>
    <x v="26"/>
    <s v="Reservas presupuestales vigencia 2021 (Dirección General)"/>
    <x v="6"/>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24. AUDITORÍA FINANCIERA 2021"/>
    <n v="2021"/>
    <x v="18"/>
    <s v="Constitución reservas presupuestales 2021 (Bogotá)"/>
    <x v="6"/>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24. AUDITORÍA FINANCIERA 2021"/>
    <n v="2021"/>
    <x v="18"/>
    <s v="Constitución reservas presupuestales 2021 (Bogotá)"/>
    <x v="6"/>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24. AUDITORÍA FINANCIERA 2021"/>
    <n v="2021"/>
    <x v="19"/>
    <s v="Ejecución reservas presupuestales de 2020 (Bogotá)"/>
    <x v="6"/>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24. AUDITORÍA FINANCIERA 2021"/>
    <n v="2021"/>
    <x v="19"/>
    <s v="Ejecución reservas presupuestales de 2020 (Bogotá)"/>
    <x v="6"/>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m/>
    <n v="0"/>
    <n v="0"/>
    <n v="0"/>
    <n v="0"/>
    <m/>
    <m/>
    <m/>
  </r>
  <r>
    <s v="AUD_FIN_2022"/>
    <s v="AUDITORÍA FINANCIERA 2022"/>
    <n v="2022"/>
    <x v="27"/>
    <s v="Registro Deterioro inventarios bienes destinados a la venta "/>
    <x v="6"/>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27"/>
    <s v="Registro Deterioro inventarios bienes destinados a la venta "/>
    <x v="6"/>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27"/>
    <s v="Registro Deterioro inventarios bienes destinados a la venta "/>
    <x v="6"/>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27"/>
    <s v="Registro Deterioro inventarios bienes destinados a la venta "/>
    <x v="6"/>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28"/>
    <s v="Ajuste periodos anteriores Cuenta Construcciones en curso (D) (Dirección General)"/>
    <x v="6"/>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que establezca el porcentaje o valor requerido para efectuar reexpresión de estados financieros. "/>
    <s v="Actividad 1. Presentar al Comité de Sostenibilidad la propuesta de politica para reexpresión de Estados Financieros."/>
    <s v="Acta_x000a__x000a__x000a__x000a__x000a__x000a__x000a__x000a__x000a__x000a_"/>
    <s v="1_x000a__x000a__x000a__x000a__x000a__x000a__x000a__x000a__x000a__x000a_"/>
    <d v="2023-08-01T00:00:00"/>
    <d v="2023-09-30T00:00:00"/>
    <n v="8.6"/>
    <m/>
    <n v="0"/>
    <n v="0"/>
    <n v="0"/>
    <n v="0"/>
    <m/>
    <m/>
    <m/>
  </r>
  <r>
    <s v="AUD_FIN_2022"/>
    <s v="AUDITORÍA FINANCIERA 2022"/>
    <n v="2022"/>
    <x v="28"/>
    <s v="Ajuste periodos anteriores Cuenta Construcciones en curso (D) (Dirección General)"/>
    <x v="6"/>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en relación con el porcentaje o valor requerido para efectuar reexpresión de estados financieros. "/>
    <s v="Actividad 2. Incorporar la nueva política al manual de politicas contables del ICBF                      "/>
    <s v="Manual Actualizado"/>
    <s v="1_x000a__x000a__x000a__x000a__x000a__x000a__x000a__x000a__x000a_"/>
    <d v="2023-09-01T00:00:00"/>
    <d v="2023-10-31T00:00:00"/>
    <n v="8.6"/>
    <m/>
    <n v="0"/>
    <n v="0"/>
    <n v="0"/>
    <n v="0"/>
    <m/>
    <m/>
    <m/>
  </r>
  <r>
    <s v="AUD_FIN_2022"/>
    <s v="AUDITORÍA FINANCIERA 2022"/>
    <n v="2022"/>
    <x v="6"/>
    <s v="Edificación CDI Regional Cauca (Cauca)"/>
    <x v="6"/>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6"/>
    <s v="Edificación CDI Regional Cauca (Cauca)"/>
    <x v="6"/>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6"/>
    <s v="Edificación CDI Regional Cauca (Cauca)"/>
    <x v="6"/>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6"/>
    <s v="Edificación CDI Regional Cauca (Cauca)"/>
    <x v="6"/>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29"/>
    <s v="Registro de edificaciones (D, OI) (Putumayo)"/>
    <x v="6"/>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29"/>
    <s v="Registro de edificaciones (D, OI) (Putumayo)"/>
    <x v="6"/>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29"/>
    <s v="Registro de edificaciones (D, OI) (Putumayo)"/>
    <x v="6"/>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29"/>
    <s v="Registro de edificaciones (D, OI) (Putumayo)"/>
    <x v="6"/>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30"/>
    <s v="Revelación de bienes inmuebles en Propiedad, Planta y Equipo (Putumayo)"/>
    <x v="6"/>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30"/>
    <s v="Revelación de bienes inmuebles en Propiedad, Planta y Equipo (Putumayo)"/>
    <x v="6"/>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30"/>
    <s v="Revelación de bienes inmuebles en Propiedad, Planta y Equipo (Putumayo)"/>
    <x v="6"/>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30"/>
    <s v="Revelación de bienes inmuebles en Propiedad, Planta y Equipo (Putumayo)"/>
    <x v="6"/>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31"/>
    <s v="Deterioro de bienes inmuebles (San Andrés)"/>
    <x v="6"/>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31"/>
    <s v="Deterioro de bienes inmuebles (San Andrés)"/>
    <x v="6"/>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31"/>
    <s v="Deterioro de bienes inmuebles (San Andrés)"/>
    <x v="6"/>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31"/>
    <s v="Deterioro de bienes inmuebles (San Andrés)"/>
    <x v="6"/>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7"/>
    <s v="Depreciación acumulada a 31 de diciembre de 2022 con diferencia en la vida útil"/>
    <x v="6"/>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m/>
    <n v="0"/>
    <n v="0"/>
    <n v="0"/>
    <n v="0"/>
    <m/>
    <m/>
    <m/>
  </r>
  <r>
    <s v="AUD_FIN_2022"/>
    <s v="AUDITORÍA FINANCIERA 2022"/>
    <n v="2022"/>
    <x v="7"/>
    <s v="Depreciación acumulada a 31 de diciembre de 2022 con diferencia en la vida útil"/>
    <x v="6"/>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m/>
    <n v="0"/>
    <n v="0"/>
    <n v="0"/>
    <n v="0"/>
    <m/>
    <m/>
    <m/>
  </r>
  <r>
    <s v="AUD_FIN_2022"/>
    <s v="AUDITORÍA FINANCIERA 2022"/>
    <n v="2022"/>
    <x v="7"/>
    <s v="Depreciación acumulada a 31 de diciembre de 2022 con diferencia en la vida útil"/>
    <x v="6"/>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m/>
    <n v="0"/>
    <n v="0"/>
    <n v="0"/>
    <n v="0"/>
    <m/>
    <m/>
    <m/>
  </r>
  <r>
    <s v="AUD_FIN_2022"/>
    <s v="AUDITORÍA FINANCIERA 2022"/>
    <n v="2022"/>
    <x v="7"/>
    <s v="Depreciación acumulada a 31 de diciembre de 2022 con diferencia en la vida útil"/>
    <x v="6"/>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m/>
    <n v="0"/>
    <n v="0"/>
    <n v="0"/>
    <n v="0"/>
    <m/>
    <m/>
    <m/>
  </r>
  <r>
    <s v="AUD_FIN_2022"/>
    <s v="AUDITORÍA FINANCIERA 2022"/>
    <n v="2022"/>
    <x v="32"/>
    <s v="Recursos patrimonio Autónomo (D) (Dirección General)"/>
    <x v="6"/>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1. Solicitar mensualmente de agosto a noviembre, las actas de legalización de recursos entregados en administración."/>
    <s v="Correo electrónico"/>
    <n v="4"/>
    <d v="2023-08-01T00:00:00"/>
    <d v="2023-11-30T00:00:00"/>
    <n v="17.3"/>
    <m/>
    <n v="0"/>
    <n v="0"/>
    <n v="0"/>
    <n v="0"/>
    <m/>
    <m/>
    <m/>
  </r>
  <r>
    <s v="AUD_FIN_2022"/>
    <s v="AUDITORÍA FINANCIERA 2022"/>
    <n v="2022"/>
    <x v="32"/>
    <s v="Recursos patrimonio Autónomo (D) (Dirección General)"/>
    <x v="6"/>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2. Revisar que los recursos legalizados se encuentren oportuna y correctamente  registrados en la contabilidad."/>
    <s v="Informe"/>
    <n v="1"/>
    <d v="2023-08-01T00:00:00"/>
    <d v="2023-11-30T00:00:00"/>
    <n v="17.3"/>
    <m/>
    <n v="0"/>
    <n v="0"/>
    <n v="0"/>
    <n v="0"/>
    <m/>
    <m/>
    <m/>
  </r>
  <r>
    <s v="AUD_FIN_2022"/>
    <s v="AUDITORÍA FINANCIERA 2022"/>
    <n v="2022"/>
    <x v="32"/>
    <s v="Recursos patrimonio Autónomo (D) (Dirección General)"/>
    <x v="6"/>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3. Informar al Área correspondiente, al presentarse deficiencias en los registros contables realizados."/>
    <s v="Correo electrónico"/>
    <n v="1"/>
    <d v="2023-08-01T00:00:00"/>
    <d v="2023-11-30T00:00:00"/>
    <n v="17.3"/>
    <m/>
    <n v="0"/>
    <n v="0"/>
    <n v="0"/>
    <n v="0"/>
    <m/>
    <m/>
    <m/>
  </r>
  <r>
    <s v="AUD_FIN_2022"/>
    <s v="AUDITORÍA FINANCIERA 2022"/>
    <n v="2022"/>
    <x v="33"/>
    <s v="Constitución de cuentas por pagar y reservas presupuestales 2022 (San Andrés)"/>
    <x v="6"/>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 1: Eliminar el procedimiento P5. GF Constitución Ejecución y Seguimiento de Reservas Presupuestales y Cuentas por Pagar, con la finalidad de separar los procesos en 2 procedimientos diferentes: uno para cuentas por pagar y otra para reservas presupuestales."/>
    <s v="Procedimientos"/>
    <n v="2"/>
    <d v="2023-08-01T00:00:00"/>
    <d v="2023-09-30T00:00:00"/>
    <n v="8.6"/>
    <m/>
    <n v="0"/>
    <n v="0"/>
    <n v="0"/>
    <n v="0"/>
    <m/>
    <m/>
    <m/>
  </r>
  <r>
    <s v="AUD_FIN_2022"/>
    <s v="AUDITORÍA FINANCIERA 2022"/>
    <n v="2022"/>
    <x v="33"/>
    <s v="Constitución de cuentas por pagar y reservas presupuestales 2022 (San Andrés)"/>
    <x v="6"/>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d 2: Socializar procedimientos creados de reservas presupuestales y cuentas por pagar"/>
    <s v="Correo Electrónico"/>
    <n v="1"/>
    <d v="2023-09-01T00:00:00"/>
    <d v="2023-11-30T00:00:00"/>
    <n v="12.9"/>
    <m/>
    <n v="0"/>
    <n v="0"/>
    <n v="0"/>
    <n v="0"/>
    <m/>
    <m/>
    <m/>
  </r>
  <r>
    <s v="AUD_FIN_2022"/>
    <s v="AUDITORÍA FINANCIERA 2022"/>
    <n v="2022"/>
    <x v="33"/>
    <s v="Constitución de cuentas por pagar y reservas presupuestales 2022 (San Andrés)"/>
    <x v="6"/>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3: Realizar el informe de seguimiento y ejecución  mensual  a nivel regional  y Grupo Financiero Sede de la Dirección General, de las cuentas por pagar  y  Reservas Presupuestales."/>
    <s v="Informe de seguimiento"/>
    <n v="2"/>
    <d v="2023-09-01T00:00:00"/>
    <d v="2023-11-30T00:00:00"/>
    <n v="12.9"/>
    <m/>
    <n v="0"/>
    <n v="0"/>
    <n v="0"/>
    <n v="0"/>
    <m/>
    <m/>
    <m/>
  </r>
  <r>
    <s v="AUD_FIN_2022"/>
    <s v="AUDITORÍA FINANCIERA 2022"/>
    <n v="2022"/>
    <x v="33"/>
    <s v="Constitución de cuentas por pagar y reservas presupuestales 2022 (San Andrés)"/>
    <x v="6"/>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4: Remitir alertas según el resultado del informe de seguimiento."/>
    <s v="Correo Electronico"/>
    <n v="2"/>
    <d v="2023-09-01T00:00:00"/>
    <d v="2023-11-30T00:00:00"/>
    <n v="12.9"/>
    <m/>
    <n v="0"/>
    <n v="0"/>
    <n v="0"/>
    <n v="0"/>
    <m/>
    <m/>
    <m/>
  </r>
  <r>
    <s v="AUD_FIN_2022"/>
    <s v="AUDITORÍA FINANCIERA 2022"/>
    <n v="2022"/>
    <x v="34"/>
    <s v="Provisión litigios y demandas sentencia en primera instancia (Meta)"/>
    <x v="6"/>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1. Realizar mesa de trabajo con la Oficina Asesora Jurídica con el fin de validar los inconvenientes presentados y de ser posible considerar la posibilidad de centralizar los registros de procesos de representación judicial en el Grupo Financiero Sede de la Dirección General._x000a_"/>
    <s v="Acta_x000a_ _x000a__x000a__x000a__x000a_"/>
    <n v="1"/>
    <d v="2023-08-01T00:00:00"/>
    <d v="2023-11-30T00:00:00"/>
    <n v="17.3"/>
    <m/>
    <n v="0"/>
    <n v="0"/>
    <n v="0"/>
    <n v="0"/>
    <m/>
    <m/>
    <m/>
  </r>
  <r>
    <s v="AUD_FIN_2022"/>
    <s v="AUDITORÍA FINANCIERA 2022"/>
    <n v="2022"/>
    <x v="34"/>
    <s v="Provisión litigios y demandas sentencia en primera instancia (Meta)"/>
    <x v="6"/>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2. implementar la simplificación del trámite, con la centralización de la contabilidad de los procesos jurídicos, proponiendo la verificación, aprobación y actualización del Procedimiento para Consolidar la Información Contable Administrativa y Jurídica P32.GFv3 e Instructivo Contable de Procesos Jurídicos IT6.P31.GF v2 del proceso de Gestión Financiera_x000a__x000a_"/>
    <s v="Actualización Procedimiento_x000a__x000a__x000a__x000a__x000a_"/>
    <n v="1"/>
    <d v="2023-08-01T00:00:00"/>
    <d v="2023-11-30T00:00:00"/>
    <n v="17.3"/>
    <m/>
    <n v="0"/>
    <n v="0"/>
    <n v="0"/>
    <n v="0"/>
    <m/>
    <m/>
    <m/>
  </r>
  <r>
    <s v="AUD_FIN_2022"/>
    <s v="AUDITORÍA FINANCIERA 2022"/>
    <n v="2022"/>
    <x v="34"/>
    <s v="Provisión litigios y demandas sentencia en primera instancia (Meta)"/>
    <x v="6"/>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3. Con el fin de poner en marcha el ejercicio de centralización de los procesos jurídicos en la Sede de la Dirección General, proponer estrategia de transición de la contabilidad por Regionales (Realizar cronograma de actividades) _x000a_"/>
    <s v="Cronograma_x000a_"/>
    <n v="1"/>
    <d v="2023-08-01T00:00:00"/>
    <d v="2023-11-30T00:00:00"/>
    <n v="17.3"/>
    <m/>
    <n v="0"/>
    <n v="0"/>
    <n v="0"/>
    <n v="0"/>
    <m/>
    <m/>
    <m/>
  </r>
  <r>
    <s v="AUD_FIN_2022"/>
    <s v="AUDITORÍA FINANCIERA 2022"/>
    <n v="2022"/>
    <x v="34"/>
    <s v="Provisión litigios y demandas sentencia en primera instancia (Meta)"/>
    <x v="6"/>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4. Realizar seguimiento  y retroalimentación a los Grupos Contables regionales frente al registro y depuración de las partidas (OAJ)_x000a_"/>
    <s v="Acta socialización_x000a_"/>
    <n v="1"/>
    <d v="2023-08-01T00:00:00"/>
    <d v="2023-11-30T00:00:00"/>
    <n v="17.3"/>
    <m/>
    <n v="0"/>
    <n v="0"/>
    <n v="0"/>
    <n v="0"/>
    <m/>
    <m/>
    <m/>
  </r>
  <r>
    <s v="AUD_FIN_2022"/>
    <s v="AUDITORÍA FINANCIERA 2022"/>
    <n v="2022"/>
    <x v="34"/>
    <s v="Provisión litigios y demandas sentencia en primera instancia (Meta)"/>
    <x v="6"/>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5. Realizar conciliación a nivel nacional con SIIF Nación."/>
    <s v="Reportes SIIF Nación"/>
    <n v="1"/>
    <d v="2023-08-01T00:00:00"/>
    <d v="2023-11-30T00:00:00"/>
    <n v="17.3"/>
    <m/>
    <n v="0"/>
    <n v="0"/>
    <n v="0"/>
    <n v="0"/>
    <m/>
    <m/>
    <m/>
  </r>
  <r>
    <s v="AUD_FIN_2022"/>
    <s v="AUDITORÍA FINANCIERA 2022"/>
    <n v="2022"/>
    <x v="1"/>
    <s v="Recursos de Apropiación vigencia 2022 (D) (Dirección General)"/>
    <x v="6"/>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1: Realizar mesas de trabajo con áreas de la sede nacional y regionales con la finalidad de evaluar y generar las alertas oportunas a la Dirección General, de manera que se puedan realizar las acciones preventivas, tendientes a mitigar la pérdida de apropiación y constitución de rezago presupuestal."/>
    <s v="Informe a la Dirección General y Cómite de Seguimiento Presupuestal"/>
    <n v="2"/>
    <d v="2023-09-01T00:00:00"/>
    <d v="2023-10-31T00:00:00"/>
    <n v="8.6"/>
    <m/>
    <n v="0"/>
    <n v="0"/>
    <n v="0"/>
    <n v="0"/>
    <m/>
    <m/>
    <m/>
  </r>
  <r>
    <s v="AUD_FIN_2022"/>
    <s v="AUDITORÍA FINANCIERA 2022"/>
    <n v="2022"/>
    <x v="1"/>
    <s v="Recursos de Apropiación vigencia 2022 (D) (Dirección General)"/>
    <x v="6"/>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2: Realizar informe del resultado de las mesas de trabajo"/>
    <s v="Informe a la Dirección General y Cómite de Seguimiento Presupuestal"/>
    <n v="2"/>
    <d v="2023-09-01T00:00:00"/>
    <d v="2023-10-31T00:00:00"/>
    <n v="8.6"/>
    <m/>
    <n v="0"/>
    <n v="0"/>
    <n v="0"/>
    <n v="0"/>
    <m/>
    <m/>
    <m/>
  </r>
  <r>
    <s v="AUD_FIN_2022"/>
    <s v="AUDITORÍA FINANCIERA 2022"/>
    <n v="2022"/>
    <x v="35"/>
    <s v="Constitución Reservas Presupuestales (D) (Dirección General)"/>
    <x v="6"/>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AUDITORÍA FINANCIERA 2022"/>
    <n v="2022"/>
    <x v="35"/>
    <s v="Constitución Reservas Presupuestales (D) (Dirección General)"/>
    <x v="6"/>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m/>
    <n v="0"/>
    <n v="0"/>
    <n v="0"/>
    <n v="0"/>
    <m/>
    <m/>
    <m/>
  </r>
  <r>
    <s v="AUD_FIN_2022"/>
    <s v="AUDITORÍA FINANCIERA 2022"/>
    <n v="2022"/>
    <x v="20"/>
    <s v=" Constitución de reservas presupuestales 2022 (D) (Bogotá)"/>
    <x v="6"/>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AUDITORÍA FINANCIERA 2022"/>
    <n v="2022"/>
    <x v="20"/>
    <s v=" Constitución de reservas presupuestales 2022 (D) (Bogotá)"/>
    <x v="6"/>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m/>
    <n v="0"/>
    <n v="0"/>
    <n v="0"/>
    <n v="0"/>
    <m/>
    <m/>
    <m/>
  </r>
  <r>
    <s v="AUD_FIN_2022"/>
    <s v="AUDITORÍA FINANCIERA 2022"/>
    <n v="2022"/>
    <x v="9"/>
    <s v="Constitución de Reservas Presupuestales 2022 (D) (Cauca)"/>
    <x v="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AUDITORÍA FINANCIERA 2022"/>
    <n v="2022"/>
    <x v="9"/>
    <s v="Constitución de Reservas Presupuestales 2022 (D) (Cauca)"/>
    <x v="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m/>
    <n v="0"/>
    <n v="0"/>
    <n v="0"/>
    <n v="0"/>
    <m/>
    <m/>
    <m/>
  </r>
  <r>
    <s v="AUD_FIN_2022"/>
    <s v="AUDITORÍA FINANCIERA 2022"/>
    <n v="2022"/>
    <x v="36"/>
    <s v="Cancelación de reservas rezago 2021 (D) (Valle del Cauca)"/>
    <x v="6"/>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AUDITORÍA FINANCIERA 2022"/>
    <n v="2022"/>
    <x v="36"/>
    <s v="Cancelación de reservas rezago 2021 (D) (Valle del Cauca)"/>
    <x v="6"/>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2: Generar informe con los resultados del seguimiento presupuestal a regionales."/>
    <s v="Informe de Seguimiento"/>
    <n v="1"/>
    <d v="2023-08-01T00:00:00"/>
    <d v="2023-11-30T00:00:00"/>
    <n v="17.3"/>
    <m/>
    <n v="0"/>
    <n v="0"/>
    <n v="0"/>
    <n v="0"/>
    <m/>
    <m/>
    <m/>
  </r>
  <r>
    <s v="AUD_FIN_2022"/>
    <s v="AUDITORÍA FINANCIERA 2022"/>
    <n v="2022"/>
    <x v="37"/>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 1: Solicitar a las regionales estado de las reservas presupuestales."/>
    <s v="Correo Electronico"/>
    <n v="3"/>
    <d v="2023-08-01T00:00:00"/>
    <d v="2023-11-30T00:00:00"/>
    <n v="17.3"/>
    <m/>
    <n v="0"/>
    <n v="0"/>
    <n v="0"/>
    <n v="0"/>
    <m/>
    <m/>
    <m/>
  </r>
  <r>
    <s v="AUD_FIN_2022"/>
    <s v="AUDITORÍA FINANCIERA 2022"/>
    <n v="2022"/>
    <x v="37"/>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2: Revisar los compromisos con obligatoriedad, que permitan identificar las obligaciones que presentan riesgo de constitución de Vigencia Expirada."/>
    <s v="Informe"/>
    <n v="3"/>
    <d v="2023-08-01T00:00:00"/>
    <d v="2023-11-30T00:00:00"/>
    <n v="17.3"/>
    <m/>
    <n v="0"/>
    <n v="0"/>
    <n v="0"/>
    <n v="0"/>
    <m/>
    <m/>
    <m/>
  </r>
  <r>
    <s v="AUD_FIN_2022"/>
    <s v="AUDITORÍA FINANCIERA 2022"/>
    <n v="2022"/>
    <x v="37"/>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3: Generar alertas a las áreas de aquellos saldos que se identifiquen como posible vigencia expirada."/>
    <s v="Informe"/>
    <n v="3"/>
    <d v="2023-08-01T00:00:00"/>
    <d v="2023-11-30T00:00:00"/>
    <n v="17.3"/>
    <m/>
    <n v="0"/>
    <n v="0"/>
    <n v="0"/>
    <n v="0"/>
    <m/>
    <m/>
    <m/>
  </r>
  <r>
    <s v="AUD_FIN_2022"/>
    <s v="AUDITORÍA FINANCIERA 2022"/>
    <n v="2022"/>
    <x v="11"/>
    <s v="Registro de información ejecución contratos de aporte Centro Zonal Macizo (Cauca)"/>
    <x v="6"/>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1: Generar procesos de fortalecimiento con las regionales por medio de mesas de trabajo para seguimiento presupuestal, constitución y ejecución de reservas."/>
    <s v="Acta de reunión"/>
    <n v="1"/>
    <d v="2023-08-01T00:00:00"/>
    <d v="2023-11-30T00:00:00"/>
    <n v="17.3"/>
    <m/>
    <n v="0"/>
    <n v="0"/>
    <n v="0"/>
    <n v="0"/>
    <m/>
    <m/>
    <m/>
  </r>
  <r>
    <s v="AUD_FIN_2022"/>
    <s v="AUDITORÍA FINANCIERA 2022"/>
    <n v="2022"/>
    <x v="11"/>
    <s v="Registro de información ejecución contratos de aporte Centro Zonal Macizo (Cauca)"/>
    <x v="6"/>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m/>
    <n v="0"/>
    <n v="0"/>
    <n v="0"/>
    <n v="0"/>
    <m/>
    <m/>
    <m/>
  </r>
  <r>
    <s v="AUD_FIN_2022"/>
    <s v="AUDITORÍA FINANCIERA 2022"/>
    <n v="2022"/>
    <x v="38"/>
    <s v="Obligaciones administración de recursos (D) (Huila)"/>
    <x v="6"/>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1: Elaboración del procedimiento de cuentas maestras_x000a__x000a_"/>
    <s v="Procedimiento publicado"/>
    <n v="1"/>
    <d v="2023-08-01T00:00:00"/>
    <d v="2023-11-30T00:00:00"/>
    <n v="17.3"/>
    <m/>
    <n v="0"/>
    <n v="0"/>
    <n v="0"/>
    <n v="0"/>
    <m/>
    <m/>
    <m/>
  </r>
  <r>
    <s v="AUD_FIN_2022"/>
    <s v="AUDITORÍA FINANCIERA 2022"/>
    <n v="2022"/>
    <x v="38"/>
    <s v="Obligaciones administración de recursos (D) (Huila)"/>
    <x v="6"/>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2: Socialización y capacitación en el procedimiento de cuentas maestras a las Regionales. "/>
    <s v="Correo Electrónico y Acta "/>
    <n v="2"/>
    <d v="2023-08-01T00:00:00"/>
    <d v="2023-11-30T00:00:00"/>
    <n v="17.3"/>
    <m/>
    <n v="0"/>
    <n v="0"/>
    <n v="0"/>
    <n v="0"/>
    <m/>
    <m/>
    <m/>
  </r>
  <r>
    <s v="AUD_FIN_2022"/>
    <s v="AUDITORÍA FINANCIERA 2022"/>
    <n v="2022"/>
    <x v="39"/>
    <s v="Contratos de aporte con Entidades sin Ánimo de Lucro – ESAL (OI) (Huila)"/>
    <x v="6"/>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Socialización del procedimiento estandarizado de cuentas maestras que sirva como documento de consulta a supervisores e incluso operadores para la optimización en el uso de dicho producto para la ejecución de los recursos. "/>
    <s v="Socialización y capacitación en el procedimiento de cuentas maestras a las Regionales. "/>
    <s v="Correo Electrónico y Acta "/>
    <n v="2"/>
    <d v="2023-08-01T00:00:00"/>
    <d v="2023-11-30T00:00:00"/>
    <n v="17.3"/>
    <m/>
    <n v="0"/>
    <n v="0"/>
    <n v="0"/>
    <n v="0"/>
    <m/>
    <m/>
    <m/>
  </r>
  <r>
    <s v="AUD_FIN_2022"/>
    <s v="AUDITORÍA FINANCIERA 2022"/>
    <n v="2022"/>
    <x v="40"/>
    <s v="Proceso administrativo sancionatorio contrato 86001262021 - Fundación Chonto Cimarrón (D,F) (Putumayo)"/>
    <x v="7"/>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 Desde la supervisión del contrato No. 86001262021, no reportó oportunamente a la Dirección de Infancia, la entrega parcial de aporte del contratista, de conformidad con lo pactado en el contrato, de tal manera que no se contó con el margen de tiempo para exigirle a este su cumplimiento."/>
    <s v="2. Exigir el diligenciamiento en el reporte trimestral de ejecución, inejecución, reinversion y liberación de los recursos, de los programas y modalidades de la Dirección de Infancia, el avance en los aportes a cargo de los operadores en el marco de la ejecución de los contratos."/>
    <s v="2. Adelantar el seguimiento a los aportes a cargo de los operadores en el marco de los contratos suscritos, mediante la revisión del reporte trimestral de ejecución e inejecución, reinversiones y liberación de los recursos (actual), que deben diligenciar los equipos de apoyo a la supervisíón de los contratos de aporte que ejecutan los programas y modalidades de la Dirección de Infancia. En la validación del reporte se identificará el avance en los montos pactados como contrapartida del contrato, gestionando con la supervisión, en los casos en los que aplique, la entrega de los aportes pendientes (incluyendo los documentos que los soportan) de conformidad con el nivel de avance en la ejecución del contrato. "/>
    <s v="1. Informes Trimestral consolidado (III y IV) vigencia 2023._x000a_"/>
    <n v="4"/>
    <d v="2023-08-01T00:00:00"/>
    <d v="2024-06-30T00:00:00"/>
    <n v="47.7"/>
    <m/>
    <n v="0"/>
    <n v="0"/>
    <n v="0"/>
    <n v="0"/>
    <m/>
    <m/>
    <m/>
  </r>
  <r>
    <s v="AUD_FIN_2022"/>
    <s v="AUDITORÍA FINANCIERA 2022"/>
    <n v="2022"/>
    <x v="4"/>
    <s v=" Inmueble Centro Especial Orange Hill (D) (San Andrés)  "/>
    <x v="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1. Participar en la reunión de socilización del diagnostico del inmueble Centro Especial Orange Hi, realizado por la Dirección Administrativa."/>
    <s v="Acta de reunión con conclusiones ."/>
    <n v="1"/>
    <d v="2023-10-01T00:00:00"/>
    <d v="2023-10-31T00:00:00"/>
    <n v="4.3"/>
    <m/>
    <n v="0"/>
    <n v="0"/>
    <n v="0"/>
    <n v="0"/>
    <m/>
    <m/>
    <m/>
  </r>
  <r>
    <s v="AUD_FIN_2022"/>
    <s v="AUDITORÍA FINANCIERA 2022"/>
    <n v="2022"/>
    <x v="4"/>
    <s v=" Inmueble Centro Especial Orange Hill (D) (San Andrés)  "/>
    <x v="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2. Participar en la Contrucción del  Plan de Trabajo con la Dirección de Infancia, Dirección de Adolescencia y Juventud, Dirección Administrativa y Dirección Regional San Andres,   para la intervención del inmubel si este lo requiere . "/>
    <s v="Plan de trabajo."/>
    <n v="1"/>
    <d v="2023-10-01T00:00:00"/>
    <d v="2023-10-31T00:00:00"/>
    <n v="4.3"/>
    <m/>
    <n v="0"/>
    <n v="0"/>
    <n v="0"/>
    <n v="0"/>
    <m/>
    <m/>
    <m/>
  </r>
  <r>
    <s v="AUD_FIN_2022"/>
    <s v="AUDITORÍA FINANCIERA 2022"/>
    <n v="2022"/>
    <x v="4"/>
    <s v=" Inmueble Centro Especial Orange Hill (D) (San Andrés)  "/>
    <x v="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3. Participar en el seguimiento  al  Plan de Trabajo de la intervención al Inmueble Centro Especial Orange Hill, s si este lo requiere."/>
    <s v="Actas de Reunión."/>
    <n v="4"/>
    <d v="2023-11-01T00:00:00"/>
    <d v="2024-07-31T00:00:00"/>
    <n v="39"/>
    <m/>
    <n v="0"/>
    <n v="0"/>
    <n v="0"/>
    <n v="0"/>
    <m/>
    <m/>
    <m/>
  </r>
  <r>
    <s v="AUD_FIN_2022"/>
    <s v="AUDITORÍA FINANCIERA 2022"/>
    <n v="2022"/>
    <x v="3"/>
    <s v="Publicidad en el sistema electrónico de contratación pública SECOP II (D) (Dirección General)"/>
    <x v="7"/>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x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Cargar la evidencia del pago del ICBF en la plataforma del SECOP II, después de los 10 días de haberse generado el pago.  _x000a_"/>
    <s v="1. Solicitar a la Dirección de contratación , capacitación sobre la Guía de Supervisión de Contratos y Convenios Suscritos por el ICBF, para los colabores   que apoyan  en la supervision  de la  contratación de la Dirección de Infancia. "/>
    <s v="Listado de asistencia y presentación. "/>
    <n v="5"/>
    <d v="2023-09-15T00:00:00"/>
    <d v="2024-07-31T00:00:00"/>
    <n v="45.7"/>
    <m/>
    <n v="0"/>
    <n v="0"/>
    <n v="0"/>
    <n v="0"/>
    <m/>
    <m/>
    <m/>
  </r>
  <r>
    <s v="AUD_FIN_2022"/>
    <s v="AUDITORÍA FINANCIERA 2022"/>
    <n v="2022"/>
    <x v="3"/>
    <s v="Publicidad en el sistema electrónico de contratación pública SECOP II (D) (Dirección General)"/>
    <x v="7"/>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2. Divulgar a los  colaboradores   que apoyan  en la supervision  de la  contratación de la Dirección de Infancia., los correos  de recomendación  sobre la contratacipon que comparte la Dirección de Contratación. "/>
    <s v="Correos electrónicos con la divulgación de las recomendaciones."/>
    <n v="4"/>
    <d v="2023-09-15T00:00:00"/>
    <d v="2024-07-31T00:00:00"/>
    <n v="45.7"/>
    <m/>
    <n v="0"/>
    <n v="0"/>
    <n v="0"/>
    <n v="0"/>
    <m/>
    <m/>
    <m/>
  </r>
  <r>
    <s v="AUD_FIN_2022"/>
    <s v="AUDITORÍA FINANCIERA 2022"/>
    <n v="2022"/>
    <x v="3"/>
    <s v="Publicidad en el sistema electrónico de contratación pública SECOP II (D) (Dirección General)"/>
    <x v="7"/>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 3.Realizar la  verificación trimestral de los pagos por parte del ICBF en la plataforma SECOP II."/>
    <s v="Correos  Pantallazo de la Publicación en Secop II. "/>
    <n v="3"/>
    <d v="2023-09-15T00:00:00"/>
    <d v="2024-07-31T00:00:00"/>
    <n v="45.7"/>
    <m/>
    <n v="0"/>
    <n v="0"/>
    <n v="0"/>
    <n v="0"/>
    <m/>
    <m/>
    <m/>
  </r>
  <r>
    <s v="AUD_FIN_2022"/>
    <s v="AUDITORÍA FINANCIERA 2022"/>
    <n v="2022"/>
    <x v="1"/>
    <s v="Recursos de Apropiación vigencia 2022 (D) (Dirección General)"/>
    <x v="7"/>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1. Reportar a la Dirección financiera del ICBF   el seguimiento periódico a los saldos de recursos en: apropiación disponible, CDP y RP, de la Dirección de Infancia._x000a_"/>
    <s v="1. Entregar a la Dirección financiera  el reporte mensual de seguimiento a los saldos de recursos en: apropiación disponible, CDP y RP, de la Dirección de Infancia._x000a_"/>
    <s v="1. Correo electrónico con soportes. _x000a_."/>
    <n v="6"/>
    <d v="2023-08-01T00:00:00"/>
    <d v="2024-01-31T00:00:00"/>
    <n v="26.1"/>
    <m/>
    <n v="0"/>
    <n v="0"/>
    <n v="0"/>
    <n v="0"/>
    <m/>
    <m/>
    <m/>
  </r>
  <r>
    <s v="AUD_FIN_2022"/>
    <s v="AUDITORÍA FINANCIERA 2022"/>
    <n v="2022"/>
    <x v="1"/>
    <s v="Recursos de Apropiación vigencia 2022 (D) (Dirección General)"/>
    <x v="7"/>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_x000a_2. Realizar los tramites presupuestales  de reducción, adición o liberación de recursos, en los tiempos definidos sin exceder las fechas límite."/>
    <s v="_x000a_2. Adelantar los tramites presupuestales (de acuerdo con la necesidad) de traslados, reducciones y/o adiciones de los Certificados de Disponibilidad Presupuestal (CDP) y de Registro Presupuestal (RP) de los contratos y convenios suscritos por las DIrección de Indfancia en la vigencia 2023, considerando las fechas límite de conformidad con el calendario presupuestal de la Dirección Financiera del ICBF."/>
    <s v="_x000a_2.Entrega de los soportes mensuales  con  los trámites realizados."/>
    <n v="6"/>
    <d v="2023-08-01T00:00:00"/>
    <d v="2024-01-31T00:00:00"/>
    <n v="26.1"/>
    <m/>
    <n v="0"/>
    <n v="0"/>
    <n v="0"/>
    <n v="0"/>
    <m/>
    <m/>
    <m/>
  </r>
  <r>
    <s v="AUD_FIN_2022"/>
    <s v="AUDITORÍA FINANCIERA 2022"/>
    <n v="2022"/>
    <x v="41"/>
    <s v="Actas mercados contrato 127-2022 (F,D) (Huila)"/>
    <x v="8"/>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Proponer el diseño de formato codificado como registro documental de la relación de alimentos comprados y entregados a cada UDS"/>
    <s v="Solicitar a la Direccion de Primera Infancia el diseño de formato codificado para el recibo a satisfaccion de calidad, cantidad y oportunidad en la entrega fisica o material de los alimentos por parte de la EAS en cada UDS para la preparación de los alimentos servidos "/>
    <s v="Correo electrónico"/>
    <n v="1"/>
    <d v="2023-08-01T00:00:00"/>
    <d v="2023-09-30T00:00:00"/>
    <n v="8.6"/>
    <m/>
    <n v="0"/>
    <n v="0"/>
    <n v="0"/>
    <n v="0"/>
    <m/>
    <m/>
    <m/>
  </r>
  <r>
    <s v="AUD_FIN_2022"/>
    <s v="AUDITORÍA FINANCIERA 2022"/>
    <n v="2022"/>
    <x v="41"/>
    <s v="Actas mercados contrato 127-2022 (F,D) (Huila)"/>
    <x v="8"/>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Fortalecimiento técnico en la Guia para el Ejercicio de la Supervisión de Contratos y Convenios  con enfásis en obligaciones contractuales para garantizar soporte documental de la entrega de los alimentos por parte de la EAS a la UDS"/>
    <s v="Brindar asistencia técnica a supervisores y equipos de seguimiento a la ejecución respecto de la Guia para el Ejercicio de la Supervisión de Contratos y Convenios enfocado en las acciones de seguimiento y control financiero."/>
    <s v="Acta "/>
    <n v="1"/>
    <d v="2023-08-01T00:00:00"/>
    <d v="2023-12-31T00:00:00"/>
    <n v="21.7"/>
    <m/>
    <n v="0"/>
    <n v="0"/>
    <n v="0"/>
    <n v="0"/>
    <m/>
    <m/>
    <m/>
  </r>
  <r>
    <s v="AUD_FIN_2022"/>
    <s v="AUDITORÍA FINANCIERA 2022"/>
    <n v="2022"/>
    <x v="38"/>
    <s v="Obligaciones administración de recursos (D) (Huila)"/>
    <x v="8"/>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Seguimiento y control a los contratos de aporte suscritos en las misionales de acuerdo a la normativida y a las excepciones planteadas en el procedimieto."/>
    <s v="Solicitar a Consultas Regionales conceptualizar las excepciones establecidadas para la constitución de cuentas maestras."/>
    <s v="Correo Electrónico"/>
    <n v="1"/>
    <d v="2023-08-01T00:00:00"/>
    <d v="2023-09-30T00:00:00"/>
    <n v="8.6"/>
    <m/>
    <n v="0"/>
    <n v="0"/>
    <n v="0"/>
    <n v="0"/>
    <m/>
    <m/>
    <m/>
  </r>
  <r>
    <s v="AUD_FIN_2022"/>
    <s v="AUDITORÍA FINANCIERA 2022"/>
    <n v="2022"/>
    <x v="38"/>
    <s v="Obligaciones administración de recursos (D) (Huila)"/>
    <x v="8"/>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Verificación y control de la constitución de cuentas maestras acorde a conceptualización emitida por Consultas Regionales."/>
    <s v="Certificación expedida por el supervisor del contrato de aporte, una vez inicie ejecución, donde se relacionen los contratos con su respectiva cuenta bancaria como cuenta maestra y en saldo $0."/>
    <s v="Certificación"/>
    <n v="5"/>
    <d v="2023-08-01T00:00:00"/>
    <d v="2023-12-31T00:00:00"/>
    <n v="21.7"/>
    <m/>
    <n v="0"/>
    <n v="0"/>
    <n v="0"/>
    <n v="0"/>
    <m/>
    <m/>
    <m/>
  </r>
  <r>
    <s v="AUD_FIN_2022"/>
    <s v="AUDITORÍA FINANCIERA 2022"/>
    <n v="2022"/>
    <x v="42"/>
    <s v="Precios facturas suministro de cárnicos contratos 125 y 128 de 2022 (OI) (Huila)"/>
    <x v="8"/>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r que los alimentos comprados y entregados para preparar, correspondan a la minuta aprobada."/>
    <s v="Relacionar en el informe del supervisor la validación de la factura vs minuta aprobada."/>
    <s v="Informe"/>
    <n v="5"/>
    <d v="2023-08-01T00:00:00"/>
    <d v="2023-12-31T00:00:00"/>
    <n v="21.7"/>
    <m/>
    <n v="0"/>
    <n v="0"/>
    <n v="0"/>
    <n v="0"/>
    <m/>
    <m/>
    <m/>
  </r>
  <r>
    <s v="AUD_FIN_2022"/>
    <s v="AUDITORÍA FINANCIERA 2022"/>
    <n v="2022"/>
    <x v="42"/>
    <s v="Precios facturas suministro de cárnicos contratos 125 y 128 de 2022 (OI) (Huila)"/>
    <x v="8"/>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ción de precios de los alimentos en SIPSA (Sistema de Información de precios del Dane)"/>
    <s v="Incluir en el Informe del Supervisor la verificación en SIPSA de los precios de los alimentos de la canasta y realizar analisis de los valores facturados, identificando  coherencia  en las facturas que presenten los operadores."/>
    <s v="Informe"/>
    <n v="5"/>
    <d v="2023-08-01T00:00:00"/>
    <d v="2023-12-31T00:00:00"/>
    <n v="21.7"/>
    <m/>
    <n v="0"/>
    <n v="0"/>
    <n v="0"/>
    <n v="0"/>
    <m/>
    <m/>
    <m/>
  </r>
  <r>
    <s v="AUD_FIN_2022"/>
    <s v="AUDITORÍA FINANCIERA 2022"/>
    <n v="2022"/>
    <x v="43"/>
    <s v="Archivos de los documentos de los procesos contractuales (OI) (Huila)"/>
    <x v="8"/>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Dar aplicación al procedimiento  de reconstrucción de expedientes - P58.Sa para garantizar  la autenticidad, integridad, veracidad y fidelidad del expediente."/>
    <s v="Requerir al Grupo Jurídico la reconstrucción de expedientes,  especificamente la adquisición nuevamente de los medios magneticosl (CD - DVD), de los contratos identificados por la Contraloria en la Auditoria. "/>
    <s v="Memorando "/>
    <n v="1"/>
    <d v="2023-08-01T00:00:00"/>
    <d v="2023-09-30T00:00:00"/>
    <n v="8.6"/>
    <m/>
    <n v="0"/>
    <n v="0"/>
    <n v="0"/>
    <n v="0"/>
    <m/>
    <m/>
    <m/>
  </r>
  <r>
    <s v="AUD_FIN_2022"/>
    <s v="AUDITORÍA FINANCIERA 2022"/>
    <n v="2022"/>
    <x v="43"/>
    <s v="Archivos de los documentos de los procesos contractuales (OI) (Huila)"/>
    <x v="8"/>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Garantizar el cumplimiento de recomendaciones y lineamientos según Procedimiento de Organización de Archivos - P1SA - Punto 3.9 Políticas de Operación, para garantizar el tiempo de retención de acuerdo con la TRD, custudia y  conservación ."/>
    <s v="Requerir a Supervisores de Contrato garantizar y verificar que el contenido de los medios magnéticos se encuentren en buen estado, legibles y almacenados de manera adecuada,  acatando las recomendaciones y lineamientos dados por el ICBF. "/>
    <s v="Memorando "/>
    <n v="1"/>
    <d v="2023-08-01T00:00:00"/>
    <d v="2023-09-30T00:00:00"/>
    <n v="8.6"/>
    <m/>
    <n v="0"/>
    <n v="0"/>
    <n v="0"/>
    <n v="0"/>
    <m/>
    <m/>
    <m/>
  </r>
  <r>
    <s v="AUD_FIN_2022"/>
    <s v="AUDITORÍA FINANCIERA 2022"/>
    <n v="2022"/>
    <x v="43"/>
    <s v="Archivos de los documentos de los procesos contractuales (OI) (Huila)"/>
    <x v="8"/>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Fortalecer el proceso de gestión documental conforme a nuevas orientaciones sobre creación de archivos híbridos, sugiriendo la disminución de medios magnéticos e instando al uso efectivo de la plataforma SECOP II."/>
    <s v="Solicitar apoyo a la Dirección Administrativa - Grupo de Gestión Documental y Dirección de Contratación,  la socialización y aplicabilidad de  los nuevos lineamientos de organización de expedientes en ambientes virtuales,  de acuerdo con los memorandos 202012220000131903 y 202112220000148993."/>
    <s v="Correo Electrónico"/>
    <n v="1"/>
    <d v="2023-08-01T00:00:00"/>
    <d v="2023-10-30T00:00:00"/>
    <n v="12.9"/>
    <m/>
    <n v="0"/>
    <n v="0"/>
    <n v="0"/>
    <n v="0"/>
    <m/>
    <m/>
    <m/>
  </r>
  <r>
    <s v="AUD_FIN_2022"/>
    <s v="AUDITORÍA FINANCIERA 2022"/>
    <n v="2022"/>
    <x v="39"/>
    <s v="Contratos de aporte con Entidades sin Ánimo de Lucro – ESAL (OI) (Huila)"/>
    <x v="8"/>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Verificar en la pagina de la DIAN las CALIFICADAS EN EL RÉGIMEN TRIBUTARIO ESPECIAL y expedir por parte de la oficina juridica y/o supervisión delegada el cumplimiento de la clasificación del oferente"/>
    <s v="Solicitar a la Dirección de contratación, la inclusión del requisito &quot;certificación de verificación en la pagina de la DIAN ESAL CALIFICADAS EN EL RÉGIMEN TRIBUTARIO ESPECIAL&quot;, en el FORMATO LISTA DE CHEQUEO CONTRATACIÓN DIRECTA APORTE Y CONVENIO - F5.P5.ABS"/>
    <s v="Correo Electrónico"/>
    <n v="1"/>
    <d v="2023-08-01T00:00:00"/>
    <d v="2023-12-30T00:00:00"/>
    <n v="21.6"/>
    <m/>
    <n v="0"/>
    <n v="0"/>
    <n v="0"/>
    <n v="0"/>
    <m/>
    <m/>
    <m/>
  </r>
  <r>
    <s v="AUD_FIN_2022"/>
    <s v="AUDITORÍA FINANCIERA 2022"/>
    <n v="2022"/>
    <x v="39"/>
    <s v="Contratos de aporte con Entidades sin Ánimo de Lucro – ESAL (OI) (Huila)"/>
    <x v="8"/>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Creación de certificado o constancia en la que se registre o valide la relación de alimentos comprados y entregados a cada UDS"/>
    <s v="Solicitar desde la supervisión de los contratos, la certificación o constacia de entrega el recibo a satisfaccion de calidad, cantidad y oportunidad en la entrega fisica o material de los alimentos por parte de la EAS en cada UDS para la preparación de los alimentos servidos "/>
    <s v="Correo electrónico"/>
    <n v="1"/>
    <d v="2023-08-01T00:00:00"/>
    <d v="2023-09-30T00:00:00"/>
    <n v="8.6"/>
    <m/>
    <n v="0"/>
    <n v="0"/>
    <n v="0"/>
    <n v="0"/>
    <m/>
    <m/>
    <m/>
  </r>
  <r>
    <s v="AUD_FIN_2022"/>
    <s v="AUDITORÍA FINANCIERA 2022"/>
    <n v="2022"/>
    <x v="44"/>
    <s v="Registro información contractual en SIRECI (Huila)"/>
    <x v="8"/>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Hacer seguimiento detallado al reporte de los procesos contractuales, a traves del SIRECI"/>
    <s v="Hacer seguimiento  a los informes enviados a la CGR a traves del SIRECI, que refleje verificación detallada del consecutivo de cada contrato suscrito en la fecha, a fin de constatar que no falte ningún contrato por reportar."/>
    <s v="Actas"/>
    <n v="4"/>
    <d v="2023-08-01T00:00:00"/>
    <d v="2024-06-30T00:00:00"/>
    <n v="47.7"/>
    <m/>
    <n v="0"/>
    <n v="0"/>
    <n v="0"/>
    <n v="0"/>
    <m/>
    <m/>
    <m/>
  </r>
  <r>
    <s v="AUD_FIN_2022"/>
    <s v="AUDITORÍA FINANCIERA 2022"/>
    <n v="2022"/>
    <x v="44"/>
    <s v="Registro información contractual en SIRECI (Huila)"/>
    <x v="8"/>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Apropiar a los colaboradores del Grupo Jurídico en el reporte de los procesos contractuales, a través del SIRECI"/>
    <s v="En  Get socializar el hallazgo efectuado por la CGR, destacando la importancia en la precision y suficiencia de la informacion contractual reportada a traves del SIRECI."/>
    <s v="Acta"/>
    <n v="1"/>
    <d v="2023-08-01T00:00:00"/>
    <d v="2023-12-30T00:00:00"/>
    <n v="21.6"/>
    <m/>
    <n v="0"/>
    <n v="0"/>
    <n v="0"/>
    <n v="0"/>
    <m/>
    <m/>
    <m/>
  </r>
  <r>
    <s v="AUD_FIN_2022"/>
    <s v="AUDITORÍA FINANCIERA 2022"/>
    <n v="2022"/>
    <x v="44"/>
    <s v="Registro información contractual en SIRECI (Huila)"/>
    <x v="8"/>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Fortalecer al personal encargado de registrar la informacion contractual en SITCO, asi como a responsable del registro de la contratación, a traves del SIRECI. "/>
    <s v="Brindar Asistencia tecnica sobre el manual de contratación del ICBF, haciendo enfasis en las funciones de los Grupos Juridicos, respecto a &quot;Mantener actualizados los sistemas y registros de información que se deriven de la actividad contractual en la Dirección Regional&quot;"/>
    <s v="Acta"/>
    <n v="1"/>
    <d v="2023-08-01T00:00:00"/>
    <d v="2023-12-30T00:00:00"/>
    <n v="21.6"/>
    <m/>
    <n v="0"/>
    <n v="0"/>
    <n v="0"/>
    <n v="0"/>
    <m/>
    <m/>
    <m/>
  </r>
  <r>
    <s v="AUD_FIN_2022"/>
    <s v="AUDITORÍA FINANCIERA 2022"/>
    <n v="2022"/>
    <x v="35"/>
    <s v="Constitución Reservas Presupuestales (D) (Dirección General)"/>
    <x v="9"/>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Verificar que, para próximas contrataciones, en las fichas técnicas o estudios previos, se defina como fecha máxima de entrega a satisfacción  de bienes o servicios, el 10 diciembre de cada vigencia. Si el bien o servicio es recibido a satisfacción después del 10 de diciembre y antes del cierre financiero, se podrá pagar o constituir como una cuenta por pagar, siempre y cuando las disposiciones financieras de la entidad lo permitan."/>
    <s v="Fichas Ténicas o Estudios Previos_x000a_(de acuerdo a la demanda)"/>
    <n v="2"/>
    <d v="2023-08-01T00:00:00"/>
    <d v="2023-12-31T00:00:00"/>
    <n v="21.7"/>
    <m/>
    <n v="0"/>
    <n v="0"/>
    <n v="0"/>
    <n v="0"/>
    <m/>
    <m/>
    <m/>
  </r>
  <r>
    <s v="AUD_FIN_2022"/>
    <s v="AUDITORÍA FINANCIERA 2022"/>
    <n v="2022"/>
    <x v="35"/>
    <s v="Constitución Reservas Presupuestales (D) (Dirección General)"/>
    <x v="9"/>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Anticipar la revisión de los productos, servicios o informes de servicios entregados por los proveedores, para ajustarse a los cronogramas de la Dirección Financiera para efectuar el pago."/>
    <s v="Captura de pantalla de Correo electrónico, Lista de chequeo, matriz de verificación de entregables, actas, listas de asistencia, presentación o grabación._x000a_(De acuerdo a la demanda)"/>
    <n v="3"/>
    <d v="2023-08-01T00:00:00"/>
    <d v="2023-12-31T00:00:00"/>
    <n v="21.7"/>
    <m/>
    <n v="0"/>
    <n v="0"/>
    <n v="0"/>
    <n v="0"/>
    <m/>
    <m/>
    <m/>
  </r>
  <r>
    <s v="AUD_FIN_2022"/>
    <s v="16. AUDITORÍA FINANCIERA 2019"/>
    <n v="2019"/>
    <x v="15"/>
    <s v=" Principio de publicidad en la contratación"/>
    <x v="10"/>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Diseñar un cronograma de seguimiento a la contratacion con corte mensualizado."/>
    <s v="Cronograma"/>
    <n v="3"/>
    <d v="2023-08-01T00:00:00"/>
    <d v="2023-12-30T00:00:00"/>
    <n v="21.6"/>
    <m/>
    <n v="0"/>
    <n v="0"/>
    <n v="0"/>
    <n v="0"/>
    <m/>
    <m/>
    <m/>
  </r>
  <r>
    <s v="AUD_FIN_2022"/>
    <s v="16. AUDITORÍA FINANCIERA 2019"/>
    <n v="2019"/>
    <x v="15"/>
    <s v=" Principio de publicidad en la contratación"/>
    <x v="10"/>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Verificacion mensualizada en el secop II de la publicacion  de los procesos contratuales "/>
    <s v="Certificación"/>
    <n v="3"/>
    <d v="2023-08-01T00:00:00"/>
    <d v="2023-12-30T00:00:00"/>
    <n v="21.6"/>
    <m/>
    <n v="0"/>
    <n v="0"/>
    <n v="0"/>
    <n v="0"/>
    <m/>
    <m/>
    <m/>
  </r>
  <r>
    <s v="AUD_FIN_2022"/>
    <s v="AUDITORÍA FINANCIERA 2022"/>
    <n v="2022"/>
    <x v="27"/>
    <s v="Registro Deterioro inventarios bienes destinados a la venta "/>
    <x v="11"/>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Ausencia en la funcionalidad en el aplicativo SEVEN para el registro del deterioro de los inmuebles"/>
    <s v="Realizar los  registros manuales del deterioro de los dos inmuebles"/>
    <s v="1. Dar de baja los inmueble de acuerdo al deterioro realizado mediante los avaluos en el aplicativo SEVEN"/>
    <s v="Comprobante de Seven y Comprobante de contabilidad"/>
    <n v="2"/>
    <d v="2023-08-01T00:00:00"/>
    <d v="2023-09-30T00:00:00"/>
    <n v="8.6"/>
    <m/>
    <n v="0"/>
    <n v="0"/>
    <n v="0"/>
    <n v="0"/>
    <m/>
    <m/>
    <m/>
  </r>
  <r>
    <s v="AUD_FIN_2022"/>
    <s v="AUDITORÍA FINANCIERA 2022"/>
    <n v="2022"/>
    <x v="34"/>
    <s v="Provisión litigios y demandas sentencia en primera instancia (Meta)"/>
    <x v="11"/>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_x000a__x000a_ "/>
    <s v="Relizar Mesa de Trabajo Trimestral con los integrantes del grupo jurídico de la Regional liderada por el coordinador  para verificar estado de procesos judiciales y novedades contables que deban ser reportadas el grupo financiero"/>
    <s v="Acta  de reunion y listado de asistencia"/>
    <n v="4"/>
    <d v="2023-08-01T00:00:00"/>
    <d v="2024-07-31T00:00:00"/>
    <n v="52.1"/>
    <m/>
    <n v="0"/>
    <n v="0"/>
    <n v="0"/>
    <n v="0"/>
    <m/>
    <m/>
    <m/>
  </r>
  <r>
    <s v="AUD_FIN_2022"/>
    <s v="AUDITORÍA FINANCIERA 2022"/>
    <n v="2022"/>
    <x v="34"/>
    <s v="Provisión litigios y demandas sentencia en primera instancia (Meta)"/>
    <x v="11"/>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2. Presentar Informe de procesos judiciales que se encuentran en etapa de fallo al comité de gestión y desempeño ampliado para su seguimiento"/>
    <s v="Acta de comité Ampliado"/>
    <n v="4"/>
    <d v="2023-08-01T00:00:00"/>
    <d v="2024-07-31T00:00:00"/>
    <n v="52.1"/>
    <m/>
    <n v="0"/>
    <n v="0"/>
    <n v="0"/>
    <n v="0"/>
    <m/>
    <m/>
    <m/>
  </r>
  <r>
    <s v="AUD_FIN_2022"/>
    <s v="AUDITORÍA FINANCIERA 2022"/>
    <n v="2022"/>
    <x v="34"/>
    <s v="Provisión litigios y demandas sentencia en primera instancia (Meta)"/>
    <x v="11"/>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3. Remitir Informes Parciales de procesos Judiciales  al grupo financiero  trimestrales"/>
    <s v="Informe"/>
    <n v="4"/>
    <d v="2023-08-01T00:00:00"/>
    <d v="2024-07-31T00:00:00"/>
    <n v="52.1"/>
    <m/>
    <n v="0"/>
    <n v="0"/>
    <n v="0"/>
    <n v="0"/>
    <m/>
    <m/>
    <m/>
  </r>
  <r>
    <s v="AUD_FIN_2022"/>
    <s v="AUDITORÍA FINANCIERA 2022"/>
    <n v="2022"/>
    <x v="34"/>
    <s v="Provisión litigios y demandas sentencia en primera instancia (Meta)"/>
    <x v="11"/>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4. Realizar   grupo de estudio en el Grupo Jurídico de la Resolución 5050 de 2017, con el fin de analizar  los calculos de la provisión contable en procesos judiciales."/>
    <s v="Acta y listado de asistencia"/>
    <n v="1"/>
    <d v="2023-08-01T00:00:00"/>
    <d v="2023-12-31T00:00:00"/>
    <n v="21.7"/>
    <m/>
    <n v="0"/>
    <n v="0"/>
    <n v="0"/>
    <n v="0"/>
    <m/>
    <m/>
    <m/>
  </r>
  <r>
    <s v="AUD_FIN_2022"/>
    <s v="AUDITORÍA FINANCIERA 2022"/>
    <n v="2022"/>
    <x v="37"/>
    <s v="Vigencias expiradas (D) (Dirección General)"/>
    <x v="11"/>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1. Mesas de trabajo bimestral con la participación de los supervisores y sus apoyos financieros para presentar  a control y seguimiento del grupo de Asistencia Técnica y Grupo financiero del estado de la ejecución presupuestal, identificarl las inejecuciones y posibles liberaciones de saldos  para presentar al comite de gestión y desempeño basico, referido al 20% de los contratos de aporte de la Regional en los que se identifiquen factores criticos de seguimiento."/>
    <s v="informe de resultado de las mesas de trabajo realizadas "/>
    <n v="5"/>
    <d v="2023-08-01T00:00:00"/>
    <d v="2024-07-31T00:00:00"/>
    <n v="52.1"/>
    <m/>
    <n v="0"/>
    <n v="0"/>
    <n v="0"/>
    <n v="0"/>
    <m/>
    <m/>
    <m/>
  </r>
  <r>
    <s v="AUD_FIN_2022"/>
    <s v="AUDITORÍA FINANCIERA 2022"/>
    <n v="2022"/>
    <x v="37"/>
    <s v="Vigencias expiradas (D) (Dirección General)"/>
    <x v="11"/>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 2. Realizar seguimiento mensual en el marco de Comite Regional de Gestión y Desempeño Basico a los saldos de los compromisos, contratos pendientes por liquidar, y reservas pendientes por ejecutar."/>
    <s v="Acta de Comité Regional de gestión y Desempeño Regional"/>
    <n v="12"/>
    <d v="2023-08-01T00:00:00"/>
    <d v="2024-07-31T00:00:00"/>
    <n v="52.1"/>
    <m/>
    <n v="0"/>
    <n v="0"/>
    <n v="0"/>
    <n v="0"/>
    <m/>
    <m/>
    <m/>
  </r>
  <r>
    <s v="AUD_FIN_2022"/>
    <s v="AUDITORÍA FINANCIERA 2022"/>
    <n v="2022"/>
    <x v="37"/>
    <s v="Vigencias expiradas (D) (Dirección General)"/>
    <x v="11"/>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3. Presentar Informe al comité de gestiion y desempeño del resultado de las mesas de trabajo  con los supervisores y equipos de supervisión del seguimiento presupuestal de los contratos de aporte de la Regional"/>
    <s v="Correo electronico de la Remisión del Informe con destino al comité de gestión y desempeño"/>
    <n v="5"/>
    <d v="2023-08-01T00:00:00"/>
    <d v="2024-07-31T00:00:00"/>
    <n v="52.1"/>
    <m/>
    <n v="0"/>
    <n v="0"/>
    <n v="0"/>
    <n v="0"/>
    <m/>
    <m/>
    <m/>
  </r>
  <r>
    <s v="AUD_FIN_2022"/>
    <s v="07. AUDITORÍA FINANCIERA 2018"/>
    <n v="2018"/>
    <x v="45"/>
    <s v="Actualización valor de los Activos "/>
    <x v="11"/>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Activo registrado al valor de su adquisición."/>
    <s v="Imposibilidad de identificar físicamente el bien a fin de poder efectuar un cálculo para actualizar del valor real del inmueble."/>
    <s v="1. Reunión bimestral  con el grupo de gestión de bienes  con el fin de conocer el estado del proceso del hallazgo hasta que se logre definir la situación del inmueble."/>
    <s v="Acta Reunion Listado Asistencia"/>
    <n v="6"/>
    <d v="2023-08-01T00:00:00"/>
    <d v="2024-07-31T00:00:00"/>
    <n v="52.1"/>
    <m/>
    <n v="0"/>
    <n v="0"/>
    <n v="0"/>
    <n v="0"/>
    <m/>
    <m/>
    <m/>
  </r>
  <r>
    <s v="AUD_FIN_2022"/>
    <s v="24. AUDITORÍA FINANCIERA 2021"/>
    <n v="2021"/>
    <x v="46"/>
    <s v="Oportunidad en los registros de provisiones (Dirección General)"/>
    <x v="12"/>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m/>
    <n v="0"/>
    <n v="0"/>
    <n v="0"/>
    <n v="0"/>
    <m/>
    <m/>
    <m/>
  </r>
  <r>
    <s v="AUD_FIN_2022"/>
    <s v="24. AUDITORÍA FINANCIERA 2021"/>
    <n v="2021"/>
    <x v="46"/>
    <s v="Oportunidad en los registros de provisiones (Dirección General)"/>
    <x v="12"/>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m/>
    <n v="0"/>
    <n v="0"/>
    <n v="0"/>
    <n v="0"/>
    <m/>
    <m/>
    <m/>
  </r>
  <r>
    <s v="AUD_FIN_2022"/>
    <s v="24. AUDITORÍA FINANCIERA 2021"/>
    <n v="2021"/>
    <x v="46"/>
    <s v="Oportunidad en los registros de provisiones (Dirección General)"/>
    <x v="12"/>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dentificar con antelación los procesos a los que se les debe calificar el riesgo en eKOGUI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m/>
    <n v="0"/>
    <n v="0"/>
    <n v="0"/>
    <n v="0"/>
    <m/>
    <m/>
    <m/>
  </r>
  <r>
    <s v="AUD_FIN_2022"/>
    <s v="24. AUDITORÍA FINANCIERA 2021"/>
    <n v="2021"/>
    <x v="46"/>
    <s v="Oportunidad en los registros de provisiones (Dirección General)"/>
    <x v="12"/>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m/>
    <n v="0"/>
    <n v="0"/>
    <n v="0"/>
    <n v="0"/>
    <m/>
    <m/>
    <m/>
  </r>
  <r>
    <s v="AUD_FIN_2022"/>
    <s v="AUDITORÍA FINANCIERA 2022"/>
    <n v="2022"/>
    <x v="34"/>
    <s v="Provisión litigios y demandas sentencia en primera instancia (Meta)"/>
    <x v="12"/>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m/>
    <n v="0"/>
    <n v="0"/>
    <n v="0"/>
    <n v="0"/>
    <m/>
    <m/>
    <m/>
  </r>
  <r>
    <s v="AUD_FIN_2022"/>
    <s v="AUDITORÍA FINANCIERA 2022"/>
    <n v="2022"/>
    <x v="34"/>
    <s v="Provisión litigios y demandas sentencia en primera instancia (Meta)"/>
    <x v="12"/>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m/>
    <n v="0"/>
    <n v="0"/>
    <n v="0"/>
    <n v="0"/>
    <m/>
    <m/>
    <m/>
  </r>
  <r>
    <s v="AUD_FIN_2022"/>
    <s v="AUDITORÍA FINANCIERA 2022"/>
    <n v="2022"/>
    <x v="34"/>
    <s v="Provisión litigios y demandas sentencia en primera instancia (Meta)"/>
    <x v="12"/>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dentificar con antelación los procesos a los que se les debe calificar el riesgo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m/>
    <n v="0"/>
    <n v="0"/>
    <n v="0"/>
    <n v="0"/>
    <m/>
    <m/>
    <m/>
  </r>
  <r>
    <s v="AUD_FIN_2022"/>
    <s v="AUDITORÍA FINANCIERA 2022"/>
    <n v="2022"/>
    <x v="34"/>
    <s v="Provisión litigios y demandas sentencia en primera instancia (Meta)"/>
    <x v="12"/>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m/>
    <n v="0"/>
    <n v="0"/>
    <n v="0"/>
    <n v="0"/>
    <m/>
    <m/>
    <m/>
  </r>
  <r>
    <s v="AUD_FIN_2022"/>
    <s v="AUDITORÍA FINANCIERA 2022"/>
    <n v="2022"/>
    <x v="47"/>
    <s v="Registro cuenta 27015001 provisiones de litigios y reporte procesos penales en SIRECI (D) (Dirección General)"/>
    <x v="12"/>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Solicitar oficialmente a la CGR lineamiento sobre el reporte de los procesos penales que no corresponden a delitos contra la administración pública."/>
    <s v="Oficio de Solicitud Lineamiento CGR"/>
    <n v="1"/>
    <d v="2023-08-01T00:00:00"/>
    <d v="2023-11-30T00:00:00"/>
    <n v="17.3"/>
    <m/>
    <n v="0"/>
    <n v="0"/>
    <n v="0"/>
    <n v="0"/>
    <m/>
    <m/>
    <m/>
  </r>
  <r>
    <s v="AUD_FIN_2022"/>
    <s v="AUDITORÍA FINANCIERA 2022"/>
    <n v="2022"/>
    <x v="47"/>
    <s v="Registro cuenta 27015001 provisiones de litigios y reporte procesos penales en SIRECI (D) (Dirección General)"/>
    <x v="12"/>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Formular actualización del &quot;Procedimiento para Ejercer la Defensa en Demandas Contenciosas Administrativas en Contra del ICBF&quot; donde se especifque la ruta para la contabilización de los procesos penales que no corresponden a delitos contra la administración pública."/>
    <s v="Procedimiento actualizado"/>
    <n v="1"/>
    <d v="2023-12-01T00:00:00"/>
    <d v="2024-01-30T00:00:00"/>
    <n v="8.6"/>
    <m/>
    <n v="0"/>
    <n v="0"/>
    <n v="0"/>
    <n v="0"/>
    <m/>
    <m/>
    <m/>
  </r>
  <r>
    <s v="AUD_FIN_2022"/>
    <s v="AUDITORÍA FINANCIERA 2022"/>
    <n v="2022"/>
    <x v="47"/>
    <s v="Registro cuenta 27015001 provisiones de litigios y reporte procesos penales en SIRECI (D) (Dirección General)"/>
    <x v="12"/>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Publicación y  socialización del &quot;Procedimiento para Ejercer la Defensa en Demandas Contenciosas Administrativas en Contra del ICBF&quot; donde se especifque el tratamiento de los procesos penales que no son por delitos contra la administración pública."/>
    <s v="Procedimiento publicado"/>
    <n v="1"/>
    <d v="2024-02-01T00:00:00"/>
    <d v="2024-03-30T00:00:00"/>
    <n v="8.3000000000000007"/>
    <m/>
    <n v="0"/>
    <n v="0"/>
    <n v="0"/>
    <n v="0"/>
    <m/>
    <m/>
    <m/>
  </r>
  <r>
    <s v="AUD_FIN_2022"/>
    <s v="24. AUDITORÍA FINANCIERA 2021"/>
    <n v="2021"/>
    <x v="0"/>
    <s v="Pérdida de recursos de Apropiación (Dirección General)"/>
    <x v="13"/>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ficiencias en el monitoreo y seguimiento a la ejecución pptal, por cuanto no se generan alertas que permitan implementar acciones para mejorar el nivel de ejecución  "/>
    <s v="Analizar en Comité de Seguimiento a la Ejecución Pptal el estado y avance del comportamiento de la ejecución y generar las alertas y correctivos necesarios para la redistribución de los recursos de manera oportuna. "/>
    <s v="1. Verificar el cumplimiento de los compromisos adquiridos en cada sesión  de Comité de Seguimiento a la Ejecución presupuestal l y verificar el resultado de las acciones implementadas y su efecto en la ejecución de recursos y cumplimiento de metas durante la vigencia 2023.  "/>
    <s v="Actas de Comité de Seguimiento a la Ejecución Presupuestal (Verificación cumplimiento de compromisos, alertas generadas y las acciones/correctivos a implementar tendientes a mejorar la ejecución)"/>
    <n v="5"/>
    <d v="2023-08-01T00:00:00"/>
    <d v="2023-12-31T00:00:00"/>
    <n v="21.7"/>
    <m/>
    <n v="0"/>
    <n v="0"/>
    <n v="0"/>
    <n v="0"/>
    <m/>
    <m/>
    <m/>
  </r>
  <r>
    <s v="AUD_FIN_2022"/>
    <s v="24. AUDITORÍA FINANCIERA 2021"/>
    <n v="2021"/>
    <x v="0"/>
    <s v="Pérdida de recursos de Apropiación (Dirección General)"/>
    <x v="13"/>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n la programación y asignación de recursos _x000a_no se tienen en cuenta las necesidades reales de las regionales."/>
    <s v="Realizar programación y asignación de recursos de manera participativa y concertada entre regionales y Sede de la Dirección Nacional, incluyendo necesidades reales basadas en el análisis de diagnósticos sociales situacionales y el comportamiento de la ejecución en la vigencia anterior."/>
    <s v="2. Realizar programación y asignación de recursos de la vigencia 2024 de manera participativa y concertada entre regionales y Sede de la Dirección Nacional, incluyendo necesidades reales basadas en el análisis de diagnósticos sociales situacionales y el comportamiento de la ejecución en la vigencia anterior (2023)."/>
    <s v="Actas de Comité de Seguimiento a la Ejecución Presupuestal (Verificación cumplimiento de compromisos, alertas generadas y las acciones/correctivos a implementar tendientes a mejorar la ejecución)"/>
    <n v="5"/>
    <d v="2024-01-01T00:00:00"/>
    <d v="2024-03-31T00:00:00"/>
    <n v="12.9"/>
    <m/>
    <n v="0"/>
    <n v="0"/>
    <n v="0"/>
    <n v="0"/>
    <m/>
    <m/>
    <m/>
  </r>
  <r>
    <s v="AUD_FIN_2022"/>
    <s v="AUDITORÍA FINANCIERA 2022"/>
    <n v="2022"/>
    <x v="1"/>
    <s v="Recursos de Apropiación vigencia 2022 (D) (Dirección General)"/>
    <x v="13"/>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monitoreo y seguimiento a la ejecución pptal, por cuanto no se generan alertas que permitan implementar acciones para mejorar el nivel de ejecución  "/>
    <s v="Analizar en el Comité de Seguimiento a la Ejecución Pptal el estado y avance del comportamiento de la ejecución y generar las alertas y correctivos necesarios para la redistribución de los recursos de manera oportuna. "/>
    <s v="1. Fortalecer el seguimiento y monitoreo de la programación, planeación y ejecución presupuestal con el propósito de identificar falencias y poder formular las acciones oportunas para la correcta apropiación de los recursos de la vigencia."/>
    <s v="Memorando mensual  del estado de la ejecución presupuestal a todas las áreas del ICBF para la respectiva toma de decisiones. "/>
    <n v="5"/>
    <d v="2023-08-01T00:00:00"/>
    <d v="2023-12-31T00:00:00"/>
    <n v="21.7"/>
    <m/>
    <n v="0"/>
    <n v="0"/>
    <n v="0"/>
    <n v="0"/>
    <m/>
    <m/>
    <m/>
  </r>
  <r>
    <s v="AUD_FIN_2022"/>
    <s v="AUDITORÍA FINANCIERA 2022"/>
    <n v="2022"/>
    <x v="8"/>
    <s v="Ejecución Presupuestal Regional Cauca (D) (Cauca)"/>
    <x v="1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ara garantizar la liberación oportuna de los recursos de inejecución y aquellos recursos que no son objeto de contratación."/>
    <s v="Realizar seguimiento y control al avance de la ejecución presupuestal, con el fin de generar las alertas necesarias que permitan implementar los correctivos necesarios y toma desiciones frente a la liberación o redistribución de los recursos."/>
    <s v="1. Realizar el seguimiento mensual a la ejecucion de los recursos asignados,por medio del comité de seguimiento a la ejecucion presupuestal  identificando la  liberación o redistribución de los recursos. (Resol. 3080 de 2016)"/>
    <s v="Actas de Comité de Seguimiento a la Ejecución Presupuestal (Verificación cumplimiento de compromisos, alertas generadas y las acciones/correctivos a implementar tendientes a mejorar la ejecución)"/>
    <n v="5"/>
    <d v="2023-08-01T00:00:00"/>
    <d v="2023-12-31T00:00:00"/>
    <n v="21.7"/>
    <m/>
    <n v="0"/>
    <n v="0"/>
    <n v="0"/>
    <n v="0"/>
    <m/>
    <m/>
    <m/>
  </r>
  <r>
    <s v="AUD_FIN_2022"/>
    <s v="22. AUDITORIA CUMPLIMIENTO CDI"/>
    <n v="2021"/>
    <x v="48"/>
    <s v="Hallazgo N° 3. Refrigerios y almuerzos Contrato de Aporte 88000392020_x000a_Regional San Andrés (D, F)"/>
    <x v="14"/>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sconocimiento u omisión de los requisitos requeridos para la legalización de cuentas lo  cual influye en el inadecuado seguimiento y control en el manejo de los recursos financieros. "/>
    <s v="H3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n v="0"/>
    <n v="0"/>
    <n v="0"/>
    <n v="0"/>
    <m/>
    <m/>
    <m/>
  </r>
  <r>
    <s v="AUD_FIN_2022"/>
    <s v="22. AUDITORIA CUMPLIMIENTO CDI"/>
    <n v="2021"/>
    <x v="48"/>
    <s v="Hallazgo N° 3. Refrigerios y almuerzos Contrato de Aporte 88000392020_x000a_Regional San Andrés (D, F)"/>
    <x v="14"/>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Se debe a las debilidades desde la supervisión del contrato para el seguimiento y control desde el rol financiero, técnico y jurídico. "/>
    <s v="H3_ A2  Realizar mesa de trabajo con la Dirección Regional San Andrés, donde se revise y retroalimente el ejercicio de supervisión en los contratos. "/>
    <s v="Desarrollar mesa de trabajo con la Dirección Regional San Andrés,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4-03-31T00:00:00"/>
    <n v="34.700000000000003"/>
    <m/>
    <n v="0"/>
    <n v="0"/>
    <n v="0"/>
    <n v="0"/>
    <m/>
    <m/>
    <m/>
  </r>
  <r>
    <s v="AUD_FIN_2022"/>
    <s v="AUDITORÍA FINANCIERA 2022"/>
    <n v="2022"/>
    <x v="1"/>
    <s v="Recursos de Apropiación vigencia 2022 (D) (Dirección General)"/>
    <x v="14"/>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es en la supervisión financiera de contratos al no realizar seguimiento a los saldos de ejecución presupuestal de los contratos de aporte."/>
    <s v="H12.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21.7"/>
    <m/>
    <n v="0"/>
    <n v="0"/>
    <n v="0"/>
    <n v="0"/>
    <m/>
    <m/>
    <m/>
  </r>
  <r>
    <s v="AUD_FIN_2022"/>
    <s v="AUDITORÍA FINANCIERA 2022"/>
    <n v="2022"/>
    <x v="49"/>
    <s v="Liberación de Recursos (D) (Valle del Cauca)"/>
    <x v="1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es en la supervisión financiera de contratos al no realizar seguimiento a los saldos de ejecución presupuestal de los contratos de aporte."/>
    <s v="H13.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21.7"/>
    <m/>
    <n v="0"/>
    <n v="0"/>
    <n v="0"/>
    <n v="0"/>
    <m/>
    <m/>
    <m/>
  </r>
  <r>
    <s v="AUD_FIN_2022"/>
    <s v="AUDITORÍA FINANCIERA 2022"/>
    <n v="2022"/>
    <x v="8"/>
    <s v="Ejecución Presupuestal Regional Cauca (D) (Cauca)"/>
    <x v="14"/>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bilidades en la supervisión financiera de contratos al no realizar seguimiento a los saldos de ejecución presupuestal de los contratos de aporte."/>
    <s v="H14.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21.7"/>
    <m/>
    <n v="0"/>
    <n v="0"/>
    <n v="0"/>
    <n v="0"/>
    <m/>
    <m/>
    <m/>
  </r>
  <r>
    <s v="AUD_FIN_2022"/>
    <s v="AUDITORÍA FINANCIERA 2022"/>
    <n v="2022"/>
    <x v="20"/>
    <s v=" Constitución de reservas presupuestales 2022 (D) (Bogotá)"/>
    <x v="14"/>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Falta de control efectivo y oportuno en el ejercicio de supervisión por parte de la coordinación de centro zonal al cual esta adscrito la ejecución del contrato."/>
    <s v="H16.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y realñizar seguimiento al cumplimiento de las orientaciones dadas."/>
    <s v="Estructurar memorando de orientaciones."/>
    <s v="Memorando "/>
    <n v="1"/>
    <d v="2023-08-01T00:00:00"/>
    <d v="2023-12-31T00:00:00"/>
    <n v="21.7"/>
    <m/>
    <n v="0"/>
    <n v="0"/>
    <n v="0"/>
    <n v="0"/>
    <m/>
    <m/>
    <m/>
  </r>
  <r>
    <s v="AUD_FIN_2022"/>
    <s v="AUDITORÍA FINANCIERA 2022"/>
    <n v="2022"/>
    <x v="9"/>
    <s v="Constitución de Reservas Presupuestales 2022 (D) (Cauca)"/>
    <x v="14"/>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Falta de control efectivo y oportuno en el ejercicio de supervisión por parte de la coordinación de centro zonal al cual esta adscrito la ejecución del contrato."/>
    <s v="H17.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n v="0"/>
    <n v="0"/>
    <n v="0"/>
    <n v="0"/>
    <m/>
    <m/>
    <m/>
  </r>
  <r>
    <s v="AUD_FIN_2022"/>
    <s v="AUDITORÍA FINANCIERA 2022"/>
    <n v="2022"/>
    <x v="10"/>
    <s v="Ejecución de Reservas Rezago 2021 (D) (Cauca)"/>
    <x v="14"/>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Falta de control efectivo y oportuno en el ejercicio de supervisión por parte de la coordinación de centro zonal al cual esta adscrito la ejecución del contrato."/>
    <s v="H18.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n v="0"/>
    <n v="0"/>
    <n v="0"/>
    <n v="0"/>
    <m/>
    <m/>
    <m/>
  </r>
  <r>
    <s v="AUD_FIN_2022"/>
    <s v="AUDITORÍA FINANCIERA 2022"/>
    <n v="2022"/>
    <x v="36"/>
    <s v="Cancelación de reservas rezago 2021 (D) (Valle del Cauca)"/>
    <x v="1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Falta de control efectivo y oportuno en el ejercicio de supervisión por parte de la coordinación de centro zonal al cual esta adscrito la ejecución del contrato."/>
    <s v="H19.A1 Fortalecer a través de controles y seguimiento en la ejecución prespuestal, para lo cual se estructurara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m/>
    <n v="0"/>
    <n v="0"/>
    <n v="0"/>
    <n v="0"/>
    <m/>
    <m/>
    <m/>
  </r>
  <r>
    <s v="AUD_FIN_2022"/>
    <s v="AUDITORÍA FINANCIERA 2022"/>
    <n v="2022"/>
    <x v="37"/>
    <s v="Vigencias expiradas (D) (Dirección General)"/>
    <x v="14"/>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Falta de control efectivo y oportuno en el ejercicio de supervisión, por parte de la coordinación de centro zonal y de la regional al cual esta adscrito la ejecución del contrato."/>
    <s v="H20.A1 Socializar el procedimiento de reconocimiento y pago de vigencias expiradas, así como lo relacionado con la constitución y cancelación de reservas presupuestales, en apoyo con la Dirección Financiera."/>
    <s v="Desarrollar jornada de asistencia técnica virtual con las 33 regionales, para socializar el procedimiento de reconocimiento y pago de vigencias expiradas, así como lo relacionado con la constitución y cancelación de reservas presupuestales._x000a_Actividad dirigida a supervisores de contrato, enlaces territoriales y profesionales del rol jurídico, financiero, adscritos al esquema de seguimiento a la ejecución."/>
    <s v="Acta de reunión o videoconferencia y listados de asistencia "/>
    <n v="1"/>
    <d v="2023-08-01T00:00:00"/>
    <d v="2023-12-31T00:00:00"/>
    <n v="21.7"/>
    <m/>
    <n v="0"/>
    <n v="0"/>
    <n v="0"/>
    <n v="0"/>
    <m/>
    <m/>
    <m/>
  </r>
  <r>
    <s v="AUD_FIN_2022"/>
    <s v="AUDITORÍA FINANCIERA 2022"/>
    <n v="2022"/>
    <x v="11"/>
    <s v="Registro de información ejecución contratos de aporte Centro Zonal Macizo (Cauca)"/>
    <x v="14"/>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sconocimiento u omisión de los requisitos requeridos para la legalización de cuentas lo  cual influye en el inadecuado seguimiento y control en el manejo de los recursos financieros. "/>
    <s v="H21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n v="0"/>
    <n v="0"/>
    <n v="0"/>
    <n v="0"/>
    <m/>
    <m/>
    <m/>
  </r>
  <r>
    <s v="AUD_FIN_2022"/>
    <s v="AUDITORÍA FINANCIERA 2022"/>
    <n v="2022"/>
    <x v="11"/>
    <s v="Registro de información ejecución contratos de aporte Centro Zonal Macizo (Cauca)"/>
    <x v="14"/>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Falta de seguimiento por parte de la supervisión del contrato en el seguimiento financiero, al no  tener en cuenta el cumplimiento  de los manuales operativos  para el control y seguimiento de los contratos."/>
    <s v="H21 A2 Planear y ejecutar acciones de asistencia técnica relacionados al seguimiento técnico jurídico y financiero realizado con la supervisión de los contratos. "/>
    <s v="Desarrollar jornada de asistencia técnica dirigida a la Dirección Regional Cauca, en temáticas  especificas relacionadas  al proceso de supervisión, _x000a__x000a_Dirigida a supervisiores, enlaces territoriales y profesionales del rol financiero, técnico y jurídico adscritos al esquema de seguimiento a la ejecución."/>
    <s v="Grabación video conferencia y listado de asistencia o acta de reunión. "/>
    <n v="1"/>
    <d v="2023-08-01T00:00:00"/>
    <d v="2024-03-31T00:00:00"/>
    <n v="34.700000000000003"/>
    <m/>
    <n v="0"/>
    <n v="0"/>
    <n v="0"/>
    <n v="0"/>
    <m/>
    <m/>
    <m/>
  </r>
  <r>
    <s v="AUD_FIN_2022"/>
    <s v="AUDITORÍA FINANCIERA 2022"/>
    <n v="2022"/>
    <x v="12"/>
    <s v="Reintegro Contrato N° 19005302020 Centro Zonal Indígena (D, F, BA) (Cauca)"/>
    <x v="14"/>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sconocimiento u omisión de los requisitos requeridos para la legalización de cuentas lo  cual influye en el inadecuado seguimiento y control en el manejo de los recursos financieros. "/>
    <s v="H22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13"/>
    <s v="Actas de Legalización Centro Zonal Costa Pacífica y Norte (Cauca)"/>
    <x v="14"/>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sconocimiento u omisión de los requisitos requeridos para la legalización de cuentas lo  cual influye en el inadecuado seguimiento y control en el manejo de los recursos financieros. "/>
    <s v="H23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16"/>
    <s v="Supervisión del Contrato No. 157 (D) (Córdoba)"/>
    <x v="14"/>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Situaciones que se presentan por deficiencias de control y seguimiento por parte de la supervisión del contrato. "/>
    <s v="H24 A1.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m/>
    <n v="0"/>
    <n v="0"/>
    <n v="0"/>
    <n v="0"/>
    <m/>
    <m/>
    <m/>
  </r>
  <r>
    <s v="AUD_FIN_2022"/>
    <s v="AUDITORÍA FINANCIERA 2022"/>
    <n v="2022"/>
    <x v="41"/>
    <s v="Actas mercados contrato 127-2022 (F,D) (Huila)"/>
    <x v="14"/>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Desconocimiento u omisión de los requisitos requeridos para la legalización de cuentas lo  cual influye en el inadecuado seguimiento y control en el manejo de los recursos financieros. "/>
    <s v="H25_A1  Realizar capacitación sobre los requisitos para la legalización de cuentas y documentos que la soportan."/>
    <s v="Desarrollar jornada de asistencia técnica virtual y/o presencial a la Dirección Regional Huil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41"/>
    <s v="Actas mercados contrato 127-2022 (F,D) (Huila)"/>
    <x v="14"/>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Se debe a las deficiencias en las labores de supervisión y control, en el seguimiento y ejecución del contrato de aporte desde el rol financiero, técnico y jurídico. "/>
    <s v="H25_ A2  Realizar mesa de trabajo con la Dirección Regional Huila, donde se revise y retroalimente el ejercicio de supervisión en los contratos. "/>
    <s v="Desarrollar mesa de trabajo con la Dirección Regional Huila en temáticas específicas relacionadas al proceso de supervisión de contratos.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m/>
    <n v="0"/>
    <n v="0"/>
    <n v="0"/>
    <n v="0"/>
    <m/>
    <m/>
    <m/>
  </r>
  <r>
    <s v="AUD_FIN_2022"/>
    <s v="AUDITORÍA FINANCIERA 2022"/>
    <n v="2022"/>
    <x v="50"/>
    <s v="Aportes valor técnico agregado y contrapartidas (Magdalena)"/>
    <x v="14"/>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Desconocimiento u omisión de los requisitos requeridos para la legalización de cuentas lo  cual influye en el inadecuado seguimiento y control en el manejo de los recursos financieros. "/>
    <s v="H26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50"/>
    <s v="Aportes valor técnico agregado y contrapartidas (Magdalena)"/>
    <x v="14"/>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Falta de seguimiento desde la supervisión del contrato en los temas financieros, al no tener en cuenta el cumplimiento de lo estipulado en la minuta contractual, manuales operativos y orientaciones impartidas desde el ICBF para el control y seguimiento de los contratos en los aspectos financieros."/>
    <s v="H26_A2 Realizar asistencia técnica sobre Contrapartida y Valores Técnicos Agregados en el marco de la ejecución de los contratos de aporte suscritos para la prestación de los servicios para la primera infancia."/>
    <s v="Realizar asistencia técnica en el que se socialicen las generalidades sobre Contrapartida y Valores Técnicos Agregados en el marco de la ejecución de los contratos de aporte suscritos para la prestación de los servicios para la primera infancia, con los profesionales de la dirección regional y Centros zonales. _x000a_En esta asistencia técnica se solicitará a la Dirección Regional replicar periódicamente la asistencia técnica a los centros zonales, como forma de retroalimentar y hacer seguimiento a las inquietudes que se puedan presentar."/>
    <s v="Acta de la jornada en y/o grabación junto con la presentación  como anexos"/>
    <n v="1"/>
    <d v="2023-08-01T00:00:00"/>
    <d v="2024-03-30T00:00:00"/>
    <n v="34.6"/>
    <m/>
    <n v="0"/>
    <n v="0"/>
    <n v="0"/>
    <n v="0"/>
    <m/>
    <m/>
    <m/>
  </r>
  <r>
    <s v="AUD_FIN_2022"/>
    <s v="AUDITORÍA FINANCIERA 2022"/>
    <n v="2022"/>
    <x v="50"/>
    <s v="Aportes valor técnico agregado y contrapartidas (Magdalena)"/>
    <x v="14"/>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Se debe a las debilidades desde la supervisión del contrato para el seguimiento y control desde el rol financiero, técnico y jurídico. "/>
    <s v="H26_ A3  Realizar mesa de trabajo con la Dirección Regional Magdalena, donde se revise y retroalimente el ejercicio de supervisión en los contratos. "/>
    <s v="Desarrollar mesa de trabajo con la Dirección Regional Magdalena,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3-12-31T00:00:00"/>
    <n v="21.7"/>
    <m/>
    <n v="0"/>
    <n v="0"/>
    <n v="0"/>
    <n v="0"/>
    <m/>
    <m/>
    <m/>
  </r>
  <r>
    <s v="AUD_FIN_2022"/>
    <s v="AUDITORÍA FINANCIERA 2022"/>
    <n v="2022"/>
    <x v="51"/>
    <s v="Contrato 169 de 2022, pagos a proveedores (IP) (Magdalena)"/>
    <x v="14"/>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Desconocimiento u omisión de los requisitos requeridos para la legalización de cuentas lo  cual influye en el inadecuado seguimiento y control en el manejo de los recursos financieros. "/>
    <s v="H28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n v="0"/>
    <n v="0"/>
    <n v="0"/>
    <n v="0"/>
    <m/>
    <m/>
    <m/>
  </r>
  <r>
    <s v="AUD_FIN_2022"/>
    <s v="AUDITORÍA FINANCIERA 2022"/>
    <n v="2022"/>
    <x v="52"/>
    <s v="Retiros en cheque y efectivo (D, IP) (Magdalena)"/>
    <x v="14"/>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Debilidades en la supervisión financiera de contratos al no realizar seguimiento a la gestión de los recursos financieros bancarios de los contratos de aporte. "/>
    <s v="H29.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frente a la correcta gestión de recursos financieros bancarios.  "/>
    <s v="Correos con orientaciones y de seguimiento al cumplimiento."/>
    <n v="4"/>
    <d v="2023-08-01T00:00:00"/>
    <d v="2023-12-31T00:00:00"/>
    <n v="21.7"/>
    <m/>
    <n v="0"/>
    <n v="0"/>
    <n v="0"/>
    <n v="0"/>
    <m/>
    <m/>
    <m/>
  </r>
  <r>
    <s v="AUD_FIN_2022"/>
    <s v="AUDITORÍA FINANCIERA 2022"/>
    <n v="2022"/>
    <x v="53"/>
    <s v="Gravamen a los movimientos financieros a los recursos de aporte del ICBF Regional Putumayo (F,D) (Putumayo)"/>
    <x v="14"/>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sconocimiento u omisión de los requisitos requeridos para la legalización de cuentas lo  cual influye en el inadecuado seguimiento y control en el manejo de los recursos financieros. "/>
    <s v="H30_A1  Realizar capacitación sobre los requisitos para la legalización de cuentas y documentos que la soportan."/>
    <s v="Desarrollar jornada de asistencia técnica virtual y/o presencial a la Dirección Regional Putumayo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54"/>
    <s v="Ejecución de recursos contratos de aporte vigencia 2022 (D,F,BA) (Putumayo)"/>
    <x v="14"/>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Debilidades en la supervisión financiera de contratos al no realizar seguimiento a los saldos de ejecución presupuestal de los contratos de aporte."/>
    <s v="H31.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21.7"/>
    <m/>
    <n v="0"/>
    <n v="0"/>
    <n v="0"/>
    <n v="0"/>
    <m/>
    <m/>
    <m/>
  </r>
  <r>
    <s v="AUD_FIN_2022"/>
    <s v="AUDITORÍA FINANCIERA 2022"/>
    <n v="2022"/>
    <x v="55"/>
    <s v="Contrato 038-2021- cumplimientos de objetivos y su supervisión (D) (San Andrés)"/>
    <x v="14"/>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sconocimiento u omisión de los requisitos requeridos para la legalización de cuentas lo  cual influye en el inadecuado seguimiento y control en el manejo de los recursos financieros. "/>
    <s v="H34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n v="0"/>
    <n v="0"/>
    <n v="0"/>
    <n v="0"/>
    <m/>
    <m/>
    <m/>
  </r>
  <r>
    <s v="AUD_FIN_2022"/>
    <s v="AUDITORÍA FINANCIERA 2022"/>
    <n v="2022"/>
    <x v="55"/>
    <s v="Contrato 038-2021- cumplimientos de objetivos y su supervisión (D) (San Andrés)"/>
    <x v="14"/>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Falta de seguimiento por parte de la supervisión del contrato en el seguimiento financiero, al no  tener en cuenta el cumplimiento  de los manuales operativos  para el control y seguimiento de los contratos."/>
    <s v="H34 _A2.  Planear y ejecutar acciones de asistencia técnica relacionados al seguimiento técnico, jurídico y financiero realizado con supervisión de los contratos. "/>
    <s v="Realizar asistencia técnica  dirigidas a la Dirección Regional San Andrés  en temáticas especificas relacionadas al proceso de supervisión para realizar un correcto manejo de los recursos financieros."/>
    <s v="Acta de reunión y listado de asistencia. "/>
    <n v="1"/>
    <d v="2023-08-01T00:00:00"/>
    <d v="2023-12-31T00:00:00"/>
    <n v="21.7"/>
    <m/>
    <n v="0"/>
    <n v="0"/>
    <n v="0"/>
    <n v="0"/>
    <m/>
    <m/>
    <m/>
  </r>
  <r>
    <s v="AUD_FIN_2022"/>
    <s v="AUDITORÍA FINANCIERA 2022"/>
    <n v="2022"/>
    <x v="56"/>
    <s v="Ejecución Convenio 88000282022 Servicios de educación inicial Contrato 038-2021(F,D) (San Andrés)"/>
    <x v="14"/>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sconocimiento u omisión de los requisitos requeridos para la legalización de cuentas lo  cual influye en el inadecuado seguimiento y control en el manejo de los recursos financieros. "/>
    <s v="H35_A1  Realizar capacitación sobre los requisitos para la legalización de cuentas y documentos que la soportan."/>
    <s v="Desarrollar jornada de asistencia técnica virtual y/o presencial a la Dirección Regional san andre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m/>
    <n v="0"/>
    <n v="0"/>
    <n v="0"/>
    <n v="0"/>
    <m/>
    <m/>
    <m/>
  </r>
  <r>
    <s v="AUD_FIN_2022"/>
    <s v="AUDITORÍA FINANCIERA 2022"/>
    <n v="2022"/>
    <x v="57"/>
    <s v="Pólizas contrato 68004502020 suscrito con la APHB Ciudadela Pipatón (BA) (Santander)"/>
    <x v="14"/>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Desconocimiento u omisión de los requisitos requeridos para la legalización de cuentas lo  cual influye en el inadecuado seguimiento y control en el manejo de los recursos financieros. "/>
    <s v="H36_A1  Realizar capacitación sobre los requisitos para la legalización de cuentas y documentos que la soportan."/>
    <s v="Desarrollar jornada de asistencia técnica virtual y/o presencial a la Dirección Regional Santander en temáticas especificas relacionadas al proceso de legalización de cuentas y modificaciones contractuales de los contratos de aporte.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m/>
    <n v="0"/>
    <n v="0"/>
    <n v="0"/>
    <n v="0"/>
    <m/>
    <m/>
    <m/>
  </r>
  <r>
    <s v="AUD_FIN_2022"/>
    <s v="AUDITORÍA FINANCIERA 2022"/>
    <n v="2022"/>
    <x v="57"/>
    <s v="Pólizas contrato 68004502020 suscrito con la APHB Ciudadela Pipatón (BA) (Santander)"/>
    <x v="14"/>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encias en el seguimiento por parte de la supervisión del contrato en el rol financiero, al no  tener en cuenta el cumplimiento  de los manuales operativos  para el control y seguimiento de los contratos."/>
    <s v="H36_ A2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así como lo relacionado con las modificaciones contractuales de los contratos de aporte._x000a__x000a_Actividad dirigida a supervisores de contrato, enlaces territoriales y profesionales del rol financiero, técnico y jurídico adscritos al esquema de seguimiento a la ejecución."/>
    <s v="Video conferencia o acta de reunión y listado de asistencia"/>
    <n v="1"/>
    <d v="2023-08-01T00:00:00"/>
    <d v="2023-12-31T00:00:00"/>
    <n v="21.7"/>
    <m/>
    <n v="0"/>
    <n v="0"/>
    <n v="0"/>
    <n v="0"/>
    <m/>
    <m/>
    <m/>
  </r>
  <r>
    <s v="AUD_FIN_2022"/>
    <s v="AUDITORÍA FINANCIERA 2022"/>
    <n v="2022"/>
    <x v="58"/>
    <s v=" Ejecución contratos suscritos con FUNDASALUD 2022 (IP) (Santander)"/>
    <x v="14"/>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Se debe a las debilidades desde la supervisión del contrato para el seguimiento y control desde el rol financiero, técnico y jurídico desde la regional. "/>
    <s v="H37_ A1.   Realizar mesa de trabajo con la Dirección Regional Santander, donde se revise y retroalimente el ejercicio de supervisión en los contratos. "/>
    <s v="Desarrollar mesa de trabajo con la Dirección Regional, supervisores de contratos, enlaces territoriales y profesionales del rol financiero, técnico y jurídico del equipo de seguimiento a la ejecución, relacionado al proceso de supervisión de contratos."/>
    <s v="Video conferencia y listado de asistencia "/>
    <n v="1"/>
    <d v="2023-08-01T00:00:00"/>
    <d v="2024-03-31T00:00:00"/>
    <n v="34.700000000000003"/>
    <m/>
    <n v="0"/>
    <n v="0"/>
    <n v="0"/>
    <n v="0"/>
    <m/>
    <m/>
    <m/>
  </r>
  <r>
    <s v="AUD_FIN_2022"/>
    <s v="AUDITORÍA FINANCIERA 2022"/>
    <n v="2022"/>
    <x v="59"/>
    <s v="Porcentaje Compras Locales (D) (Valle del Cauca)"/>
    <x v="1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Falta de seguimiento desde la supervisión del contrato, al no tener en cuenta el cumplimiento de los manuales operativos, guías, procedimientos   para el control y seguimiento de los contratos en los aspectos técnicos, administrativos jurídicos y financieros."/>
    <s v="H38_A1. Realizar asistencia técnica para la implementación de la Guía Orientadora para el desarrollo de la estrategia de compras locales a las direcciones regionales, recalcando que las mismas deben replicar la asistencia técnica a los respectivos centros zonales."/>
    <s v="_x000a_Realizar asistencia técnica sobre la implementación de la GUÍA ORIENTADORA PARA EL DESARROLLO DE LA ESTRATEGIA DE COMPRAS LOCALES Versión 4, en el marco de la ejecución de los contratos de aporte suscritos para la prestación de los servicios para la primera infancia En esta asistencia técnica se solicitará a la Dirección Regional replicar periódicamente la asistencia técnica a los centros zonales, como forma de retroalimentar y hacer seguimiento. "/>
    <s v="Grabación video conferencia o acta de reunión, listado de asistencia, Presentación"/>
    <n v="1"/>
    <d v="2023-08-01T00:00:00"/>
    <d v="2024-03-30T00:00:00"/>
    <n v="34.6"/>
    <m/>
    <n v="0"/>
    <n v="0"/>
    <n v="0"/>
    <n v="0"/>
    <m/>
    <m/>
    <m/>
  </r>
  <r>
    <s v="AUD_FIN_2022"/>
    <s v="AUDITORÍA FINANCIERA 2022"/>
    <n v="2022"/>
    <x v="60"/>
    <s v="Supervisión contratos de aportes (D) (Santander)"/>
    <x v="14"/>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Situaciones que se presentan por deficiencias de control y seguimiento por parte de la supervisión del contrato. "/>
    <s v="H43_ A1. Divulgar a la Dirección Regional un memorando con orientaciones donde se refuercen las orientaciones para llevar a cabo la supervisión en el marco de la ejecución de los contratos de aporte. "/>
    <s v="Elaborar un memorando dirigido a la regional Santander donde se refuercen las orientaciones para llevar a cabo la supervisión en el marco de la ejecución de los contratos de aporte. "/>
    <s v="Memorando con orientaciones."/>
    <n v="1"/>
    <d v="2023-08-01T00:00:00"/>
    <d v="2024-03-31T00:00:00"/>
    <n v="34.700000000000003"/>
    <m/>
    <n v="0"/>
    <n v="0"/>
    <n v="0"/>
    <n v="0"/>
    <m/>
    <m/>
    <m/>
  </r>
  <r>
    <s v="AUD_FIN_2022"/>
    <s v="AUDITORÍA FINANCIERA 2022"/>
    <n v="2022"/>
    <x v="14"/>
    <s v="Beneficiario Contrato de aporte No. 20001832022 (Cesar)"/>
    <x v="14"/>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El Operador no registro correctamente la usuaria en el sistema, adicional que el sistema no tiene servicios Web que pueda articular la informacion de manera automatica, el  seguimiento desde la supervision del contrato en la regional para validacion de la informacion de la usuaria antes del ingreso al sistema fue deficiente. "/>
    <s v="_x000a_H47_A1 Realizar  asistencia tecnica para la regional cesar con la finalidad de fortalecer las acciones del Sistema de Información Cuantame con la verificación del cargue efectivo de los datos (RAM, Beneficiarios, UDS, Datos de Nutrición, TH)._x000a_"/>
    <s v=" Asistencia Tecnica a la  Regional Cesar para fortalecer la aplicabilidad de los lineamientos dados sobre el uso del sistema de información Cuentame, politicas de operación, mejores prácticas del registro del dato y uso del sistema, para tal fin  en la Dirección de Primera Infancia "/>
    <s v="Acta de la asistencia técnica con listado de asistencia  "/>
    <n v="1"/>
    <d v="2023-08-01T00:00:00"/>
    <d v="2023-12-31T00:00:00"/>
    <n v="21.7"/>
    <m/>
    <n v="0"/>
    <n v="0"/>
    <n v="0"/>
    <n v="0"/>
    <m/>
    <m/>
    <m/>
  </r>
  <r>
    <s v="AUD_FIN_2022"/>
    <s v="AUDITORÍA FINANCIERA 2022"/>
    <n v="2022"/>
    <x v="38"/>
    <s v="Obligaciones administración de recursos (D) (Huila)"/>
    <x v="14"/>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Debilidades en la supervisión financiera de contratos, al no realizar seguimiento a la gestión de los recursos financieros bancarios de los contratos de aporte. "/>
    <s v="H48.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21.7"/>
    <m/>
    <n v="0"/>
    <n v="0"/>
    <n v="0"/>
    <n v="0"/>
    <m/>
    <m/>
    <m/>
  </r>
  <r>
    <s v="AUD_FIN_2022"/>
    <s v="AUDITORÍA FINANCIERA 2022"/>
    <n v="2022"/>
    <x v="42"/>
    <s v="Precios facturas suministro de cárnicos contratos 125 y 128 de 2022 (OI) (Huila)"/>
    <x v="14"/>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Deficiencias en el seguimiento por parte de la supervisión del contrato en el rol financiero, al no  tener en cuenta el cumplimiento  de los manuales operativos  para el control y seguimiento de los contratos."/>
    <s v="H49_ A1.  Realizar asistencia técnica haciendo  énfasis en aspectos  técnicos, financieros y jurídicos, en el marco de la ejecución de contratos de aporte. "/>
    <s v="Brindar asistencia técnica  por parte del Equipo de Seguimiento a la Ejecución de la Dirección de Primera Infancia, dirigida   a los Supervisores de contratos para evaluar avances, logros y dificultades derivados de la actividad de supervisión. "/>
    <s v="Video conferencia o acta de reunión y listado de asistencia"/>
    <n v="1"/>
    <d v="2023-08-01T00:00:00"/>
    <d v="2023-12-31T00:00:00"/>
    <n v="21.7"/>
    <m/>
    <n v="0"/>
    <n v="0"/>
    <n v="0"/>
    <n v="0"/>
    <m/>
    <m/>
    <m/>
  </r>
  <r>
    <s v="AUD_FIN_2022"/>
    <s v="AUDITORÍA FINANCIERA 2022"/>
    <n v="2022"/>
    <x v="39"/>
    <s v="Contratos de aporte con Entidades sin Ánimo de Lucro – ESAL (OI) (Huila)"/>
    <x v="14"/>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Debilidades en la supervisión financiera de contratos al no realizar seguimiento a la gestión de los recursos financieros bancarios de los contratos de aporte. "/>
    <s v="H51.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 frente a la correcta gestión de recursos financieros bancarios.  "/>
    <s v="Correos con orientaciones y de seguimiento al cumplimiento."/>
    <n v="4"/>
    <d v="2023-08-01T00:00:00"/>
    <d v="2023-12-31T00:00:00"/>
    <n v="21.7"/>
    <m/>
    <n v="0"/>
    <n v="0"/>
    <n v="0"/>
    <n v="0"/>
    <m/>
    <m/>
    <m/>
  </r>
  <r>
    <s v="AUD_FIN_2022"/>
    <s v="AUDITORÍA FINANCIERA 2022"/>
    <n v="2022"/>
    <x v="29"/>
    <s v="Registro de edificaciones (D, OI) (Putumayo)"/>
    <x v="15"/>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1. Realizar Comité de Gestión de Bienes donde se revisará la aprobación de recibo de bienes inmuebeles por parte del municipio de Valle del Guamuez y Cabildo Kamentsa Biyá de Sibundoy. "/>
    <s v="Acta de Comité "/>
    <n v="1"/>
    <d v="2023-08-15T00:00:00"/>
    <d v="2023-10-30T00:00:00"/>
    <n v="10.9"/>
    <m/>
    <n v="0"/>
    <n v="0"/>
    <n v="0"/>
    <n v="0"/>
    <m/>
    <m/>
    <m/>
  </r>
  <r>
    <s v="AUD_FIN_2022"/>
    <s v="AUDITORÍA FINANCIERA 2022"/>
    <n v="2022"/>
    <x v="29"/>
    <s v="Registro de edificaciones (D, OI) (Putumayo)"/>
    <x v="15"/>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2. Remitir Acta de comité de gestión de bienes con las decisiones tomadas para que el aplicativo SEVEN ERP se registren  las novedades de los dos inmuebles"/>
    <s v="Correo electrónico"/>
    <n v="1"/>
    <d v="2023-08-01T00:00:00"/>
    <d v="2023-10-30T00:00:00"/>
    <n v="12.9"/>
    <m/>
    <n v="0"/>
    <n v="0"/>
    <n v="0"/>
    <n v="0"/>
    <m/>
    <m/>
    <m/>
  </r>
  <r>
    <s v="AUD_FIN_2022"/>
    <s v="AUDITORÍA FINANCIERA 2022"/>
    <n v="2022"/>
    <x v="29"/>
    <s v="Registro de edificaciones (D, OI) (Putumayo)"/>
    <x v="15"/>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3. Recibir comunicación del nivel nacional para efectuar la descarga en los estados financieros del  registro contable del inmueble a fin de evitar duplicidad de registro en los estados financieros de la nación."/>
    <s v="Comunicación"/>
    <n v="1"/>
    <d v="2023-08-01T00:00:00"/>
    <d v="2023-10-30T00:00:00"/>
    <n v="12.9"/>
    <m/>
    <n v="0"/>
    <n v="0"/>
    <n v="0"/>
    <n v="0"/>
    <m/>
    <m/>
    <m/>
  </r>
  <r>
    <s v="AUD_FIN_2022"/>
    <s v="AUDITORÍA FINANCIERA 2022"/>
    <n v="2022"/>
    <x v="29"/>
    <s v="Registro de edificaciones (D, OI) (Putumayo)"/>
    <x v="15"/>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4.Revisar que la descarga del inmueble se realice efectivamente por la regional en el aplicativo SEVEN ERP."/>
    <s v="Reporte SEVEN-ERP"/>
    <n v="1"/>
    <d v="2023-08-01T00:00:00"/>
    <d v="2023-10-30T00:00:00"/>
    <n v="12.9"/>
    <m/>
    <n v="0"/>
    <n v="0"/>
    <n v="0"/>
    <n v="0"/>
    <m/>
    <m/>
    <m/>
  </r>
  <r>
    <s v="AUD_FIN_2022"/>
    <s v="AUDITORÍA FINANCIERA 2022"/>
    <n v="2022"/>
    <x v="30"/>
    <s v="Revelación de bienes inmuebles en Propiedad, Planta y Equipo (Putumayo)"/>
    <x v="15"/>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1. Programar  comité de Gestión  de bienes para revisión del estado de la situación de los bienes inmuebles relacionados en el hallazgo"/>
    <s v="Correo electrónico"/>
    <n v="1"/>
    <d v="2023-08-15T00:00:00"/>
    <d v="2023-10-30T00:00:00"/>
    <n v="10.9"/>
    <m/>
    <n v="0"/>
    <n v="0"/>
    <n v="0"/>
    <n v="0"/>
    <m/>
    <m/>
    <m/>
  </r>
  <r>
    <s v="AUD_FIN_2022"/>
    <s v="AUDITORÍA FINANCIERA 2022"/>
    <n v="2022"/>
    <x v="30"/>
    <s v="Revelación de bienes inmuebles en Propiedad, Planta y Equipo (Putumayo)"/>
    <x v="15"/>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2. Realizar  comité de Gestión  de bienes en el cual se revisará el estado de la situación de los bienes inmuebles relacionados en el hallazgo"/>
    <s v="Acta de Comité "/>
    <n v="1"/>
    <d v="2023-08-15T00:00:00"/>
    <d v="2023-10-30T00:00:00"/>
    <n v="10.9"/>
    <m/>
    <n v="0"/>
    <n v="0"/>
    <n v="0"/>
    <n v="0"/>
    <m/>
    <m/>
    <m/>
  </r>
  <r>
    <s v="AUD_FIN_2022"/>
    <s v="AUDITORÍA FINANCIERA 2022"/>
    <n v="2022"/>
    <x v="30"/>
    <s v="Revelación de bienes inmuebles en Propiedad, Planta y Equipo (Putumayo)"/>
    <x v="15"/>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3. Realizar seguimiento a los compromisos adquiridos el comité de gestión de bienes. "/>
    <s v="Correo electrónico"/>
    <n v="2"/>
    <d v="2023-08-15T00:00:00"/>
    <d v="2023-11-30T00:00:00"/>
    <n v="15.3"/>
    <m/>
    <n v="0"/>
    <n v="0"/>
    <n v="0"/>
    <n v="0"/>
    <m/>
    <m/>
    <m/>
  </r>
  <r>
    <s v="AUD_FIN_2022"/>
    <s v="AUDITORÍA FINANCIERA 2022"/>
    <n v="2022"/>
    <x v="30"/>
    <s v="Revelación de bienes inmuebles en Propiedad, Planta y Equipo (Putumayo)"/>
    <x v="15"/>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4. Recibir los informes trimestrales de los activos del aplicativo SEVER ERP de los bienes inmuebles de la regional a efectos de realizar la conciliación con lo que reporta la Oficina de Instrumentos Públicos de su jurisdicción."/>
    <s v="Reporte en excel"/>
    <n v="3"/>
    <d v="2023-10-01T00:00:00"/>
    <d v="2024-06-30T00:00:00"/>
    <n v="39"/>
    <m/>
    <n v="0"/>
    <n v="0"/>
    <n v="0"/>
    <n v="0"/>
    <m/>
    <m/>
    <m/>
  </r>
  <r>
    <s v="AUD_FIN_2022"/>
    <s v="AUDITORÍA FINANCIERA 2022"/>
    <n v="2022"/>
    <x v="53"/>
    <s v="Gravamen a los movimientos financieros a los recursos de aporte del ICBF Regional Putumayo (F,D) (Putumayo)"/>
    <x v="15"/>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1. Solicitar  a la Dirección de Primera Infancia, orientaciones para aplicación de procedimiento y requisitos de la apertura de cuentas maestras"/>
    <s v="Correo electrónico"/>
    <n v="1"/>
    <d v="2023-10-15T00:00:00"/>
    <d v="2024-03-30T00:00:00"/>
    <n v="23.9"/>
    <m/>
    <n v="0"/>
    <n v="0"/>
    <n v="0"/>
    <n v="0"/>
    <m/>
    <m/>
    <m/>
  </r>
  <r>
    <s v="AUD_FIN_2022"/>
    <s v="AUDITORÍA FINANCIERA 2022"/>
    <n v="2022"/>
    <x v="53"/>
    <s v="Gravamen a los movimientos financieros a los recursos de aporte del ICBF Regional Putumayo (F,D) (Putumayo)"/>
    <x v="15"/>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2.Teniendo en cuenta la nueva directriz que emita la dirección de Primera Infancia, se remitirá   procedimiento y requisitos de la apertura de cuentas maestras  a los supervisores de los contratos de aporte  "/>
    <s v="Memorando"/>
    <n v="1"/>
    <d v="2023-10-15T00:00:00"/>
    <d v="2024-04-30T00:00:00"/>
    <n v="28.3"/>
    <m/>
    <n v="0"/>
    <n v="0"/>
    <n v="0"/>
    <n v="0"/>
    <m/>
    <m/>
    <m/>
  </r>
  <r>
    <s v="AUD_FIN_2022"/>
    <s v="AUDITORÍA FINANCIERA 2022"/>
    <n v="2022"/>
    <x v="53"/>
    <s v="Gravamen a los movimientos financieros a los recursos de aporte del ICBF Regional Putumayo (F,D) (Putumayo)"/>
    <x v="15"/>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_x000a_3.Solicitar apertura de cuentas maestras para el manejo de los recursos por parte de los EAS"/>
    <s v="Memorando"/>
    <n v="1"/>
    <d v="2023-10-15T00:00:00"/>
    <d v="2024-06-30T00:00:00"/>
    <n v="37"/>
    <m/>
    <n v="0"/>
    <n v="0"/>
    <n v="0"/>
    <n v="0"/>
    <m/>
    <m/>
    <m/>
  </r>
  <r>
    <s v="AUD_FIN_2022"/>
    <s v="AUDITORÍA FINANCIERA 2022"/>
    <n v="2022"/>
    <x v="54"/>
    <s v="Ejecución de recursos contratos de aporte vigencia 2022 (D,F,BA) (Putumayo)"/>
    <x v="15"/>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 1.Realizar semestralmente   un GET por parte de la regional dirigido a los  equipos de  Primera Infacia  de los centros zonales, con el objetivo de generar espacios de retroalimentación"/>
    <s v="Acta de GET"/>
    <n v="2"/>
    <d v="2023-09-01T00:00:00"/>
    <d v="2024-07-30T00:00:00"/>
    <n v="47.6"/>
    <m/>
    <n v="0"/>
    <n v="0"/>
    <n v="0"/>
    <n v="0"/>
    <m/>
    <m/>
    <m/>
  </r>
  <r>
    <s v="AUD_FIN_2022"/>
    <s v="AUDITORÍA FINANCIERA 2022"/>
    <n v="2022"/>
    <x v="54"/>
    <s v="Ejecución de recursos contratos de aporte vigencia 2022 (D,F,BA) (Putumayo)"/>
    <x v="15"/>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2. Realizar seguimiento  al avance en el proceso de legalización de cuentas , en  el cual se informará a los centros zonales  las acciones a seguir de acuerdo con los resultados del seguimiento."/>
    <s v="Correo electrónico"/>
    <n v="6"/>
    <d v="2023-09-01T00:00:00"/>
    <d v="2024-07-30T00:00:00"/>
    <n v="47.6"/>
    <m/>
    <n v="0"/>
    <n v="0"/>
    <n v="0"/>
    <n v="0"/>
    <m/>
    <m/>
    <m/>
  </r>
  <r>
    <s v="AUD_FIN_2022"/>
    <s v="AUDITORÍA FINANCIERA 2022"/>
    <n v="2022"/>
    <x v="54"/>
    <s v="Ejecución de recursos contratos de aporte vigencia 2022 (D,F,BA) (Putumayo)"/>
    <x v="15"/>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3.Identificar y concertar desde la supervision  los saldos de inejecuciones o reinversiones mediante acta de legalización de cuentas de manera mesual , para adelantar con oportunidad y previo análisis de necesidades, proceso de reinversión o liberación de tal forma que estos recursos no permanezcan en los contratos de aporte sin aplicación y uso durante mucho tiempo.   Actas de legalización= 9 por cada centro zonal ( septiembre-diciem 2023, febrero-junio2024)"/>
    <s v="Actas de legalización"/>
    <n v="36"/>
    <d v="2023-09-01T00:00:00"/>
    <d v="2024-06-30T00:00:00"/>
    <n v="43.3"/>
    <m/>
    <n v="0"/>
    <n v="0"/>
    <n v="0"/>
    <n v="0"/>
    <m/>
    <m/>
    <m/>
  </r>
  <r>
    <s v="AUD_FIN_2022"/>
    <s v="AUDITORÍA FINANCIERA 2022"/>
    <n v="2022"/>
    <x v="54"/>
    <s v="Ejecución de recursos contratos de aporte vigencia 2022 (D,F,BA) (Putumayo)"/>
    <x v="15"/>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4.Cuantificación  los excedentes de los contratos con cargo a los ahorros e inejecuciones para identificar los recursos susceptibles de ser liberados. Según sea el caso. La gestión de estas liberaciones está a cargo del Supervisor del Contrato una vez analice que los recursos no se utilizaran en el contrato."/>
    <s v="Correo electrónico"/>
    <n v="4"/>
    <d v="2023-09-01T00:00:00"/>
    <d v="2024-06-30T00:00:00"/>
    <n v="43.3"/>
    <m/>
    <n v="0"/>
    <n v="0"/>
    <n v="0"/>
    <n v="0"/>
    <m/>
    <m/>
    <m/>
  </r>
  <r>
    <s v="AUD_FIN_2022"/>
    <s v="AUDITORÍA FINANCIERA 2022"/>
    <n v="2022"/>
    <x v="40"/>
    <s v="Proceso administrativo sancionatorio contrato 86001262021 - Fundación Chonto Cimarrón (D,F) (Putumayo)"/>
    <x v="15"/>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pilar los hechos y soportes que evidencian el incumplimiento por parte del operador y que son la base para la estructuración del informe y que justifican el inicio del proceso sancionatorio y remitir la proyección del informe de inicio de proceso sancionatorio al grupo jurídico para su revisión."/>
    <s v="Informe Inicio Proceso"/>
    <n v="1"/>
    <d v="2023-08-01T00:00:00"/>
    <d v="2024-07-30T00:00:00"/>
    <n v="52"/>
    <m/>
    <n v="0"/>
    <n v="0"/>
    <n v="0"/>
    <n v="0"/>
    <m/>
    <m/>
    <m/>
  </r>
  <r>
    <s v="AUD_FIN_2022"/>
    <s v="AUDITORÍA FINANCIERA 2022"/>
    <n v="2022"/>
    <x v="40"/>
    <s v="Proceso administrativo sancionatorio contrato 86001262021 - Fundación Chonto Cimarrón (D,F) (Putumayo)"/>
    <x v="15"/>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El grupo jurídico cita a mesa técnica a la supervisora y equipo de apoyo, en el que emite observaciones frente a la estructura del informe y del material probatorio para su correspondiente ajuste."/>
    <s v="Acta de mesa Técnica"/>
    <n v="1"/>
    <d v="2023-08-01T00:00:00"/>
    <d v="2024-07-30T00:00:00"/>
    <n v="52"/>
    <m/>
    <n v="0"/>
    <n v="0"/>
    <n v="0"/>
    <n v="0"/>
    <m/>
    <m/>
    <m/>
  </r>
  <r>
    <s v="AUD_FIN_2022"/>
    <s v="AUDITORÍA FINANCIERA 2022"/>
    <n v="2022"/>
    <x v="40"/>
    <s v="Proceso administrativo sancionatorio contrato 86001262021 - Fundación Chonto Cimarrón (D,F) (Putumayo)"/>
    <x v="15"/>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alizar los ajustes sugeridos por el grupo jurídico y posterior a ello, reenviar nuevamente el Informe ajustado."/>
    <s v="correo electrónico"/>
    <n v="1"/>
    <d v="2023-08-01T00:00:00"/>
    <d v="2024-07-30T00:00:00"/>
    <n v="52"/>
    <m/>
    <n v="0"/>
    <n v="0"/>
    <n v="0"/>
    <n v="0"/>
    <m/>
    <m/>
    <m/>
  </r>
  <r>
    <s v="AUD_FIN_2022"/>
    <s v="AUDITORÍA FINANCIERA 2022"/>
    <n v="2022"/>
    <x v="40"/>
    <s v="Proceso administrativo sancionatorio contrato 86001262021 - Fundación Chonto Cimarrón (D,F) (Putumayo)"/>
    <x v="15"/>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_x000a_El grupo jurídico remite citación de audiencia al operador."/>
    <s v="Citación"/>
    <n v="1"/>
    <d v="2023-08-01T00:00:00"/>
    <d v="2024-07-30T00:00:00"/>
    <n v="52"/>
    <m/>
    <n v="0"/>
    <n v="0"/>
    <n v="0"/>
    <n v="0"/>
    <m/>
    <m/>
    <m/>
  </r>
  <r>
    <s v="AUD_FIN_2022"/>
    <s v="07. AUDITORÍA FINANCIERA 2018"/>
    <n v="2018"/>
    <x v="61"/>
    <s v="Publicación en el SECOP "/>
    <x v="16"/>
    <s v="HALLAZGO 91. Publicación en el SECOP _x000a__x000a_Decreto 1082 de 2015, artículo 2.2.1.1.1.7.1. &quot;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quot;._x000a__x000a_Manual de contratación del ICBF, Título I: “1.7.2. Funciones en materia contractual en las Direcciones Regionales”; “10. Realizar la publicación de los documentos de todas las etapas del proceso contractual, en el Sistema Electrónico para la Contratación Pública -SECOP en el sitio Web de la Entidad y demás herramientas y mecanismos relacionados con la actividad contractual según corresponda&quot;._x000a__x000a_No obstante, lo reglamentado en la norma y consultado el sistema con los contratos de la muestra celebrada por el ICBF Regional Santander en la vigencia 2018, se evidencia que la publicación en el SECOP de los Documentos y actos administrativos de los procesos de contratación 298, 386, 409, 483, 485, 488, 494, 501, 599, 603, 604, 607, 610, 611, 612, 626 y 642 de 2018, no se publicaron en el SECOP dentro de los tres días siguientes a su expedición"/>
    <s v="Situación que evidencia deficiencias en los procedimientos de cargue de información a los sistemas de información – SECOP, hecho que impide que la sociedad civil y las veedurías ciudadanas ejerzan la vigilancia preventiva y posterior de la ejecución contractual. "/>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n v="0"/>
    <n v="0"/>
    <n v="0"/>
    <n v="0"/>
    <m/>
    <m/>
    <m/>
  </r>
  <r>
    <s v="AUD_FIN_2022"/>
    <s v="16. AUDITORÍA FINANCIERA 2019"/>
    <n v="2019"/>
    <x v="15"/>
    <s v=" Principio de publicidad en la contratación"/>
    <x v="16"/>
    <s v="HALLAZGO 35.      Principio de publicidad en la contratación – Dirección General – H3 Cas H5 San.   SANTANDER_x000a_Una vez estudiada la reglamentación de la norma, se consultaron y analizaron en las plataformas de SECOP I y SECOP II, la información publicada por la entidad de los procesos contractuales relacionados en el siguiente cuadro, obteniendo los siguientes resultados de los contratos: Faltan Actas de inicio, parciales y de recibo, Contrato publicado en Secop 8 días después de la firma. Estudios previos publicado en Secop con más de 8 días de atraso, sin especificar día del mes de suscripción. Faltan informes de Supervisión. 68-060-2019, 68-072-2019, 68-080-2019, 68-082-2019,68-233-2019, 68-252-2019, 68-270-2019, 68-301-2019, 68-336-2019, 68-328-2019, 68-483-2018, 68-485-2018,  68-527-2018, 68-559-2018,  68-566-2018, 68-628-2018.  Revisar Cuadro No. 106 pagina 400 del informe de Auditoria._x000a_  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n v="0"/>
    <n v="0"/>
    <n v="0"/>
    <n v="0"/>
    <m/>
    <m/>
    <m/>
  </r>
  <r>
    <s v="AUD_FIN_2022"/>
    <s v="AUDITORÍA FINANCIERA 2022"/>
    <n v="2022"/>
    <x v="57"/>
    <s v="Pólizas contrato 68004502020 suscrito con la APHB Ciudadela Pipatón (BA) (Santander)"/>
    <x v="16"/>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1. Realizar la legalizacion de cuentas del pago de la poliza en la cual se identifique si hay saldos que requieran ser descontados por no ejecucion."/>
    <s v="1. Acta de legalizacion (1 por cada centro zonal con APHB)"/>
    <n v="7"/>
    <d v="2023-08-01T00:00:00"/>
    <d v="2023-12-31T00:00:00"/>
    <n v="21.7"/>
    <m/>
    <n v="0"/>
    <n v="0"/>
    <n v="0"/>
    <n v="0"/>
    <m/>
    <m/>
    <m/>
  </r>
  <r>
    <s v="AUD_FIN_2022"/>
    <s v="AUDITORÍA FINANCIERA 2022"/>
    <n v="2022"/>
    <x v="57"/>
    <s v="Pólizas contrato 68004502020 suscrito con la APHB Ciudadela Pipatón (BA) (Santander)"/>
    <x v="16"/>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2. Realizar la liberacion de los recursos no ejecutados por concepto de polizas antes de finalizar la vigencia "/>
    <s v="1.Acta de liberacion (1 por cada centro zonal con APHB)"/>
    <n v="7"/>
    <d v="2023-08-01T00:00:00"/>
    <d v="2023-12-31T00:00:00"/>
    <n v="21.7"/>
    <m/>
    <n v="0"/>
    <n v="0"/>
    <n v="0"/>
    <n v="0"/>
    <m/>
    <m/>
    <m/>
  </r>
  <r>
    <s v="AUD_FIN_2022"/>
    <s v="AUDITORÍA FINANCIERA 2022"/>
    <n v="2022"/>
    <x v="58"/>
    <s v=" Ejecución contratos suscritos con FUNDASALUD 2022 (IP) (Santander)"/>
    <x v="16"/>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 Realizar mesa de trabajo con la Dirección Regional Santander, donde se revise y retroalimente el ejercicio de supervisión en los contratos. "/>
    <s v="1. Desarrollar 4 mesas de trabajo (1. 30/09/2023_x000a_2. 31/12/2023, 3. 31/03/2024_x000a_4. 30/06/2024) con la Dirección Regional, supervisores de contratos, enlaces territoriales y profesionales del rol financiero, técnico y jurídico del equipo de seguimiento a la ejecución, relacionado al proceso de supervisión de contratos."/>
    <s v="1.Video conferencia y listado de asistencia "/>
    <n v="1"/>
    <d v="2023-08-01T00:00:00"/>
    <d v="2024-06-30T00:00:00"/>
    <m/>
    <m/>
    <n v="0"/>
    <n v="0"/>
    <n v="0"/>
    <n v="0"/>
    <m/>
    <m/>
    <m/>
  </r>
  <r>
    <s v="AUD_FIN_2022"/>
    <s v="AUDITORÍA FINANCIERA 2022"/>
    <n v="2022"/>
    <x v="58"/>
    <s v=" Ejecución contratos suscritos con FUNDASALUD 2022 (IP) (Santander)"/>
    <x v="16"/>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2. Realiza capacitacion presencial sobre el procedimiento de sansionatorios ante incuplimiento. "/>
    <s v="1.Acta de capacitación"/>
    <n v="1"/>
    <d v="2023-08-01T00:00:00"/>
    <d v="2023-09-30T00:00:00"/>
    <n v="8.6"/>
    <m/>
    <n v="0"/>
    <n v="0"/>
    <n v="0"/>
    <n v="0"/>
    <m/>
    <m/>
    <m/>
  </r>
  <r>
    <s v="AUD_FIN_2022"/>
    <s v="AUDITORÍA FINANCIERA 2022"/>
    <n v="2022"/>
    <x v="58"/>
    <s v=" Ejecución contratos suscritos con FUNDASALUD 2022 (IP) (Santander)"/>
    <x v="16"/>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_x000a_3.Realizar las legalizaciones de cuenta de los desembolso realizados de manera opertuna"/>
    <s v="_x000a_1. Indicador de Legalizaciones de cuenta"/>
    <n v="4"/>
    <d v="2023-08-01T00:00:00"/>
    <d v="2023-12-31T00:00:00"/>
    <n v="21.7"/>
    <m/>
    <n v="0"/>
    <n v="0"/>
    <n v="0"/>
    <n v="0"/>
    <m/>
    <m/>
    <m/>
  </r>
  <r>
    <s v="AUD_FIN_2022"/>
    <s v="AUDITORÍA FINANCIERA 2022"/>
    <n v="2022"/>
    <x v="58"/>
    <s v=" Ejecución contratos suscritos con FUNDASALUD 2022 (IP) (Santander)"/>
    <x v="16"/>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4. Realizar las solicitudes de apertura de procesos administrativos sancionatorios de manera oportuna en caso de incumplimiento en las obligacionbes por parte de los operadores"/>
    <s v="1.Memorando de Solicitud  e informe de supervision para apertura de proceso sancionatorio de apertura proceso administrativo sancionatorio"/>
    <n v="4"/>
    <d v="2023-08-01T00:00:00"/>
    <d v="2023-12-31T00:00:00"/>
    <n v="21.7"/>
    <m/>
    <n v="0"/>
    <n v="0"/>
    <n v="0"/>
    <n v="0"/>
    <m/>
    <m/>
    <m/>
  </r>
  <r>
    <s v="AUD_FIN_2022"/>
    <s v="AUDITORÍA FINANCIERA 2022"/>
    <n v="2022"/>
    <x v="58"/>
    <s v=" Ejecución contratos suscritos con FUNDASALUD 2022 (IP) (Santander)"/>
    <x v="16"/>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5.Realizar los tramites de los procesos administrativos sancionatorios con mayor celeridad "/>
    <s v="Citacion a audicencia de apertura de proceso administrativo sancionatorio"/>
    <n v="4"/>
    <d v="2023-08-01T00:00:00"/>
    <d v="2023-12-31T00:00:00"/>
    <n v="21.7"/>
    <m/>
    <n v="0"/>
    <n v="0"/>
    <n v="0"/>
    <n v="0"/>
    <m/>
    <m/>
    <m/>
  </r>
  <r>
    <s v="AUD_FIN_2022"/>
    <s v="AUDITORÍA FINANCIERA 2022"/>
    <n v="2022"/>
    <x v="62"/>
    <s v="Sistema de información de proveedores (Santander)"/>
    <x v="16"/>
    <s v="Hallazgo N° 42. Sistema de información de proveedores (Santander)_x000a__x000a_Al analizar los contratos de aportes número 68004502020 y 68003832022 con objeto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s 2020, 2021 y 2022, suscrito con la ASOCIACIÓN DE PADRES DE HOGARES DE BIENESTAR (APHB) CIUDADELA PIPATON con NIT 800171065-3, presentó los documentos para su legalización en los cuales adjunta soportes del sistema de información de proveedores y fueron avaladas por el personal responsable del ICBF, pero al ser revisados en el link de consulta se evidencia la falta de actualización con corte a 7 de marzo de 2023, tal como se detalla a continuación:_x000a__x000a_Ver Cuadro N° 138 - Documentos desactualizados en el Sistema de Información de Proveedores_x000a__x000a_... generando incertidumbre en la ejecución contractual y toma de decisiones de proveedores potenciales y actuales."/>
    <s v="La anterior situación se presenta por debilidades en el procedimiento para la administración y consulta en el sistema de proveedores y en las actividades de seguimiento del proceso de adquisición de bienes y servicios "/>
    <s v="Falta de verificación de  la actualización de proveedores antes de suscribir el contrato en aplicativo."/>
    <s v="Socializar a los abogados y realizar la revision de la informacion registrada en proveedores antes de la suscripcion del contrato"/>
    <s v="1.Socializar a los abogados que realizan los tramites de contratacion sobre la necesidad de verificar la informacion registrada  en proveedores antes de suscribir el contrato."/>
    <s v="Memorando socializacion y correo electronico"/>
    <n v="1"/>
    <d v="2023-08-01T00:00:00"/>
    <d v="2023-12-31T00:00:00"/>
    <n v="21.7"/>
    <m/>
    <n v="0"/>
    <n v="0"/>
    <n v="0"/>
    <n v="0"/>
    <m/>
    <m/>
    <m/>
  </r>
  <r>
    <s v="AUD_FIN_2022"/>
    <s v="AUDITORÍA FINANCIERA 2022"/>
    <n v="2022"/>
    <x v="60"/>
    <s v="Supervisión contratos de aportes (D) (Santander)"/>
    <x v="16"/>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Debido al numero de contratos y personal asignado a cada centro zonal  no es posible debido seguimiento y control de los contrattos"/>
    <s v="Realizar alertas cada trimestre donde se identifique las UDS y EAS que tienen verificacion del equipo de seguimiento y programar las que NO para cubrir la totalidad de las UDS_x000a_"/>
    <s v="1. Enviar correo de alerta, identificando Contratos con actas de verificacion."/>
    <s v="Correo electrónco (TRIMESTRAL)"/>
    <n v="1"/>
    <d v="2023-08-01T00:00:00"/>
    <d v="2023-12-31T00:00:00"/>
    <n v="21.7"/>
    <m/>
    <n v="0"/>
    <n v="0"/>
    <n v="0"/>
    <n v="0"/>
    <m/>
    <m/>
    <m/>
  </r>
  <r>
    <s v="AUD_FIN_2022"/>
    <s v="AUDITORÍA FINANCIERA 2022"/>
    <n v="2022"/>
    <x v="63"/>
    <s v="Publicación en el SECOP II (D) (Santander)"/>
    <x v="16"/>
    <s v="Hallazgo N° 44. Publicación en el SECOP II (D) (Santander)_x000a__x000a_Revisadas las publicaciones en la plataforma del Sistema Electrónico para la Contratación Pública – SECOP II, respecto a los procesos contractuales suscritos por la Regional Santander del ICBF, correspondientes a la muestra de contratos objeto de verificación, se evidenció que existen documentos que fueron publicados de manera extemporánea, así mismo, otros documentos soportes derivados de los procesos contractuales que no se publicaron en su totalidad, los cuales se relacionan a continuación:_x000a__x000a_Ver Cuadro N° 139 - Documentos publicación en SECOP extemporáneamente_x000a__x000a_De igual forma, en el contrato No. 68002602021 y el contrato No. 68001662022, se observó una reseña histórica de las asignaciones del Ordenador del Gasto y del Supervisor del contrato con fecha de 11 de febrero de 2021, pero al verificar el informe de supervisión No.10 la supervisora a la fecha de presentación del documento, corresponde a una persona distinta a la designada en el contrato, por lo cual la reseña histórica de asignaciones no evidencian los cambios de supervisión en la sección 6 asignación presupuestal. _x000a__x000a_Así mismo, en los contratos 68004642020, 68002472022, 68001872021, 68004642020, se pudo evidenciar que los informes de supervisión no se publicaron en el SECOP II. _x000a__x000a_Adicionalmente, en la prueba de recorrido practicada en la Etapa de Planeación por este ente de control, se pudo identificar que en el contrato 68001532022, firmado con CORPOAGRO, no se habían cargado los informes de supervisión al SECOP._x000a__x000a_...lo que impide que los ciudadanos conozcan las actuaciones generadas en dichos procesos de contratación adelantados por la entidad de forma fácil y oportuna, afectando los principios de publicidad y transparencia del proceso de contratación estatal."/>
    <s v="Esta situación se genera por deficiencias de control y seguimiento por parte de la entidad, en la labor de cargue de la información en la plataforma del SECOP II, de todos los documentos en cada una de las etapas contractuales,…"/>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m/>
    <n v="0"/>
    <n v="0"/>
    <n v="0"/>
    <n v="0"/>
    <m/>
    <m/>
    <m/>
  </r>
  <r>
    <s v="AUD_FIN_2022"/>
    <s v="AUDITORÍA FINANCIERA 2022"/>
    <n v="2022"/>
    <x v="1"/>
    <s v="Recursos de Apropiación vigencia 2022 (D) (Dirección General)"/>
    <x v="17"/>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l SNBF se realizó de manera oportuna y eficiente la planeación, programación y seguimiento a la ejecución presupuestal del recurso asignado al área. Sin embargo, la alta dirección tomo decisiones unilaterales que terminaron afectando el compromiso del 100% de los recursos antes de finalizar la vigencia 2022."/>
    <s v="En el marco de los comités de seguimiento presupuestal del ICBF o reuniones de seguimiento presupuestal periódicas por áreas, acordar con la Dirección General del ICBF, realizar y revisar en conjunto, las alertas sobre los recursos no ejecutados del área. "/>
    <s v="Participar en el Comité de Seguimiento a la Ejecución Presupuestal convocado por la Dirección de Planeación y presentar las alertas del área para la toma de decisiones frente a la liberación oportuna de recursos"/>
    <s v="Acta"/>
    <n v="5"/>
    <d v="2023-08-01T00:00:00"/>
    <d v="2023-12-29T00:00:00"/>
    <n v="21.4"/>
    <m/>
    <n v="0"/>
    <n v="0"/>
    <n v="0"/>
    <n v="0"/>
    <m/>
    <m/>
    <m/>
  </r>
  <r>
    <s v="AUD_FIN_2022"/>
    <s v="19. AUDITORÍA FINANCIERA 2020"/>
    <n v="2020"/>
    <x v="24"/>
    <s v="Trámite liberación de saldos registros presupuestales  "/>
    <x v="18"/>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m/>
    <n v="0"/>
    <n v="0"/>
    <n v="0"/>
    <n v="0"/>
    <m/>
    <m/>
    <m/>
  </r>
  <r>
    <s v="AUD_FIN_2022"/>
    <s v="19. AUDITORÍA FINANCIERA 2020"/>
    <n v="2020"/>
    <x v="24"/>
    <s v="Trámite liberación de saldos registros presupuestales  "/>
    <x v="18"/>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m/>
    <n v="0"/>
    <n v="0"/>
    <n v="0"/>
    <n v="0"/>
    <m/>
    <m/>
    <m/>
  </r>
  <r>
    <s v="AUD_FIN_2022"/>
    <s v="19. AUDITORÍA FINANCIERA 2020"/>
    <n v="2020"/>
    <x v="24"/>
    <s v="Trámite liberación de saldos registros presupuestales  "/>
    <x v="18"/>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Generar orientaciones desde la Dirección Regional hacia los Supervisores de Contrato respecto al trámite de reservas presupuestales."/>
    <s v="Oficio"/>
    <n v="2"/>
    <d v="2023-09-01T00:00:00"/>
    <d v="2024-07-31T00:00:00"/>
    <n v="47.7"/>
    <m/>
    <n v="0"/>
    <n v="0"/>
    <n v="0"/>
    <n v="0"/>
    <m/>
    <m/>
    <m/>
  </r>
  <r>
    <s v="AUD_FIN_2022"/>
    <s v="19. AUDITORÍA FINANCIERA 2020"/>
    <n v="2020"/>
    <x v="24"/>
    <s v="Trámite liberación de saldos registros presupuestales  "/>
    <x v="18"/>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m/>
    <n v="0"/>
    <n v="0"/>
    <n v="0"/>
    <n v="0"/>
    <m/>
    <m/>
    <m/>
  </r>
  <r>
    <s v="AUD_FIN_2022"/>
    <s v="AUDITORÍA FINANCIERA 2022"/>
    <n v="2022"/>
    <x v="49"/>
    <s v="Liberación de Recursos (D) (Valle del Cauca)"/>
    <x v="18"/>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Identificar los centros zonales de mayor impacto en montos de recursos no ejecutados."/>
    <s v="Matriz de Seguimiento"/>
    <n v="3"/>
    <d v="2023-09-01T00:00:00"/>
    <d v="2024-07-31T00:00:00"/>
    <n v="47.7"/>
    <m/>
    <n v="0"/>
    <n v="0"/>
    <n v="0"/>
    <n v="0"/>
    <m/>
    <m/>
    <m/>
  </r>
  <r>
    <s v="AUD_FIN_2022"/>
    <s v="AUDITORÍA FINANCIERA 2022"/>
    <n v="2022"/>
    <x v="49"/>
    <s v="Liberación de Recursos (D) (Valle del Cauca)"/>
    <x v="18"/>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Realizar seguimiento a los recursos no ejecutados en articulacion entre los grupos financiero, jurídico y grupos misionales."/>
    <s v="Acta de Reunión"/>
    <n v="3"/>
    <d v="2023-09-01T00:00:00"/>
    <d v="2024-07-31T00:00:00"/>
    <n v="47.7"/>
    <m/>
    <n v="0"/>
    <n v="0"/>
    <n v="0"/>
    <n v="0"/>
    <m/>
    <m/>
    <m/>
  </r>
  <r>
    <s v="AUD_FIN_2022"/>
    <s v="AUDITORÍA FINANCIERA 2022"/>
    <n v="2022"/>
    <x v="49"/>
    <s v="Liberación de Recursos (D) (Valle del Cauca)"/>
    <x v="18"/>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m/>
    <n v="0"/>
    <n v="0"/>
    <n v="0"/>
    <n v="0"/>
    <m/>
    <m/>
    <m/>
  </r>
  <r>
    <s v="AUD_FIN_2022"/>
    <s v="AUDITORÍA FINANCIERA 2022"/>
    <n v="2022"/>
    <x v="49"/>
    <s v="Liberación de Recursos (D) (Valle del Cauca)"/>
    <x v="18"/>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s v="Realizar seguimiento a los recursos no ejecutados en el Comité Regional de Gestión y Desempeño."/>
    <s v="Acta de Reunión"/>
    <n v="3"/>
    <d v="2023-08-01T00:00:00"/>
    <d v="2023-10-31T00:00:00"/>
    <n v="13"/>
    <m/>
    <n v="0"/>
    <n v="0"/>
    <n v="0"/>
    <n v="0"/>
    <m/>
    <m/>
    <m/>
  </r>
  <r>
    <s v="AUD_FIN_2022"/>
    <s v="AUDITORÍA FINANCIERA 2022"/>
    <n v="2022"/>
    <x v="36"/>
    <s v="Cancelación de reservas rezago 2021 (D) (Valle del Cauca)"/>
    <x v="18"/>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m/>
    <n v="0"/>
    <n v="0"/>
    <n v="0"/>
    <n v="0"/>
    <m/>
    <m/>
    <m/>
  </r>
  <r>
    <s v="AUD_FIN_2022"/>
    <s v="AUDITORÍA FINANCIERA 2022"/>
    <n v="2022"/>
    <x v="36"/>
    <s v="Cancelación de reservas rezago 2021 (D) (Valle del Cauca)"/>
    <x v="18"/>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m/>
    <n v="0"/>
    <n v="0"/>
    <n v="0"/>
    <n v="0"/>
    <m/>
    <m/>
    <m/>
  </r>
  <r>
    <s v="AUD_FIN_2022"/>
    <s v="AUDITORÍA FINANCIERA 2022"/>
    <n v="2022"/>
    <x v="36"/>
    <s v="Cancelación de reservas rezago 2021 (D) (Valle del Cauca)"/>
    <x v="18"/>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m/>
    <n v="0"/>
    <n v="0"/>
    <n v="0"/>
    <n v="0"/>
    <m/>
    <m/>
    <m/>
  </r>
  <r>
    <s v="AUD_FIN_2022"/>
    <s v="AUDITORÍA FINANCIERA 2022"/>
    <n v="2022"/>
    <x v="36"/>
    <s v="Cancelación de reservas rezago 2021 (D) (Valle del Cauca)"/>
    <x v="18"/>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m/>
    <n v="0"/>
    <n v="0"/>
    <n v="0"/>
    <n v="0"/>
    <m/>
    <m/>
    <m/>
  </r>
  <r>
    <s v="AUD_FIN_2022"/>
    <s v="AUDITORÍA FINANCIERA 2022"/>
    <n v="2022"/>
    <x v="59"/>
    <s v="Porcentaje Compras Locales (D) (Valle del Cauca)"/>
    <x v="18"/>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Desarrollar grupo de estudio en el grupo de ciclos de vida y nutrición frente a la normatividad vigente de compras locales."/>
    <s v="Acta de Reunión"/>
    <n v="2"/>
    <d v="2023-08-01T00:00:00"/>
    <d v="2024-03-31T00:00:00"/>
    <n v="34.700000000000003"/>
    <m/>
    <n v="0"/>
    <n v="0"/>
    <n v="0"/>
    <n v="0"/>
    <m/>
    <m/>
    <m/>
  </r>
  <r>
    <s v="AUD_FIN_2022"/>
    <s v="AUDITORÍA FINANCIERA 2022"/>
    <n v="2022"/>
    <x v="59"/>
    <s v="Porcentaje Compras Locales (D) (Valle del Cauca)"/>
    <x v="18"/>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Realizar el control de legalidad de los estudios previos respecto al porcentaje de compras locales en los procesos de contratación. "/>
    <s v="Correo electrónico"/>
    <n v="3"/>
    <d v="2023-08-01T00:00:00"/>
    <d v="2024-07-31T00:00:00"/>
    <n v="52.1"/>
    <m/>
    <n v="0"/>
    <n v="0"/>
    <n v="0"/>
    <n v="0"/>
    <m/>
    <m/>
    <m/>
  </r>
  <r>
    <s v="AUD_FIN_2022"/>
    <s v="AUDITORÍA FINANCIERA 2022"/>
    <n v="2022"/>
    <x v="59"/>
    <s v="Porcentaje Compras Locales (D) (Valle del Cauca)"/>
    <x v="18"/>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Verificar el cumplimiento de la marcación del porcentaje de compras locales en el aplicativo SECOP."/>
    <s v="Oficio"/>
    <n v="3"/>
    <d v="2023-08-01T00:00:00"/>
    <d v="2024-07-31T00:00:00"/>
    <n v="52.1"/>
    <m/>
    <n v="0"/>
    <n v="0"/>
    <n v="0"/>
    <n v="0"/>
    <m/>
    <m/>
    <m/>
  </r>
  <r>
    <s v="AUD_FIN_2022"/>
    <s v="AUDITORÍA FINANCIERA 2022"/>
    <n v="2022"/>
    <x v="1"/>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Establecer cronograma de seguimiento presupuestal para Reestablecimiento de Derechos y para Responsabilidad Penal. _x000a_"/>
    <s v="Cronograma - Archivo Excel _x000a_"/>
    <n v="1"/>
    <d v="2023-08-01T00:00:00"/>
    <d v="2023-12-20T00:00:00"/>
    <n v="20.100000000000001"/>
    <m/>
    <n v="0"/>
    <n v="0"/>
    <n v="0"/>
    <n v="0"/>
    <m/>
    <m/>
    <m/>
  </r>
  <r>
    <s v="AUD_FIN_2022"/>
    <s v="AUDITORÍA FINANCIERA 2022"/>
    <n v="2022"/>
    <x v="1"/>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Realizar el seguimiento presupuestal bimestral identificando recursos de inejecución para liberación._x000a_"/>
    <s v="Acta de Reunion_x000a_"/>
    <n v="3"/>
    <d v="2023-08-01T00:00:00"/>
    <d v="2023-12-20T00:00:00"/>
    <n v="20.100000000000001"/>
    <m/>
    <n v="0"/>
    <n v="0"/>
    <n v="0"/>
    <n v="0"/>
    <m/>
    <m/>
    <m/>
  </r>
  <r>
    <s v="AUD_FIN_2022"/>
    <s v="AUDITORÍA FINANCIERA 2022"/>
    <n v="2022"/>
    <x v="1"/>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Verificar bimestralmente la efectiva liberación de recursos comprometidos en los contratos de aporte, por parte de los supervisores de contrato._x000a_"/>
    <s v="Acta de Reunion_x000a_"/>
    <n v="3"/>
    <d v="2023-08-01T00:00:00"/>
    <d v="2023-12-20T00:00:00"/>
    <n v="20.100000000000001"/>
    <m/>
    <n v="0"/>
    <n v="0"/>
    <n v="0"/>
    <n v="0"/>
    <m/>
    <m/>
    <m/>
  </r>
  <r>
    <s v="AUD_FIN_2022"/>
    <s v="AUDITORÍA FINANCIERA 2022"/>
    <n v="2022"/>
    <x v="1"/>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Comunicar las acciones administrativas a los supervisores de contrato de aporte por incumplimiento en la liberación de los recursos."/>
    <s v="Memorando"/>
    <n v="1"/>
    <d v="2023-08-01T00:00:00"/>
    <d v="2023-12-20T00:00:00"/>
    <n v="20.100000000000001"/>
    <m/>
    <n v="0"/>
    <n v="0"/>
    <n v="0"/>
    <n v="0"/>
    <m/>
    <m/>
    <m/>
  </r>
  <r>
    <s v="AUD_FIN_2022"/>
    <s v="AUDITORÍA FINANCIERA 2022"/>
    <n v="2022"/>
    <x v="9"/>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Establecer cronograma de seguimiento presupuestal por dependencia _x000a_"/>
    <s v="Cronograma_x000a_"/>
    <n v="1"/>
    <d v="2023-08-01T00:00:00"/>
    <d v="2023-12-20T00:00:00"/>
    <n v="20.100000000000001"/>
    <m/>
    <n v="0"/>
    <n v="0"/>
    <n v="0"/>
    <n v="0"/>
    <m/>
    <m/>
    <m/>
  </r>
  <r>
    <s v="AUD_FIN_2022"/>
    <s v="AUDITORÍA FINANCIERA 2022"/>
    <n v="2022"/>
    <x v="9"/>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recursos de inejecución, valor certificado y los recursos potenciales de constitución de reservas presupuestales excepcionales _x000a_"/>
    <s v="Acta de reunión_x000a_"/>
    <n v="5"/>
    <d v="2023-08-01T00:00:00"/>
    <d v="2023-12-20T00:00:00"/>
    <n v="20.100000000000001"/>
    <m/>
    <n v="0"/>
    <n v="0"/>
    <n v="0"/>
    <n v="0"/>
    <m/>
    <m/>
    <m/>
  </r>
  <r>
    <s v="AUD_FIN_2022"/>
    <s v="AUDITORÍA FINANCIERA 2022"/>
    <n v="2022"/>
    <x v="9"/>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Verificar la efectiva liberación de recursos de inejecución comprometidos en los contratos de aporte por parte de los supervisores de contrato, el avance en la ejecución presupuestal y los contratos con riesgo de constitución de reservas no excepcionales "/>
    <s v="Acta de reunión_x000a_"/>
    <n v="5"/>
    <d v="2023-08-01T00:00:00"/>
    <d v="2023-12-20T00:00:00"/>
    <n v="20.100000000000001"/>
    <m/>
    <n v="0"/>
    <n v="0"/>
    <n v="0"/>
    <n v="0"/>
    <m/>
    <m/>
    <m/>
  </r>
  <r>
    <s v="AUD_FIN_2022"/>
    <s v="AUDITORÍA FINANCIERA 2022"/>
    <n v="2022"/>
    <x v="9"/>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 Comunicar las acciones administrativas a los supervisores de contrato de aporte por incumplimiento en la liberación de los recursos"/>
    <s v="Memorando"/>
    <n v="1"/>
    <d v="2023-08-01T00:00:00"/>
    <d v="2023-12-31T00:00:00"/>
    <n v="21.7"/>
    <m/>
    <n v="0"/>
    <n v="0"/>
    <n v="0"/>
    <n v="0"/>
    <m/>
    <m/>
    <m/>
  </r>
  <r>
    <s v="AUD_FIN_2022"/>
    <s v="AUDITORÍA FINANCIERA 2022"/>
    <n v="2022"/>
    <x v="9"/>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los recursos potenciales de constitución de reservas presupuestales excepcionales y el avance en la certificación para pago de reserva "/>
    <s v="Correo"/>
    <n v="4"/>
    <d v="2023-08-01T00:00:00"/>
    <d v="2023-12-20T00:00:00"/>
    <n v="20.100000000000001"/>
    <m/>
    <n v="0"/>
    <n v="0"/>
    <n v="0"/>
    <n v="0"/>
    <m/>
    <m/>
    <m/>
  </r>
  <r>
    <s v="AUD_FIN_2022"/>
    <s v="AUDITORÍA FINANCIERA 2022"/>
    <n v="2022"/>
    <x v="10"/>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_x000a_"/>
    <n v="4"/>
    <d v="2023-08-01T00:00:00"/>
    <d v="2023-12-20T00:00:00"/>
    <n v="20.100000000000001"/>
    <m/>
    <n v="0"/>
    <n v="0"/>
    <n v="0"/>
    <n v="0"/>
    <m/>
    <m/>
    <m/>
  </r>
  <r>
    <s v="AUD_FIN_2022"/>
    <s v="AUDITORÍA FINANCIERA 2022"/>
    <n v="2022"/>
    <x v="10"/>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
    <s v="Correo"/>
    <n v="4"/>
    <d v="2023-08-01T00:00:00"/>
    <d v="2023-12-20T00:00:00"/>
    <n v="20.100000000000001"/>
    <m/>
    <n v="0"/>
    <n v="0"/>
    <n v="0"/>
    <n v="0"/>
    <m/>
    <m/>
    <m/>
  </r>
  <r>
    <s v="AUD_FIN_2022"/>
    <s v="AUDITORÍA FINANCIERA 2022"/>
    <n v="2022"/>
    <x v="10"/>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n v="4"/>
    <d v="2023-08-01T00:00:00"/>
    <d v="2023-12-20T00:00:00"/>
    <n v="20.100000000000001"/>
    <m/>
    <n v="0"/>
    <n v="0"/>
    <n v="0"/>
    <n v="0"/>
    <m/>
    <m/>
    <m/>
  </r>
  <r>
    <s v="AUD_FIN_2022"/>
    <s v="AUDITORÍA FINANCIERA 2022"/>
    <n v="2022"/>
    <x v="10"/>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el avance en la certificación para pago de las reservas  constituidas en el 2022 de presupuesto no ejecutado en el 2021"/>
    <s v="Acta de reunión_x000a_"/>
    <n v="4"/>
    <d v="2023-08-01T00:00:00"/>
    <d v="2023-12-20T00:00:00"/>
    <n v="20.100000000000001"/>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1 Definir punto de control en la actividad de publicación de los documentos precontractuales en SECOP II"/>
    <s v="Acta de reunión"/>
    <s v="1_x000a_"/>
    <d v="2023-08-01T00:00:00"/>
    <d v="2023-09-30T00:00:00"/>
    <n v="8.6"/>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2 Implementar el punto de control definido para la actividad de publicación de los documentos precontractuales en SECOP II."/>
    <s v="Correo electrónico"/>
    <s v="1_x000a_"/>
    <d v="2023-09-01T00:00:00"/>
    <d v="2023-09-30T00:00:00"/>
    <n v="4.0999999999999996"/>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3 Verificar la implementación del punto de control definido para la actividad de publicación de los documentos precontractuales en SECOP II. "/>
    <s v="Acta de reunión"/>
    <s v="1_x000a_"/>
    <d v="2023-10-01T00:00:00"/>
    <d v="2024-01-31T00:00:00"/>
    <n v="17.399999999999999"/>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4 Realizar seguimiento mensual al punto de control implementado"/>
    <s v="Correo electrónico"/>
    <s v="4_x000a_"/>
    <d v="2023-10-01T00:00:00"/>
    <d v="2024-01-31T00:00:00"/>
    <n v="17.399999999999999"/>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s v="2.1 Memorando"/>
    <n v="1"/>
    <d v="2023-08-01T00:00:00"/>
    <d v="2023-09-30T00:00:00"/>
    <n v="8.6"/>
    <m/>
    <n v="0"/>
    <n v="0"/>
    <n v="0"/>
    <n v="0"/>
    <m/>
    <m/>
    <m/>
  </r>
  <r>
    <s v="AUD_FIN_2022"/>
    <s v="19. AUDITORÍA FINANCIERA 2020"/>
    <n v="2020"/>
    <x v="2"/>
    <s v="Publicación en el Sistema Electrónico de  Contratación  Pública — SECOP "/>
    <x v="2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2. Establecer herramienta o actividad que fortalezca la publicación de documentos de ejecución en SECOP II "/>
    <s v="2.2 Reiterar solicitud realizada a la Dirección Financiera"/>
    <s v="Correo electrónico"/>
    <n v="1"/>
    <d v="2023-10-01T00:00:00"/>
    <d v="2023-12-31T00:00:00"/>
    <n v="13"/>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
    <s v="Acta de reunión"/>
    <s v="1_x000a_"/>
    <d v="2023-08-01T00:00:00"/>
    <d v="2023-09-30T00:00:00"/>
    <n v="8.6"/>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2 Implementar el punto de control definido para la actividad de publicación de los documentos precontractuales en SECOP II. "/>
    <s v="Correo electrónico"/>
    <s v="1_x000a_"/>
    <d v="2023-09-01T00:00:00"/>
    <d v="2023-09-30T00:00:00"/>
    <n v="4.0999999999999996"/>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3 Verificar la implementación del punto de control definido para la actividad de publicación de los documentos precontractuales en SECOP II. "/>
    <s v="Acta de reunión"/>
    <s v="1_x000a_"/>
    <d v="2023-10-01T00:00:00"/>
    <d v="2024-01-31T00:00:00"/>
    <n v="17.399999999999999"/>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4 Realizar seguimiento mensual al punto de control implementado"/>
    <s v="Correo electrónico"/>
    <s v="4_x000a_"/>
    <d v="2023-10-01T00:00:00"/>
    <d v="2024-01-31T00:00:00"/>
    <n v="17.399999999999999"/>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s v="2.1 Memorando"/>
    <n v="1"/>
    <d v="2023-08-01T00:00:00"/>
    <d v="2023-09-30T00:00:00"/>
    <n v="8.6"/>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2. Establecer herramienta o actividad que fortalezca la publicación de documentos de ejecución en SECOP II "/>
    <s v="2.2 Reiterar solicitud realizada a la Dirección Financiera"/>
    <s v="Correo electrónico"/>
    <n v="1"/>
    <d v="2023-10-01T00:00:00"/>
    <d v="2023-12-31T00:00:00"/>
    <n v="13"/>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Corrección: Realizar la publicación de los documentos relacionados como faltantes en el hallazgo establecido por el ente de control"/>
    <s v="1. Realizar desde la DCO la publicación de los documentos competencia del área en SECOP II"/>
    <s v="Consolidado de contratos relacionales en el hallazgo con la URL SECOP II"/>
    <n v="1"/>
    <d v="2023-09-01T00:00:00"/>
    <d v="2023-12-31T00:00:00"/>
    <n v="17.3"/>
    <m/>
    <n v="0"/>
    <n v="0"/>
    <n v="0"/>
    <n v="0"/>
    <m/>
    <m/>
    <m/>
  </r>
  <r>
    <s v="AUD_FIN_2022"/>
    <s v="24. AUDITORÍA FINANCIERA 2021"/>
    <n v="2021"/>
    <x v="64"/>
    <s v="Publicidad en el sistema electrónico de contratación pública SECOP II (D) (Dirección General)"/>
    <x v="21"/>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Corrección: Realizar la publicación de los documentos relacionados como faltantes en el hallazgo establecido por el ente de control"/>
    <s v="2. Solicitar a las áreas supervisoras la publicación de los documentos en SECOP II y verificar su publicación"/>
    <s v="Memorando al supervisor y Consolidado de contratos relacionales en el hallazgo con la URL SECOP II"/>
    <n v="2"/>
    <d v="2023-09-01T00:00:00"/>
    <d v="2023-12-31T00:00:00"/>
    <n v="17.3"/>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
    <s v="Acta de reunión"/>
    <s v="1_x000a_"/>
    <d v="2023-08-01T00:00:00"/>
    <d v="2023-09-30T00:00:00"/>
    <n v="8.6"/>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2 Implementar el punto de control definido para la actividad de publicación de los documentos precontractuales en SECOP II. "/>
    <s v="Correo electrónico"/>
    <s v="1_x000a_"/>
    <d v="2023-09-01T00:00:00"/>
    <d v="2023-09-30T00:00:00"/>
    <n v="4.0999999999999996"/>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3 Verificar la implementación del punto de control definido para la actividad de publicación de los documentos precontractuales en SECOP II. "/>
    <s v="Acta de reunión"/>
    <s v="1_x000a_"/>
    <d v="2023-10-01T00:00:00"/>
    <d v="2024-01-31T00:00:00"/>
    <n v="17.399999999999999"/>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4 Realizar seguimiento mensual al punto de control implementado"/>
    <s v="Correo electrónico"/>
    <s v="4_x000a_"/>
    <d v="2023-10-01T00:00:00"/>
    <d v="2024-01-31T00:00:00"/>
    <n v="17.399999999999999"/>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s v="2.1 Memorando"/>
    <n v="1"/>
    <d v="2023-08-01T00:00:00"/>
    <d v="2023-09-30T00:00:00"/>
    <n v="8.6"/>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2. Establecer herramienta o actividad que fortalezca la publicación de documentos de ejecución en SECOP II "/>
    <s v="2.2 Reiterar solicitud realizada a la Dirección Financiera"/>
    <s v="Correo electrónico"/>
    <n v="1"/>
    <d v="2023-10-01T00:00:00"/>
    <d v="2023-12-31T00:00:00"/>
    <n v="13"/>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3. Expedir lineamiento para la actividad de publicación de documentos de la etapa precontractual en la TVEC."/>
    <s v="3.1 Definir lineamiento para la debida publicación de documentos de la etapa precontractual en la TVEC. "/>
    <s v="Documento_x000a_"/>
    <n v="1"/>
    <d v="2023-08-01T00:00:00"/>
    <d v="2023-10-31T00:00:00"/>
    <n v="13"/>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3. Expedir lineamiento para la actividad de publicación de documentos de la etapa precontractual en la TVEC."/>
    <s v="3.2 Implementar al interior de la DCO el lineamiento para la debida publicación de documentos de la etapa precontractual en la TVEC."/>
    <s v="Correo electrónico  y Acta de socialización _x000a_"/>
    <n v="4"/>
    <d v="2023-10-01T00:00:00"/>
    <d v="2024-07-31T00:00:00"/>
    <n v="43.4"/>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3. Expedir lineamiento para la actividad de publicación de documentos de la etapa precontractual en la TVEC."/>
    <s v="3.3 Verificar la implementación del lineamiento establecido para la debida publicación de documentos de la etapa precontractual en la TVEC. "/>
    <s v="Acta"/>
    <n v="3"/>
    <d v="2023-11-01T00:00:00"/>
    <d v="2024-07-31T00:00:00"/>
    <n v="39"/>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4. Expedir lineamiento para la publicación de los documentos de ejecución para las órdenes de compra gestionadas en la TVEC."/>
    <s v="4.1 Definir lineamiento para la publicación de los documentos de ejecución para las órdenes de compra gestionadas en la TVEC. "/>
    <s v="Documento_x000a_"/>
    <n v="1"/>
    <d v="2023-08-01T00:00:00"/>
    <d v="2023-10-31T00:00:00"/>
    <n v="13"/>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4. Expedir lineamiento para la publicación de los documentos de ejecución para las órdenes de compra gestionadas en la TVEC."/>
    <s v="4.2 Remitir periódicamente el lineamiento establecido para la publicación de los documentos de ejecución de las órdenes de compra gestionadas en la TVEC. "/>
    <s v="Correo electrónico "/>
    <n v="3"/>
    <d v="2023-11-01T00:00:00"/>
    <d v="2024-07-31T00:00:00"/>
    <n v="39"/>
    <m/>
    <n v="0"/>
    <n v="0"/>
    <n v="0"/>
    <n v="0"/>
    <m/>
    <m/>
    <m/>
  </r>
  <r>
    <s v="AUD_FIN_2022"/>
    <s v="AUDITORÍA FINANCIERA 2022"/>
    <n v="2022"/>
    <x v="3"/>
    <s v="Publicidad en el sistema electrónico de contratación pública SECOP II (D) (Dirección General)"/>
    <x v="2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4. Expedir lineamiento para la publicación de los documentos de ejecución para las órdenes de compra gestionadas en la TVEC."/>
    <s v="4.3 Verificar la remisión periódica del lineamiento establecido para la publicación de los documentos de ejecución para las órdenes de compra gestionadas en la TVEC."/>
    <s v="Correo electrónico"/>
    <n v="3"/>
    <d v="2023-11-01T00:00:00"/>
    <d v="2024-07-31T00:00:00"/>
    <n v="39"/>
    <m/>
    <n v="0"/>
    <n v="0"/>
    <n v="0"/>
    <n v="0"/>
    <m/>
    <m/>
    <m/>
  </r>
  <r>
    <s v="AUD_FIN_2022"/>
    <s v="AUDITORÍA FINANCIERA 2022"/>
    <n v="2022"/>
    <x v="3"/>
    <s v="Publicidad en el sistema electrónico de contratación pública SECOP II (D) (Dirección General)"/>
    <x v="2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La Oficina Asesora de Comunicaciones ejecuto el contrato interadministrativo 1017872019 de 2022, en el cual se realizó de manera oportuna y eficiente la planeación, programación y seguimiento a la ejecución presupuestal del recurso asignado. Sin embargo, no se cargaron las evidencias en el portal web del Sistema Electrónico de Contratación Pública SECOP II, quedaron en una ruta de SharePoint relacionada para el proceso "/>
    <s v="En cumplimiento del seguimiento contractual y presupuestal, acordar con los responsables de la supervisión, reuniones de seguimiento y alertas sobre los recursos ejecutados y así poder cargar en el portal web del Sistema Electrónico de Contratación Pública SECOP II las evidencias correspondientes. En verificación con la Dirección de Contratación."/>
    <s v="En estos espacios, revisar las alertas de seguimiento a la ejecución contractual y presupuestal, para con el aval de todos los supervisores realizar el cargue de información antes de finalizar la vigencia."/>
    <s v="Numero de actas de reuniones periódicas de ejecución contractual y presupuestal."/>
    <n v="2"/>
    <d v="2023-09-01T00:00:00"/>
    <d v="2023-12-31T00:00:00"/>
    <n v="17.3"/>
    <m/>
    <n v="0"/>
    <n v="0"/>
    <n v="0"/>
    <n v="0"/>
    <m/>
    <m/>
    <m/>
  </r>
  <r>
    <s v="AUD_FIN_2022"/>
    <s v="16. AUDITORÍA FINANCIERA 2019"/>
    <n v="2019"/>
    <x v="15"/>
    <s v=" Principio de publicidad en la contratación"/>
    <x v="23"/>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 Revisión  y verificación del 100% de los  contratos suscritos  durante la vigencia 2023 frente a los documentos precontractuales y contractuales publicados en el Secop II_x000a_"/>
    <s v="Informe de verificación y revisión de contros _x000a_Actas de comité de Gestión y desempeño en los cuales se realzia la socilización  y/o memorando "/>
    <n v="1"/>
    <d v="2023-08-01T00:00:00"/>
    <d v="2023-12-15T00:00:00"/>
    <n v="19.399999999999999"/>
    <m/>
    <n v="0"/>
    <n v="0"/>
    <n v="0"/>
    <n v="0"/>
    <m/>
    <m/>
    <m/>
  </r>
  <r>
    <s v="AUD_FIN_2022"/>
    <s v="16. AUDITORÍA FINANCIERA 2019"/>
    <n v="2019"/>
    <x v="15"/>
    <s v=" Principio de publicidad en la contratación"/>
    <x v="23"/>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_x000a_* Socialización de  resultados de verficación a supervisores del contrato y grupo juridico "/>
    <s v="_x000a_Actas de comité de Gestión y desempeño en los cuales se realzia la socilización  y/o memorando "/>
    <n v="1"/>
    <d v="2023-08-01T00:00:00"/>
    <d v="2023-12-15T00:00:00"/>
    <n v="19.399999999999999"/>
    <m/>
    <n v="0"/>
    <n v="0"/>
    <n v="0"/>
    <n v="0"/>
    <m/>
    <m/>
    <m/>
  </r>
  <r>
    <s v="AUD_FIN_2022"/>
    <s v="AUDITORÍA FINANCIERA 2022"/>
    <n v="2022"/>
    <x v="49"/>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1. Realizar seguimiento a la ejecución financiera a través de matriz  de reporte de saldos no ejecutados, ejcución de contratartida y destinación del rubro de gastos administrativos._x000a_"/>
    <s v="Matriz de reporte al seguimiento financiero"/>
    <n v="6"/>
    <d v="2023-09-01T00:00:00"/>
    <d v="2024-08-31T00:00:00"/>
    <n v="52.1"/>
    <m/>
    <n v="0"/>
    <n v="0"/>
    <n v="0"/>
    <n v="0"/>
    <m/>
    <m/>
    <m/>
  </r>
  <r>
    <s v="AUD_FIN_2022"/>
    <s v="AUDITORÍA FINANCIERA 2022"/>
    <n v="2022"/>
    <x v="49"/>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2. Realizar visita a la Regional ICBF Valle del Cauca para apoyar la implementación y verificación del instrumento de supervisión."/>
    <s v="Acta de reunión"/>
    <n v="1"/>
    <d v="2024-05-01T00:00:00"/>
    <d v="2024-05-31T00:00:00"/>
    <n v="4.3"/>
    <m/>
    <n v="0"/>
    <n v="0"/>
    <n v="0"/>
    <n v="0"/>
    <m/>
    <m/>
    <m/>
  </r>
  <r>
    <s v="AUD_FIN_2022"/>
    <s v="AUDITORÍA FINANCIERA 2022"/>
    <n v="2022"/>
    <x v="10"/>
    <s v="Ejecución de Reservas Rezago 2021 (D) (Cauca)"/>
    <x v="24"/>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1. Realizar seguimiento a la ejecución financiera a través de matriz  de reporte de saldos no ejecutados, ejcución de contratartida y destinación del rubro de gastos administrativos._x000a_"/>
    <s v="Matriz de reporte al seguimiento financiero"/>
    <n v="6"/>
    <d v="2023-09-01T00:00:00"/>
    <d v="2024-08-31T00:00:00"/>
    <n v="52.1"/>
    <m/>
    <n v="0"/>
    <n v="0"/>
    <n v="0"/>
    <n v="0"/>
    <m/>
    <m/>
    <m/>
  </r>
  <r>
    <s v="AUD_FIN_2022"/>
    <s v="AUDITORÍA FINANCIERA 2022"/>
    <n v="2022"/>
    <x v="10"/>
    <s v="Ejecución de Reservas Rezago 2021 (D) (Cauca)"/>
    <x v="24"/>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2. Realizar visita a la Regional ICBF Cauca para apoyar la implementación y verificación del instrumento de supervisión."/>
    <s v="Acta de reunión"/>
    <n v="1"/>
    <d v="2024-06-01T00:00:00"/>
    <d v="2024-06-30T00:00:00"/>
    <n v="4.0999999999999996"/>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1. Formular el Plan de trabajo  para definir las actividades a desarrollar para el cumplimiento de la acción de mejora formulada.                                                                                                                                                                                                                                                                                                                                                                                                                                "/>
    <s v="Acta"/>
    <n v="1"/>
    <d v="2023-09-01T00:00:00"/>
    <d v="2023-09-30T00:00:00"/>
    <n v="4.0999999999999996"/>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2. Realizar capacitación a los supervisores de contrato y enlaces, para dar a conocer la reglamentación vigente y los formatos, para el correcto cumplimiento de la finalización y cierre de los procesos contractuales.                                                                                     "/>
    <s v="Acta"/>
    <n v="1"/>
    <d v="2023-09-01T00:00:00"/>
    <d v="2023-09-30T00:00:00"/>
    <n v="4.0999999999999996"/>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3.  Identificar los contratos susceptibles de finalización y cierre contractual a partir de la vigencia 2019._x000a__x000a_                                                                                            "/>
    <s v=" Relación de contatos que requieren acta de finalización y cierre contractual.                                                                                                                                                          "/>
    <n v="3"/>
    <d v="2023-10-01T00:00:00"/>
    <d v="2023-12-31T00:00:00"/>
    <n v="13"/>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4. Enviar  mensualmete a los supervisores el listado de los contratos suceptibles de cierre de xpediente contractual."/>
    <s v="correo electronico a los supervisores de Contratos"/>
    <n v="4"/>
    <d v="2023-09-01T00:00:00"/>
    <d v="2023-12-31T00:00:00"/>
    <n v="17.3"/>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5. Solicitar a los supervisores de contratos la elaboración y firma del acta de cierre de expediente, en cumplimiento de sus obligaciones de acuerdo con la Guía de Supervisión, el Estatuto General de la Contratación Pública, la Ley 1474 de 2011 y demás disposiciones aplicables a la materia, así como la  Ley 1952 de 2019, Código General Disciplinario.  "/>
    <s v="Correo electrónico                                                                                                                                                                                                                                                                                                                                                                                                                                                            "/>
    <n v="4"/>
    <d v="2023-10-01T00:00:00"/>
    <d v="2023-12-31T00:00:00"/>
    <n v="13"/>
    <m/>
    <n v="0"/>
    <n v="0"/>
    <n v="0"/>
    <n v="0"/>
    <m/>
    <m/>
    <m/>
  </r>
  <r>
    <s v="AUD_FIN_2022"/>
    <s v="16. AUDITORÍA FINANCIERA 2019"/>
    <n v="2020"/>
    <x v="15"/>
    <s v="Principio de publicidad en la contratación"/>
    <x v="25"/>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6. Publicar las actas de cierre en la plataforma respectiva, de acuerdo con el control de actas firmadas.                                                                                                                                                                                                                                                                                                                                                                                                   "/>
    <s v=" Relación de contratos publicados en la plataforma respectiva                                                                                                                   "/>
    <n v="4"/>
    <d v="2023-10-01T00:00:00"/>
    <d v="2023-12-31T00:00:00"/>
    <n v="13"/>
    <m/>
    <n v="0"/>
    <n v="0"/>
    <n v="0"/>
    <n v="0"/>
    <m/>
    <m/>
    <m/>
  </r>
  <r>
    <s v="AUD_FIN_2022"/>
    <s v="AUDITORÍA FINANCIERA 2022"/>
    <n v="2022"/>
    <x v="37"/>
    <s v="Vigencias expiradas (D) (Dirección General)"/>
    <x v="25"/>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1. capacitar a los supervisores de contratos sobre normativas presupuetales, especficamete en la constitución de reservas presupuestales._x000a__x000a_"/>
    <s v="Acta"/>
    <s v="1_x000a_"/>
    <d v="2023-10-01T00:00:00"/>
    <d v="2023-10-31T00:00:00"/>
    <n v="4.3"/>
    <m/>
    <n v="0"/>
    <n v="0"/>
    <n v="0"/>
    <n v="0"/>
    <m/>
    <m/>
    <m/>
  </r>
  <r>
    <s v="AUD_FIN_2022"/>
    <s v="AUDITORÍA FINANCIERA 2022"/>
    <n v="2022"/>
    <x v="37"/>
    <s v="Vigencias expiradas (D) (Dirección General)"/>
    <x v="25"/>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2. Hacer seguimiento a la ejecución presupuestal , con el propósito de que se constituyan las reservas presupuetales a corde a la normatividad vigente."/>
    <s v="Correo electrónico"/>
    <n v="3"/>
    <d v="2023-09-01T00:00:00"/>
    <d v="2023-11-30T00:00:00"/>
    <n v="12.9"/>
    <m/>
    <n v="0"/>
    <n v="0"/>
    <n v="0"/>
    <n v="0"/>
    <m/>
    <m/>
    <m/>
  </r>
  <r>
    <s v="AUD_FIN_2022"/>
    <s v="AUDITORÍA FINANCIERA 2022"/>
    <n v="2022"/>
    <x v="37"/>
    <s v="Vigencias expiradas (D) (Dirección General)"/>
    <x v="25"/>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3. Consolidar reservas presupuestales constituidas para la vigencia 2023, elaborando matriz de seguimiento relacionando centro zonal, fecha de pago o liquidación de contrato. Haciendo seguimiento mensual hasta finalizar proceso."/>
    <s v="Matriz de seguimiento de reservas presupuestales"/>
    <n v="1"/>
    <d v="2023-12-01T00:00:00"/>
    <d v="2023-12-31T00:00:00"/>
    <n v="4.3"/>
    <m/>
    <n v="0"/>
    <n v="0"/>
    <n v="0"/>
    <n v="0"/>
    <m/>
    <m/>
    <m/>
  </r>
  <r>
    <s v="AUD_FIN_2022"/>
    <s v="AUDITORÍA FINANCIERA 2022"/>
    <n v="2022"/>
    <x v="50"/>
    <s v="Aportes valor técnico agregado y contrapartidas (Magdalena)"/>
    <x v="2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1. Realizar una revisión de los manuales técnicos operativos de las modalidades de primera infancia con el fin de identificar los ajustes que se requieren relacionados con la disminución y aumento de contrapartida y/o valor técnico agregado  y  la necesidad de asistencia técnica por parte de Dirección de Primera Infancia hacia la Regional Magdalena"/>
    <s v="Acta de reunión"/>
    <n v="1"/>
    <d v="2023-09-01T00:00:00"/>
    <d v="2023-09-30T00:00:00"/>
    <n v="4.0999999999999996"/>
    <m/>
    <n v="0"/>
    <n v="0"/>
    <n v="0"/>
    <n v="0"/>
    <m/>
    <m/>
    <m/>
  </r>
  <r>
    <s v="AUD_FIN_2022"/>
    <s v="AUDITORÍA FINANCIERA 2022"/>
    <n v="2022"/>
    <x v="50"/>
    <s v="Aportes valor técnico agregado y contrapartidas (Magdalena)"/>
    <x v="2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2. Remitir a la Dirección de Primera Infancia las necesidades de asistencia técnica de la Regional Magdalena especialmente  en el manejo de la contrapartida sobre las reducciones de los contratos y la propuesta de ajustes a los manuales producto de la verificación previa de la regional."/>
    <s v="Correo electrónico"/>
    <n v="1"/>
    <d v="2023-09-01T00:00:00"/>
    <d v="2023-09-30T00:00:00"/>
    <n v="4.0999999999999996"/>
    <m/>
    <n v="0"/>
    <n v="0"/>
    <n v="0"/>
    <n v="0"/>
    <m/>
    <m/>
    <m/>
  </r>
  <r>
    <s v="AUD_FIN_2022"/>
    <s v="AUDITORÍA FINANCIERA 2022"/>
    <n v="2022"/>
    <x v="50"/>
    <s v="Aportes valor técnico agregado y contrapartidas (Magdalena)"/>
    <x v="2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3.Socializar en el marco del GET  con  los supervisores de contrato, enlaces financieros y apoyo financieros en la sede regional  el procedimiento establecido en el manual operativo para el manejo de la contrapartida sobre las reducciones de los contratos."/>
    <s v="Acta de reunión"/>
    <n v="1"/>
    <d v="2023-08-01T00:00:00"/>
    <d v="2023-12-31T00:00:00"/>
    <n v="21.7"/>
    <m/>
    <n v="0"/>
    <n v="0"/>
    <n v="0"/>
    <n v="0"/>
    <m/>
    <m/>
    <m/>
  </r>
  <r>
    <s v="AUD_FIN_2022"/>
    <s v="AUDITORÍA FINANCIERA 2022"/>
    <n v="2022"/>
    <x v="50"/>
    <s v="Aportes valor técnico agregado y contrapartidas (Magdalena)"/>
    <x v="2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4.Realizar visitas de seguimiento al proceso de legalizacion de las cuentas en los centros zonales, verificando una muestra aleatoria de contratos y contrapartidas, realizando las respectivas retroalimentaciones."/>
    <s v="Informe "/>
    <n v="8"/>
    <d v="2023-08-01T00:00:00"/>
    <d v="2023-12-31T00:00:00"/>
    <n v="21.7"/>
    <m/>
    <n v="0"/>
    <n v="0"/>
    <n v="0"/>
    <n v="0"/>
    <m/>
    <m/>
    <m/>
  </r>
  <r>
    <s v="AUD_FIN_2022"/>
    <s v="AUDITORÍA FINANCIERA 2022"/>
    <n v="2023"/>
    <x v="65"/>
    <s v="Aportes valor técnico agregado y contrapartidas (Magdalena)"/>
    <x v="2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Hacer seguimiento a las orientaciones impartidas en el memorando 20191000000001100011143 del 20/06/2019"/>
    <s v="Actividad 5.Verificar, en sesión de Comité Regional de Gestión y Desempeño,  la efectividad  de las actividades propuestas en los PMCGR Hallazgo 26, que después del reporte del 100% de evidencias  han dado cierre al hallazgo"/>
    <s v="Acta Comite Regional de Gestión y Desempeño"/>
    <n v="1"/>
    <d v="2024-01-31T00:00:00"/>
    <d v="2024-02-28T00:00:00"/>
    <n v="4"/>
    <m/>
    <n v="0"/>
    <n v="0"/>
    <n v="0"/>
    <n v="0"/>
    <m/>
    <m/>
    <m/>
  </r>
  <r>
    <s v="AUD_FIN_2022"/>
    <s v="AUDITORÍA FINANCIERA 2022"/>
    <n v="2022"/>
    <x v="65"/>
    <s v="Plazo de ejecución presupuestado (D,F) (Magdalena)"/>
    <x v="2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1. Realizar una revisión de los manuales técnicos operativos de las modalidades de Adolescencia y Juventud 2023,  con el fin de identificar los ajustes que se requieren relacionados con orientaciones específicas dentro del Manual  de cómo proceder frente al caso de no poder ejecuctar la oferta en el tiempo establecido inicialmente , y los pautas de cómo el operador debe realizar el proceso de intensificación, donde da cumplimiento con la secuencia metodológica y currículum que se estabalece para el contrato._x000a_Nota: Actividad que se realizará en el momento que inice la operatividad de las modalidades que hacen parte la Dirección de  Adolescencia y Juventud."/>
    <s v="Acta de reunión"/>
    <n v="1"/>
    <d v="2023-08-01T00:00:00"/>
    <d v="2023-12-31T00:00:00"/>
    <n v="21.7"/>
    <m/>
    <n v="0"/>
    <n v="0"/>
    <n v="0"/>
    <n v="0"/>
    <m/>
    <m/>
    <m/>
  </r>
  <r>
    <s v="AUD_FIN_2022"/>
    <s v="AUDITORÍA FINANCIERA 2022"/>
    <n v="2022"/>
    <x v="65"/>
    <s v="Plazo de ejecución presupuestado (D,F) (Magdalena)"/>
    <x v="2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2. Desarrollar mesa de trabajo en aras de realizar asistencia tecnica, administrativa y fiananciera para  el debido almacenamiento de los documentos relacionados a  cada una de las fases de ejecuciòn de los contratos de aporte de las modalidades que contemplen  actividades de intensificaciòn dentro de su ejecuciòn para  prevenir las situaciones evidenciadas por la Contraloría General, donde se identificarán debilidades en el seguimiento  financiero  realizado por quien ejerce la supervisión de una muestra aleatoria de contratos de aporte  y a su vez se llevará a cabo la retroalimentación de dichas situaciones. En el ejercicio participará el  Equipo Financiero de la Regional, los financieros zonales y la supervisora del contrato. _x000a_Nota: Actividad que se realizará en e  lmomento que inice la operatividad de las modalidades que hacen parte la Dirección de  Adolescencia y Juventud."/>
    <s v="Acta de reunión"/>
    <n v="1"/>
    <d v="2023-08-01T00:00:00"/>
    <d v="2023-12-31T00:00:00"/>
    <n v="21.7"/>
    <m/>
    <n v="0"/>
    <n v="0"/>
    <n v="0"/>
    <n v="0"/>
    <m/>
    <m/>
    <m/>
  </r>
  <r>
    <s v="AUD_FIN_2022"/>
    <s v="AUDITORÍA FINANCIERA 2022"/>
    <n v="2022"/>
    <x v="65"/>
    <s v="Plazo de ejecución presupuestado (D,F) (Magdalena)"/>
    <x v="2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Hacer seguimiento a las orientaciones impartidas en el memorando 20191000000001100011143 del 20/06/2019"/>
    <s v="Actividad 3. Verificar, en sesión de Comité Regional de Gestión y Desempeño,  la efectividad  de las actividades propuestas en los PMCGR Hallazgo 27, que después del reporte del 100% de evidencias  han dado cierre al hallazgo"/>
    <s v="Acta Comite Regional de Gestión y Desempeño"/>
    <n v="1"/>
    <d v="2024-01-31T00:00:00"/>
    <d v="2024-02-28T00:00:00"/>
    <n v="4"/>
    <m/>
    <n v="0"/>
    <n v="0"/>
    <n v="0"/>
    <n v="0"/>
    <m/>
    <m/>
    <m/>
  </r>
  <r>
    <s v="AUD_FIN_2022"/>
    <s v="AUDITORÍA FINANCIERA 2022"/>
    <n v="2022"/>
    <x v="51"/>
    <s v="Contrato 169 de 2022, pagos a proveedores (IP) (Magdalena)"/>
    <x v="2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1. Verificar una muestra aleatoria de 8 contratos de aportes 1 por centro zonal y realizar la retroalimentación respectiva._x000a_"/>
    <s v="Acta de reunión"/>
    <n v="8"/>
    <d v="2023-08-01T00:00:00"/>
    <d v="2023-12-31T00:00:00"/>
    <n v="21.7"/>
    <m/>
    <n v="0"/>
    <n v="0"/>
    <n v="0"/>
    <n v="0"/>
    <m/>
    <m/>
    <m/>
  </r>
  <r>
    <s v="AUD_FIN_2022"/>
    <s v="AUDITORÍA FINANCIERA 2022"/>
    <n v="2022"/>
    <x v="51"/>
    <s v="Contrato 169 de 2022, pagos a proveedores (IP) (Magdalena)"/>
    <x v="2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2. Realizar mesas de trabajo conjuntas entre los equipos financieros de la Regional, los enlaces finacieros zonales, Entidades Administradoras de Servicios- EAS  y  la supervisora del contrato de aporte donde se   retroalimente el seguimiento financiero, con el fin de  verificar la apropiación respecto a las orientaciones brindadas en temáticas especificas del esquema de seguimiento financiero de los contratos de aporte en el marco de la atención a la primera infancia. ( 1 visita por centro zonal)"/>
    <s v="Acta de reunión"/>
    <n v="8"/>
    <d v="2023-08-01T00:00:00"/>
    <d v="2023-12-31T00:00:00"/>
    <n v="21.7"/>
    <m/>
    <n v="0"/>
    <n v="0"/>
    <n v="0"/>
    <n v="0"/>
    <m/>
    <m/>
    <m/>
  </r>
  <r>
    <s v="AUD_FIN_2022"/>
    <s v="AUDITORÍA FINANCIERA 2022"/>
    <n v="2023"/>
    <x v="52"/>
    <s v="Contrato 169 de 2022, pagos a proveedores (IP) (Magdalena)"/>
    <x v="2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Hacer seguimiento a las orientaciones impartidas en el memorando 20191000000001100011143 del 20/06/2019"/>
    <s v="Actividad 3.Verificar, en sesión de Comité Regional de Gestión y Desempeño,  la efectividad  de las actividades propuestas en los PMCGR Hallazgo 28, que después del reporte del 100% de evidencias  han dado cierre al hallazgo"/>
    <s v="Acta Comite Regional de Gestión y Desempeño"/>
    <n v="1"/>
    <d v="2024-01-31T00:00:00"/>
    <d v="2024-02-28T00:00:00"/>
    <n v="4"/>
    <m/>
    <n v="0"/>
    <n v="0"/>
    <n v="0"/>
    <n v="0"/>
    <m/>
    <m/>
    <m/>
  </r>
  <r>
    <s v="AUD_FIN_2022"/>
    <s v="AUDITORÍA FINANCIERA 2022"/>
    <n v="2022"/>
    <x v="52"/>
    <s v="Retiros en cheque y efectivo (D, IP) (Magdalena)"/>
    <x v="2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1.Desarrollar asistencias técnicas en aras de prevenir las situaciones evidenciadas por la CGR, donde se logren evidenciar las debilidades presentadas en los enlaces financieros al momento de presentar las EAS  los documentos pertenecientes a la cuenta de cobro para la legalización de las mismas. "/>
    <s v="ACTAS DE REUNION"/>
    <n v="8"/>
    <d v="2023-08-01T00:00:00"/>
    <d v="2024-05-31T00:00:00"/>
    <n v="43.4"/>
    <m/>
    <n v="0"/>
    <n v="0"/>
    <n v="0"/>
    <n v="0"/>
    <m/>
    <m/>
    <m/>
  </r>
  <r>
    <s v="AUD_FIN_2022"/>
    <s v="AUDITORÍA FINANCIERA 2022"/>
    <n v="2022"/>
    <x v="52"/>
    <s v="Retiros en cheque y efectivo (D, IP) (Magdalena)"/>
    <x v="2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2. Verificar una muestra aleatoria de contratos de aporte el seguimiento financiero ( soportes de legalización entregados por la EAS de tipo financiero, extractos bancarios, conciliación bancaria y soportes de los gastos, entre otros)y realizar la retroalimentación de las evidencias encontradas a los enlaces financieros de CZ, coordinadora de CZ y EAS"/>
    <s v="ACTAS DE REUNION"/>
    <n v="8"/>
    <d v="2023-08-01T00:00:00"/>
    <d v="2024-05-31T00:00:00"/>
    <n v="43.4"/>
    <m/>
    <n v="0"/>
    <n v="0"/>
    <n v="0"/>
    <n v="0"/>
    <m/>
    <m/>
    <m/>
  </r>
  <r>
    <s v="AUD_FIN_2022"/>
    <s v="AUDITORÍA FINANCIERA 2022"/>
    <n v="2023"/>
    <x v="52"/>
    <s v="Retiros en cheque y efectivo (D, IP) (Magdalena)"/>
    <x v="2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Hacer seguimiento a las orientaciones impartidas en el memorando 20191000000001100011143 del 20/06/2019"/>
    <s v="Actvidad 3. Verificar, en sesión de Comité Regional de Gestión y Desempeño,  la efectividad  de las actividades propuestas en los PMCGR Hallazgo 29, que después del reporte del 100% de evidencias  han dado cierre al hallazgo"/>
    <s v="Acta Comite Regional de Gestión y Desempeño"/>
    <n v="1"/>
    <d v="2024-06-01T00:00:00"/>
    <d v="2024-07-31T00:00:00"/>
    <n v="8.6"/>
    <m/>
    <n v="0"/>
    <n v="0"/>
    <n v="0"/>
    <n v="0"/>
    <m/>
    <m/>
    <m/>
  </r>
  <r>
    <s v="AUD_FIN_2022"/>
    <s v="22. AUDITORIA CUMPLIMIENTO CDI"/>
    <n v="2021"/>
    <x v="48"/>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9-30T00:00:00"/>
    <n v="2.7"/>
    <m/>
    <n v="0"/>
    <n v="0"/>
    <n v="0"/>
    <n v="0"/>
    <m/>
    <m/>
    <m/>
  </r>
  <r>
    <s v="AUD_FIN_2022"/>
    <s v="22. AUDITORIA CUMPLIMIENTO CDI"/>
    <n v="2021"/>
    <x v="48"/>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n v="0"/>
    <n v="0"/>
    <n v="0"/>
    <n v="0"/>
    <m/>
    <m/>
    <m/>
  </r>
  <r>
    <s v="AUD_FIN_2022"/>
    <s v="22. AUDITORIA CUMPLIMIENTO CDI"/>
    <n v="2021"/>
    <x v="48"/>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n v="0"/>
    <n v="0"/>
    <n v="0"/>
    <n v="0"/>
    <m/>
    <m/>
    <m/>
  </r>
  <r>
    <s v="AUD_FIN_2022"/>
    <s v="22. AUDITORIA CUMPLIMIENTO CDI"/>
    <n v="2021"/>
    <x v="48"/>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n v="0"/>
    <n v="0"/>
    <n v="0"/>
    <n v="0"/>
    <m/>
    <m/>
    <m/>
  </r>
  <r>
    <s v="AUD_FIN_2022"/>
    <s v="AUDITORÍA FINANCIERA 2022"/>
    <n v="2022"/>
    <x v="31"/>
    <s v="Deterioro de bienes inmuebles (San Andrés)"/>
    <x v="27"/>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de la Regional San Andres no pudo identificar si existió deterioro o no con la información de indicios de  deterioro en la vigencia 2022 ya que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1. Realizar el comparativo del valor de Mercado indicado en el avalúo comercial frente al valor en libros a efectos de determinar la existencia o no de deterioro 2. se identifica valor de avaluo en las certificaciones _x000a__x000a_"/>
    <s v="Avaluo comercial "/>
    <n v="1"/>
    <d v="2023-07-01T00:00:00"/>
    <d v="2023-09-30T00:00:00"/>
    <n v="8.6999999999999993"/>
    <m/>
    <n v="0"/>
    <n v="0"/>
    <n v="0"/>
    <n v="0"/>
    <m/>
    <m/>
    <m/>
  </r>
  <r>
    <s v="AUD_FIN_2022"/>
    <s v="AUDITORÍA FINANCIERA 2022"/>
    <n v="2022"/>
    <x v="33"/>
    <s v="Constitución de cuentas por pagar y reservas presupuestales 2022 (San Andrés)"/>
    <x v="27"/>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Las  cuentas identificadas no contaban con disponibilidad de pac para la constitución de Cuentas por Pagar, por lo tanto se dio aplicabilidad  a lo establecido en la guia del cierre financiero , contablemente se  registraron de forma manual, en las subcuentas y cuentas correspondientes de la clase 2-PASIVOS, del marco normativo aplicable, en la fecha en que la obligación surja. Tal como lo indica el concepto emitido por la Contaduría General de la Nación –CGN."/>
    <s v="P- Recibir la cominicacion de apertura para el  registro de la versión de anticipo del Rezago Año Anterior, por parte del grupo de tesoreria de la dirrecion financiera. _x000a_H- Radicar y obligar la cuenta por pagar a tramitar. _x000a_V- Recibir la comunicación de parte del grupo de tesoreria de la direccion financiera, de acuerdo a la solicitud. _x000a_A- Reiterar la solicitud del tramite no respondido"/>
    <s v="Lanzamiento de la orden de pago de la reserva presupuestal"/>
    <s v="Orden de pago"/>
    <n v="1"/>
    <d v="2023-08-01T00:00:00"/>
    <d v="2023-09-30T00:00:00"/>
    <n v="8.6"/>
    <m/>
    <n v="0"/>
    <n v="0"/>
    <n v="0"/>
    <n v="0"/>
    <m/>
    <m/>
    <m/>
  </r>
  <r>
    <s v="AUD_FIN_2022"/>
    <s v="AUDITORÍA FINANCIERA 2022"/>
    <n v="2022"/>
    <x v="4"/>
    <s v=" Inmueble Centro Especial Orange Hill (D) (San Andrés)  "/>
    <x v="2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La Regional San Andres muy a pesar de identificar las necesidades y condiciones de la infraestructura en las que operan los programas del ICBF y sedes administrativas, No ha podido subsanar la demanda de mejoras de las condiciones, debido a que representa una alta inversión de recursos, los cuales distan mucho de la capacidad de inversión destinada para la Regional por parte del ICBF."/>
    <s v="La Regional San Andres, realizara la identificaciòn de necesidades de las infraestructuras en las que operan sus programas y sedes administrativas, con el fin de que sean incluidas el el plan  de intervención y mejoras de  infraestructura, el cual será priorizado por la sede nacional obedeciendo a los recursos disponibles asignados a la Regional y que en consecuencia de las acciones conjuntas subsanen las condiciones de los inmuebles deonde opra el ICBF."/>
    <s v="Mantener actualizada la información de las condiciones que presenten las infraestructuras en las que operan los programas del ICBF y sedes administrativas, de manera que se pueda contar con un estimado de los costos de inversión y precios de mercado, con el fin de que se puedan asignar los recursos para la contratación de las obras y/o adecuaciones que ameriten los inmuebles."/>
    <s v="correo Electronico de solicitud de atenciòn a la infraestructura."/>
    <n v="1"/>
    <d v="2023-07-01T00:00:00"/>
    <d v="2023-12-20T00:00:00"/>
    <n v="24.6"/>
    <m/>
    <n v="0"/>
    <n v="0"/>
    <n v="0"/>
    <n v="0"/>
    <m/>
    <m/>
    <m/>
  </r>
  <r>
    <s v="AUD_FIN_2022"/>
    <s v="AUDITORÍA FINANCIERA 2022"/>
    <n v="2022"/>
    <x v="55"/>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9-30T00:00:00"/>
    <n v="2.7"/>
    <m/>
    <n v="0"/>
    <n v="0"/>
    <n v="0"/>
    <n v="0"/>
    <m/>
    <m/>
    <m/>
  </r>
  <r>
    <s v="AUD_FIN_2022"/>
    <s v="AUDITORÍA FINANCIERA 2022"/>
    <n v="2022"/>
    <x v="55"/>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n v="0"/>
    <n v="0"/>
    <n v="0"/>
    <n v="0"/>
    <m/>
    <m/>
    <m/>
  </r>
  <r>
    <s v="AUD_FIN_2022"/>
    <s v="AUDITORÍA FINANCIERA 2022"/>
    <n v="2022"/>
    <x v="55"/>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n v="0"/>
    <n v="0"/>
    <n v="0"/>
    <n v="0"/>
    <m/>
    <m/>
    <m/>
  </r>
  <r>
    <s v="AUD_FIN_2022"/>
    <s v="AUDITORÍA FINANCIERA 2022"/>
    <n v="2022"/>
    <x v="55"/>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n v="0"/>
    <n v="0"/>
    <n v="0"/>
    <n v="0"/>
    <m/>
    <m/>
    <m/>
  </r>
  <r>
    <s v="AUD_FIN_2022"/>
    <s v="AUDITORÍA FINANCIERA 2022"/>
    <n v="2022"/>
    <x v="56"/>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9-30T00:00:00"/>
    <n v="2.7"/>
    <m/>
    <n v="0"/>
    <n v="0"/>
    <n v="0"/>
    <n v="0"/>
    <m/>
    <m/>
    <m/>
  </r>
  <r>
    <s v="AUD_FIN_2022"/>
    <s v="AUDITORÍA FINANCIERA 2022"/>
    <n v="2022"/>
    <x v="56"/>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m/>
    <n v="0"/>
    <n v="0"/>
    <n v="0"/>
    <n v="0"/>
    <m/>
    <m/>
    <m/>
  </r>
  <r>
    <s v="AUD_FIN_2022"/>
    <s v="AUDITORÍA FINANCIERA 2022"/>
    <n v="2022"/>
    <x v="56"/>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m/>
    <n v="0"/>
    <n v="0"/>
    <n v="0"/>
    <n v="0"/>
    <m/>
    <m/>
    <m/>
  </r>
  <r>
    <s v="AUD_FIN_2022"/>
    <s v="AUDITORÍA FINANCIERA 2022"/>
    <n v="2022"/>
    <x v="56"/>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m/>
    <n v="0"/>
    <n v="0"/>
    <n v="0"/>
    <n v="0"/>
    <m/>
    <m/>
    <m/>
  </r>
  <r>
    <s v="AUD_FIN_2022"/>
    <s v="01. ANTERIORES A 2017"/>
    <n v="2015"/>
    <x v="66"/>
    <s v="Venta de bien inmueble no explotado (A). San Andrés"/>
    <x v="27"/>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De acuerdo con el hallazgo y la causa se evidencia que estos no son coherentes con la situación actual del predio el cual a continuación se presenta la cronología de los hechos:_x000a_1. el regional desarrollo todas las actividades contenidas en la guía de gestion de bienes año 2017 -2018_x000a_2. en el año 2018 se ´procede a la visita técnica y la inspección del lote_x000a_"/>
    <s v=" Efectuar el saneamiento Juridico- Administrativo del bien mueble relacionada en el Hallazgo, permitiendo su inclusion al Plan de Enajenacion Oneroso (no es lucrativo)  posibilitando su venta.Que en fecha 14 de septiembre de 2022, se llevo acabo la primera audiencia celebrado por el JUZGADO   SEGUNDO CIVIL MUNICIPAL DEL ARCHIPIELAGO DE SAN ANDRES, dejando constancia que no se presento la parte demandada, ni su apoderado. Dentro de l misma se programo nueva fecha y hora martes 25 de octubre de 2022, a las 8:00 a.m. para la celebración de la segunda audiencia, se practicará la INSPECCION JUDICIAL con intervención de perito sobre el inmueble ubicado en el sector de la TOM HOOKER de esta ínsula. _x000a_Posteriormente se hará la contradicción del DICTAMEN PERICIAL presentado por el auxiliar de la justicia señor OSORIO MANUEL FORBES, para que se pronuncie sobre; la ubicación, linderos y medidas del inmueble objeto de este proceso de conformidad al articulo 226 a 235 del CGP. Por último, dentro de la misma audiencia de que tratan los artículos 78-11 y 403 del CGP, se recibirán las DECLARACIONES DE TESTIMONIO, en donde los testigos depondrán circunstancias relativas a los hechos de las pretensiones presentadas en la demanda de Deslinde y Amojonamiento._x000a_Es de anotar, que el despacho no ha publicado en TYBA Acta de audiencia para su consulta celebrado el pasado 14 de septiembre de 2022._x000a_Que en fecha calendada 25 de octubre de 2022, se llevo a cabo diligencia de inspección judicial, sobre el predio de la TOM HOOKER, se evidenció que los colindante y linderos de la parte SUR; no coincide. El despacho ordena un nuevo peritaje que será realizado por el auxiliar de la justicia designado por ellos._x000a_Es de menester, comunicar que el JUZGADO   SEGUNDO CIVIL MUNICIPAL DEL ARCHIPIELAGO DE SAN ANDRES, dejo plasmado en diligencia de inspección judicial, se debe allegar nuevos documentos dentro del proceso tales como: escrituras públicas de los colindantes partes SUR, corrección del dictamen pericial. _x000a__x000a_En síntesis, el despacho programo reanudación de audiencia en dos (2) meses contados a partir del 26 de octubre de 2022."/>
    <s v="El predio ingreso al ICBF, EN FECHA 03/24/1987, a título de adjudicación en sucesiones estado del bien inmueble, se encuentra en invasión por personas jurídicas.  Se programo para fecha martes 27 de octubre de 2020, diligencia con perito auxiliar de justicia sobre los dos (2) inmuebles en disputa. Se instaura nuevamente demanda de deslinde y amojonamiento para la devolución de áreas al titular del bien inmueble ICBF. En virtud del C.G.P. y demás normas vigentes. En virtud de las medidas de Bioseguridad, fue imposible llevar a cabo la diligencia por difícil acceso al lugar, siendo así se aplazó la diligencia para el día 10 de noviembre de 2020.En fecha calendada 15 de diciembre de 2020, se instauro demanda de Deslinde y Amojonamiento de conformidad al C.G. del P. Que el pasado 19 de enero de 2021, el Juzgado 02 Civil del Circuito de San Andres Isla, mediante Auto rechaza la demanda Deslinde y Amojonamiento por falta de Competencia por la cuantía. Que la Oficina Coordinación Administrativa Servicios Judiciales de San Andres el pasado 21 de enero de 2021, realizo reparto al Juzgado Segundo Civil Municipal de San Andres Isla. en fecha 15 de febrero de 2021, el órgano judicial rechazada demanda por no allegar el perito la subsanación de no corregir cabalmente las zonas limítrofes objeto de deslinde, dentro de la oportunidad legal el despacho allego escrito intentando subsanar los defectos advertidos sin aportar el dictamen pericial corregido con las líneas divisorias. Por lo anteriormente expuesto. El proceso deberá presentarse nuevamente, allegando dictamen pericial  por el auxiliar de la justicia, en donde se  determine  las líneas divisorias corregidas, con la debida precisión y claridad para el objetivo de lo pretendido.  El 02 de junio 2022, se reconoce Personería jurídica a la apoderada de la parte demandante dentro del proceso. Se adjunto auto 677 de fecha 09 de septiembre de 2022. primera audiencia celebrada el pasado 14 de septiembre de 2022. en estrado notificada en estrado a las partes, para la celebración de la segunda audiencia martes 25 de octubre de 2022, para la práctica de pruebas. en el informe enviado con corte al mes de septiembre 2022._x000a_14 de septiembre de 2022, se llevó a cabo la primera audiencia dentro del proceso de deslinde y amojonamiento del predio de la Tom Hooker, que se adelanta ante el juzgado segundo civil municipal de san Andrés, posteriormente se fija fecha para la segunda audiencia en fecha martes 25 de octubre de 2022, para la práctica del a inspección judicial, dictamen pericial y las declaraciones de testimonios de los testigos para que depongan sobre el conocimiento de los hechos de la demanda. _x000a_Se programa diligencia por parte del despacho judicial en fecha martes 25 de octubre de 2022. con el fin de verificar la identidad, ubicación, linderos, medidas, área y zona donde se hará el deslinde, localización topografía de los linderos indicados en la escritura pública. proceso suspendido, en espera de programación y fecha de audiencia por parte del despacho judicial. no se reporta novedad de parte del despacho, con corte al primer semestre de 2023. no se adjunta evidencia, no se reporta novedad o actuaciones, con corte a la fecha. "/>
    <s v="Informes de avance de las etapas de proceso por parte del juzgado"/>
    <n v="2"/>
    <d v="2023-07-19T00:00:00"/>
    <d v="2023-10-30T00:00:00"/>
    <n v="14.7"/>
    <m/>
    <n v="0"/>
    <n v="0"/>
    <n v="0"/>
    <n v="0"/>
    <m/>
    <m/>
    <m/>
  </r>
  <r>
    <s v="AUD_FIN_2022"/>
    <s v="07. AUDITORÍA FINANCIERA 2018"/>
    <n v="2018"/>
    <x v="67"/>
    <s v="Incertidumbre Construcciones en curso. Antioquia"/>
    <x v="28"/>
    <s v="Hallazgo 19.  Incertidumbre Construcciones en Curso. Antioquia_x000a__x000a_• Centro Zonal Suroriental ICBF Medellín._x000a_A diciembre 31 de 2018 se encontraba en proceso de construcción el Centro Zonal Suroriental de Medellín (Aun sigue en construcción en la actualidad) en desarrollo del Convenio o Contrato Interadministrativo 211948 suscrito con FONADE y en ejecución mediante el contrato 2018945, obra  aledaña a la sede principal del ICBF Regional Antioquia, sin embargo en los saldos y movimientos PCI Antioquia al finalizar el periodo contable de la vigencia 2018, no se encuentra registrado en la cuenta 1615 “Construcciones en curso” ningún valor correspondiente a dicha obra, no obstante, haber pagado $2.241.247.942 al contratista que había iniciado la obra y al cual FONADE declaro incumplimiento y liquidación del contrato._x000a__x000a_Generándose una incertidumbre sobre el saldo de las cuentas 161501001 y 310506 y que los estados financieros del ICBF no reflejen razonablemente el saldo de dichas cuentas._x000a__x000a_• Construcciones en curso contrato 3374 de 2012. (A)._x000a_El ICBF Regional Antioquia en oficio 31100-27-2 del 18 de marzo de 2019, en respuesta a la solicitud de información realizada por el equipo de auditoría de la CGR el día 12 de marzo del mismo año, Informo lo siguiente con respecto al saldo en la cuenta 1615 a diciembre 31 de 2018 correspondientes a registros en ejecución del contrato 3374 de 2012: “El 28 de diciembre &lt; ... &gt;&quot;_x000a__x000a_El ICBF Regional Antioquia a diciembre 31 de 2018 tenía registrado en la cuenta 1615 “Construcciones en curso” $2.291.200.839 correspondiente a obras relacionadas con la ejecución del contrato No. 3374 de 2012 mediante el cual se está realizando la construcción de un Centro de Desarrollo Infantil para el municipio de Necoclí y otro para el municipio de Taraza (Antioquia); sin embargo desde el 02 de mayo de 2017 comenzó a operar el centro de desarrollo de Taraza, sin que a la fecha haya ocurrido lo mismo con el de Necoclí, debido a circunstancias descritas en los párrafos anteriores.  Debido a que el ICBF no solicito desde el comienzo de las obras que FONADE informara en forma individualizada los costos de construcción de cada uno de los centros de desarrollo infantil, con el propósito de hacer los registros contables acorde al avance de cada obra, no se ha podido legalizar y trasladar de la cuenta 1615 “Construcciones en curso” a  las cuentas 1605 “Terrenos” y 1640 “Edificaciones” el valor correspondiente al Centro de Desarrollo Infantil de Taraza el cual como ya se mencionó está en funcionamiento y prestando servicio a la comunidad desde el 02 de mayo de 2017, además sin que se haya hecho los registros respectivos en las cuentas 168501 “Depreciación Acumulada Edificios”  y 536001 “Gasto Depreciación Edificaciones”  por los periodos 2017 y 2018._x000a__x000a_Los hechos descritos Generándose incertidumbre sobre los $2.291.200.839 registrados en la cuenta 1615 y subestimación de las cuentas 1605, 1640, 168501 y 536001 en cuantía indeterminada y que los estados financieros del ICBF no reflejen razonablemente el saldo de dichas cuentas."/>
    <s v="Lo anterior debido a deficiencias en el reconocimiento de los hechos económicos que afectan la entidad y de control interno contable."/>
    <s v="La no reclasificación de los saldos de la cuenta construcciones en curso._x000a__x000a_"/>
    <s v="Subsanar el hallazgo (Construcciones en curso contrato 3374 de 2012) por medio de la presentación del Acta de Sostenibilidad Contable, la cual se evidencia la cancelación de los saldos de la Cuenta Construcciones en Curso. "/>
    <s v="Actividad 1.  Presentar Informe de Gestión, donde se evidencie las gestiones realizadas para subsanar el hallazgo con sus respectivos soportes, lo anterior para el cierre definitivo del hallazgo._x000a_"/>
    <s v="Informe de Gestión con sus respectivos soportes "/>
    <n v="1"/>
    <d v="2023-09-01T00:00:00"/>
    <d v="2023-11-30T00:00:00"/>
    <n v="12.9"/>
    <m/>
    <n v="0"/>
    <n v="0"/>
    <n v="0"/>
    <n v="0"/>
    <m/>
    <m/>
    <m/>
  </r>
  <r>
    <s v="AUD_FIN_2022"/>
    <s v="AUDITORÍA FINANCIERA 2022"/>
    <n v="2022"/>
    <x v="32"/>
    <s v="Recursos Patrimonio Autónomo (D) (Dirección General)"/>
    <x v="28"/>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1. Presentar Matriz Excel con información de legalizaciones realizadas de los contratos 1377 y 1412 de 2022  a la fecha.  "/>
    <s v="Matriz Excel con la información de legalizaciones "/>
    <n v="1"/>
    <d v="2023-09-01T00:00:00"/>
    <d v="2023-11-30T00:00:00"/>
    <n v="12.9"/>
    <m/>
    <n v="0"/>
    <n v="0"/>
    <n v="0"/>
    <n v="0"/>
    <m/>
    <m/>
    <m/>
  </r>
  <r>
    <s v="AUD_FIN_2022"/>
    <s v="AUDITORÍA FINANCIERA 2022"/>
    <n v="2022"/>
    <x v="32"/>
    <s v="Recursos Patrimonio Autónomo (D) (Dirección General)"/>
    <x v="28"/>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2. Realizar seguimiento semestral a la legalización de los pagos de asistencia tecnica dentro de los 30 días siguientes a la fecha de autorizacion de pago de acuerdo al procedimineto.  "/>
    <s v="Matriz Excel de reporte con soportes "/>
    <n v="2"/>
    <d v="2023-09-01T00:00:00"/>
    <d v="2024-07-31T00:00:00"/>
    <n v="47.7"/>
    <m/>
    <n v="0"/>
    <n v="0"/>
    <n v="0"/>
    <n v="0"/>
    <m/>
    <m/>
    <m/>
  </r>
  <r>
    <s v="AUD_FIN_2022"/>
    <s v="AUDITORÍA FINANCIERA 2022"/>
    <n v="2022"/>
    <x v="4"/>
    <s v=" Inmueble Centro Especial Orange Hill (D) (San Andrés)  "/>
    <x v="28"/>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1. Realizar visita técnica por parte del Grupo Infraestructura Inmobiliaria de la Dirección Administrativa a la infraestructura (Centro especializado Orange Hill) con el fin de tener un diagnóstico de la infraestructura para poder emitir el informe. "/>
    <s v="Informe de Diagnóstico "/>
    <n v="1"/>
    <d v="2023-09-01T00:00:00"/>
    <d v="2023-10-15T00:00:00"/>
    <n v="6.3"/>
    <m/>
    <n v="0"/>
    <n v="0"/>
    <n v="0"/>
    <n v="0"/>
    <m/>
    <m/>
    <m/>
  </r>
  <r>
    <s v="AUD_FIN_2022"/>
    <s v="AUDITORÍA FINANCIERA 2022"/>
    <n v="2022"/>
    <x v="4"/>
    <s v=" Inmueble Centro Especial Orange Hill (D) (San Andrés)  "/>
    <x v="28"/>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2. Realizar reunión con la Dirección de Infancia, Dirección de Adolescencia y Juventud, Dirección Administrativa y Dirección Regional San Andres, para la socialización del Informe de Diagnóstico."/>
    <s v="Acta de Reunión con conclusiones "/>
    <n v="1"/>
    <d v="2023-10-01T00:00:00"/>
    <d v="2023-10-31T00:00:00"/>
    <n v="4.3"/>
    <m/>
    <n v="0"/>
    <n v="0"/>
    <n v="0"/>
    <n v="0"/>
    <m/>
    <m/>
    <m/>
  </r>
  <r>
    <s v="AUD_FIN_2022"/>
    <s v="AUDITORÍA FINANCIERA 2022"/>
    <n v="2022"/>
    <x v="4"/>
    <s v=" Inmueble Centro Especial Orange Hill (D) (San Andrés)  "/>
    <x v="28"/>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3. Elaborar Plan de Trabajo para la intervencion de la infraestructura segun las necesidades evidenciadas."/>
    <s v="Plan de Trabajo"/>
    <n v="1"/>
    <d v="2023-10-01T00:00:00"/>
    <d v="2023-10-31T00:00:00"/>
    <n v="4.3"/>
    <m/>
    <n v="0"/>
    <n v="0"/>
    <n v="0"/>
    <n v="0"/>
    <m/>
    <m/>
    <m/>
  </r>
  <r>
    <s v="AUD_FIN_2022"/>
    <s v="AUDITORÍA FINANCIERA 2022"/>
    <n v="2022"/>
    <x v="4"/>
    <s v=" Inmueble Centro Especial Orange Hill (D) (San Andrés)  "/>
    <x v="28"/>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4. Seguimiento Trimestral del avance del plan de trabajo establecido "/>
    <s v="Informe "/>
    <n v="3"/>
    <d v="2023-11-30T00:00:00"/>
    <d v="2024-07-30T00:00:00"/>
    <n v="34.700000000000003"/>
    <m/>
    <n v="0"/>
    <n v="0"/>
    <n v="0"/>
    <n v="0"/>
    <m/>
    <m/>
    <m/>
  </r>
  <r>
    <s v="AUD_FIN_2022"/>
    <s v="AUDITORÍA FINANCIERA 2022"/>
    <n v="2022"/>
    <x v="68"/>
    <s v="Obra contratada, ejecutada y entregada, - Obra Inconclusa (D, IP) (Dirección General)"/>
    <x v="28"/>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1. Incluir proyecto para puesta en operación FASE I CAE El Redentor en Contrato Interadministrativo 1743-2017._x000a_"/>
    <s v="Suscripción Modificación No. 10 Contrato 1743 de 2017 con adición del proyecto &quot;Obras Provisionales para puesta en operación FASE I CAE El Redentor&quot;."/>
    <n v="1"/>
    <d v="2023-09-01T00:00:00"/>
    <d v="2023-10-30T00:00:00"/>
    <n v="8.4"/>
    <m/>
    <n v="0"/>
    <n v="0"/>
    <n v="0"/>
    <n v="0"/>
    <m/>
    <m/>
    <m/>
  </r>
  <r>
    <s v="AUD_FIN_2022"/>
    <s v="AUDITORÍA FINANCIERA 2022"/>
    <n v="2022"/>
    <x v="68"/>
    <s v="Obra contratada, ejecutada y entregada, - Obra Inconclusa (D, IP) (Dirección General)"/>
    <x v="28"/>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2. Realizar seguimiento a FINDETER, en el marco del Contrato Interadministrativo 1743 de 2017, para evaluar el estado del proceso de contratación para la puesta en operación Fase I CAE El Redentor - Periodicidad Bimensual."/>
    <s v="Informes de Gestión"/>
    <n v="3"/>
    <d v="2023-09-01T00:00:00"/>
    <d v="2024-04-30T00:00:00"/>
    <n v="34.6"/>
    <m/>
    <n v="0"/>
    <n v="0"/>
    <n v="0"/>
    <n v="0"/>
    <m/>
    <m/>
    <m/>
  </r>
  <r>
    <s v="AUD_FIN_2022"/>
    <s v="AUDITORÍA FINANCIERA 2022"/>
    <n v="2022"/>
    <x v="68"/>
    <s v="Obra contratada, ejecutada y entregada, - Obra Inconclusa (D, IP) (Dirección General)"/>
    <x v="28"/>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3.  Realizar Informe de Avance de obras para la puesta en Operación de la Fase I del CAE El Redentor. Corte a 30 de junio de 2024."/>
    <s v="Acta de Entrega Obras"/>
    <n v="1"/>
    <d v="2023-09-01T00:00:00"/>
    <d v="2024-07-31T00:00:00"/>
    <n v="47.7"/>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1. Radicar Informe de los pagos pendientes en un plazo máximo de 15 días hábiles,  una vez finalizado el plazo de ejecución contrato."/>
    <s v=" Informe de Pago _x000a_"/>
    <n v="1"/>
    <d v="2023-08-01T00:00:00"/>
    <d v="2023-12-31T00:00:00"/>
    <n v="21.7"/>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2. Radicar el Informe Final para trámite de liquidación ante la Dirección de Contratación, en un plazo total de máximo 30 días hábiles. una vez finalizado el plazo de ejecución contrato."/>
    <s v="Informe de Supervisión_x000a_"/>
    <n v="1"/>
    <d v="2023-08-01T00:00:00"/>
    <d v="2023-12-31T00:00:00"/>
    <n v="21.7"/>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3. Realizar la capacitacion  al equipo de apoyo a la supervisión, en las actividades de seguimiento y elaboracion de Certificaciones de Pago e Informes Finales."/>
    <s v="Registro de Asistencia a Capacitación"/>
    <n v="1"/>
    <d v="2023-08-01T00:00:00"/>
    <d v="2023-12-31T00:00:00"/>
    <n v="21.7"/>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Elaborar Informe Mensual sobre la ejecución de los saldos presupuestales del contrato, una vez iniciada la ejecución hasta la liquidación."/>
    <s v="Informe"/>
    <n v="4"/>
    <d v="2023-09-01T00:00:00"/>
    <d v="2023-12-31T00:00:00"/>
    <n v="17.3"/>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Remitir Comunicación a las dependencias generadoras de contratos de Tóner, Papelería e Implementos para Oficina, solicitando que el plazo de ejecucion no supere el 15 de Diciembre de la vigencia fiscal."/>
    <s v="Comunicación"/>
    <n v="1"/>
    <d v="2023-08-01T00:00:00"/>
    <d v="2023-09-30T00:00:00"/>
    <n v="8.6"/>
    <m/>
    <n v="0"/>
    <n v="0"/>
    <n v="0"/>
    <n v="0"/>
    <m/>
    <m/>
    <m/>
  </r>
  <r>
    <s v="AUD_FIN_2022"/>
    <s v="AUDITORÍA FINANCIERA 2022"/>
    <n v="2022"/>
    <x v="35"/>
    <s v="Constitución Reservas Presupuestales (D) (Dirección General)"/>
    <x v="28"/>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y/o Informe final, en un plazo de máximo 30 días hábiles,  una vez finalizado el plazo de ejecución contrato."/>
    <s v="Informe de Pago o Informe final_x000a_"/>
    <n v="1"/>
    <d v="2023-08-01T00:00:00"/>
    <d v="2023-12-31T00:00:00"/>
    <n v="21.7"/>
    <m/>
    <n v="0"/>
    <n v="0"/>
    <n v="0"/>
    <n v="0"/>
    <m/>
    <m/>
    <m/>
  </r>
  <r>
    <s v="AUD_FIN_2022"/>
    <s v="AUDITORÍA FINANCIERA 2022"/>
    <n v="2022"/>
    <x v="35"/>
    <s v="Constitución Reservas Presupuestales (D) (Dirección General)"/>
    <x v="28"/>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amite de liquidación ante la Dirección de Contratación, en un plazo total de máximo 30 días hábiles. una vez finalizado el plazo de ejecución contrato."/>
    <s v="Informe de Supervisión_x000a__x000a_"/>
    <n v="1"/>
    <d v="2023-08-01T00:00:00"/>
    <d v="2023-12-31T00:00:00"/>
    <n v="21.7"/>
    <m/>
    <n v="0"/>
    <n v="0"/>
    <n v="0"/>
    <n v="0"/>
    <m/>
    <m/>
    <m/>
  </r>
  <r>
    <s v="AUD_FIN_2022"/>
    <s v="AUDITORÍA FINANCIERA 2022"/>
    <n v="2022"/>
    <x v="35"/>
    <s v="Constitución Reservas Presupuestales (D) (Dirección General)"/>
    <x v="28"/>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on al equipo de apoyo a la supervisión, en las actividades de seguimiento y elaboracion de Certificaciones de Pago e Informes Finales."/>
    <s v="Registro de Asistencia a Capacitación"/>
    <n v="1"/>
    <d v="2023-08-01T00:00:00"/>
    <d v="2023-12-31T00:00:00"/>
    <n v="21.7"/>
    <m/>
    <n v="0"/>
    <n v="0"/>
    <n v="0"/>
    <n v="0"/>
    <m/>
    <m/>
    <m/>
  </r>
  <r>
    <s v="AUD_FIN_2022"/>
    <s v="AUDITORÍA FINANCIERA 2022"/>
    <n v="2022"/>
    <x v="37"/>
    <s v="Vigencias Expiradas (D) (Dirección General)"/>
    <x v="28"/>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y/o Informe final, en un plazo de máximo 30 días hábiles,  una vez finalizado el plazo de ejecución contrato."/>
    <s v="Informe de Pago o Informe Final_x000a_"/>
    <n v="1"/>
    <d v="2023-08-01T00:00:00"/>
    <d v="2024-04-30T00:00:00"/>
    <n v="39"/>
    <m/>
    <n v="0"/>
    <n v="0"/>
    <n v="0"/>
    <n v="0"/>
    <m/>
    <m/>
    <m/>
  </r>
  <r>
    <s v="AUD_FIN_2022"/>
    <s v="AUDITORÍA FINANCIERA 2022"/>
    <n v="2022"/>
    <x v="37"/>
    <s v="Vigencias Expiradas (D) (Dirección General)"/>
    <x v="28"/>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ámite de liquidación ante la Dirección de Contratación, en el cuarto mes de la vigencia siguientes, una vez finalizado el plazo de ejecución contrato."/>
    <s v=" Informe de Supervisión"/>
    <n v="1"/>
    <d v="2023-08-01T00:00:00"/>
    <d v="2024-04-30T00:00:00"/>
    <n v="39"/>
    <m/>
    <n v="0"/>
    <n v="0"/>
    <n v="0"/>
    <n v="0"/>
    <m/>
    <m/>
    <m/>
  </r>
  <r>
    <s v="AUD_FIN_2022"/>
    <s v="AUDITORÍA FINANCIERA 2022"/>
    <n v="2022"/>
    <x v="37"/>
    <s v="Vigencias Expiradas (D) (Dirección General)"/>
    <x v="28"/>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ón  al equipo de apoyo a la supervisión, en las actividades de seguimiento y elaboracion de Certificaciones de Pago e Informes Finales."/>
    <s v="Registro de Asistencia a Capacitación"/>
    <n v="1"/>
    <d v="2023-08-01T00:00:00"/>
    <d v="2024-04-30T00:00:00"/>
    <n v="39"/>
    <m/>
    <n v="0"/>
    <n v="0"/>
    <n v="0"/>
    <n v="0"/>
    <m/>
    <m/>
    <m/>
  </r>
  <r>
    <s v="AUD_FIN_2022"/>
    <s v="24. AUDITORÍA FINANCIERA 2021"/>
    <n v="2021"/>
    <x v="64"/>
    <s v="Publicidad en el sistema electrónico de contratación pública SECOP II (D) (Dirección General)"/>
    <x v="28"/>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m/>
    <n v="0"/>
    <n v="0"/>
    <n v="0"/>
    <n v="0"/>
    <m/>
    <m/>
    <m/>
  </r>
  <r>
    <s v="AUD_FIN_2022"/>
    <s v="24. AUDITORÍA FINANCIERA 2021"/>
    <n v="2021"/>
    <x v="64"/>
    <s v="Publicidad en el sistema electrónico de contratación pública SECOP II (D) (Dirección General)"/>
    <x v="28"/>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m/>
    <n v="0"/>
    <n v="0"/>
    <n v="0"/>
    <n v="0"/>
    <m/>
    <m/>
    <m/>
  </r>
  <r>
    <s v="AUD_FIN_2022"/>
    <s v="24. AUDITORÍA FINANCIERA 2021"/>
    <n v="2021"/>
    <x v="64"/>
    <s v="Publicidad en el sistema electrónico de contratación pública SECOP II (D) (Dirección General)"/>
    <x v="28"/>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on sobre el cargie de los documentos que soporten la ejecucion de los contratos, de acuerdo con las diferentes modalidades de contratacion"/>
    <s v="Correo Electrónico"/>
    <n v="1"/>
    <d v="2023-09-01T00:00:00"/>
    <d v="2024-04-30T00:00:00"/>
    <n v="34.6"/>
    <m/>
    <n v="0"/>
    <n v="0"/>
    <n v="0"/>
    <n v="0"/>
    <m/>
    <m/>
    <m/>
  </r>
  <r>
    <s v="AUD_FIN_2022"/>
    <s v="AUDITORÍA FINANCIERA 2022"/>
    <n v="2022"/>
    <x v="3"/>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m/>
    <n v="0"/>
    <n v="0"/>
    <n v="0"/>
    <n v="0"/>
    <m/>
    <m/>
    <m/>
  </r>
  <r>
    <s v="AUD_FIN_2022"/>
    <s v="AUDITORÍA FINANCIERA 2022"/>
    <n v="2022"/>
    <x v="3"/>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m/>
    <n v="0"/>
    <n v="0"/>
    <n v="0"/>
    <n v="0"/>
    <m/>
    <m/>
    <m/>
  </r>
  <r>
    <s v="AUD_FIN_2022"/>
    <s v="AUDITORÍA FINANCIERA 2022"/>
    <n v="2022"/>
    <x v="3"/>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ón sobre el cargie de los documentos que soporten la ejecucion de los contratos, de acuerdo con las diferentes modalidades de contratación."/>
    <s v="Correo Electrónico"/>
    <n v="1"/>
    <d v="2023-09-01T00:00:00"/>
    <d v="2024-04-30T00:00:00"/>
    <n v="34.6"/>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Remitir comunicación a las dependencias generadoras de contratos de Tóner, Papelería e Implementos para Oficina, solicitando que el tiempo de ejecución establezca como fecha límite el 30 de noviembre de cada vigencia."/>
    <s v="Comunicación"/>
    <n v="1"/>
    <d v="2023-08-01T00:00:00"/>
    <d v="2023-09-30T00:00:00"/>
    <n v="8.6"/>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Elaborar informe mensual sobre la ejecución de los saldos contractuales, una vez iniciada la ejecución hasta la liquidación."/>
    <s v="Informe"/>
    <n v="4"/>
    <d v="2023-09-01T00:00:00"/>
    <d v="2023-12-31T00:00:00"/>
    <n v="17.3"/>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3. Envíar comunicación a los Almacenistas solicitando que  a mas tardar dentro de los primeros 8 dias hábiles del mes de diciembre realicen los ingresos correspondientes a los contratos de tóner, papelería e implementos de oficina en el sistema de información."/>
    <s v="Comunicación"/>
    <n v="1"/>
    <d v="2023-11-01T00:00:00"/>
    <d v="2023-12-31T00:00:00"/>
    <n v="8.6"/>
    <m/>
    <n v="0"/>
    <n v="0"/>
    <n v="0"/>
    <n v="0"/>
    <m/>
    <m/>
    <m/>
  </r>
  <r>
    <s v="AUD_FIN_2022"/>
    <s v="24. AUDITORÍA FINANCIERA 2021"/>
    <n v="2021"/>
    <x v="26"/>
    <s v="Reservas Presupuestales Vigencia 2021 (Dirección General)"/>
    <x v="28"/>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4. Elaborar informe con la consolidación de la información de los ingresos realizados por los Almacenistas."/>
    <s v="Informe"/>
    <n v="1"/>
    <d v="2023-12-01T00:00:00"/>
    <d v="2023-12-31T00:00:00"/>
    <n v="4.3"/>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1. Solicitar a la Dirección de Gestión Humana el listado actualizado de Servidores Públicos activos en el ICBF a agosto 2023, así como requerir a dicha dependencia y a los coordinadores administrativos de las direcciones regionales que sean reportadas a los almacenistas las novedades de ingreso, traslado, reubicación y retiro cuando estas ocurran  "/>
    <s v="Comunicación"/>
    <n v="1"/>
    <d v="2023-08-01T00:00:00"/>
    <d v="2023-09-30T00:00:00"/>
    <n v="8.6"/>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2. Solicitar a la Dirección de Contratación el listado de Contratos de Prestación de Servicios Profesionales y de apoyo a la gestión vigentes a agosto 2023, así como requerir a dicha dependencia para que se reporten al Grupo de Almacen en la Sede Nacional las novedades de terminación o suspensión de contratos cuando ocurran y se de lineamiento a los areas de contratacion de las direcciones regionales para que reporten estas novedades a los almacenistas respectivos."/>
    <s v="Comunicación"/>
    <n v="1"/>
    <d v="2023-08-01T00:00:00"/>
    <d v="2023-09-30T00:00:00"/>
    <n v="8.6"/>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3. Extraer del Sistema de Información SEVEN ERP el listado de colaboradores con bienes muebles a cargo."/>
    <s v="Listado"/>
    <n v="1"/>
    <d v="2023-08-01T00:00:00"/>
    <d v="2023-09-30T00:00:00"/>
    <n v="8.6"/>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4. Realizar comparación de los listados enviados por la Dirección de Gestión Humana, Dirección de Contratación y la información extraída del Sistema de Información SEVEN ERP, para de esta manera establecer los nombres de los ex funcionarios y ex contratistas que aun cuentan con bienes muebles asignados."/>
    <s v="Listado"/>
    <n v="1"/>
    <d v="2023-09-01T00:00:00"/>
    <d v="2023-12-31T00:00:00"/>
    <n v="17.3"/>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5. Enviar a los Almacenistas de las Regionales el listado de los ex funcionarios y ex contratistas que cuentan con bienes muebles asignados, solicitando la  actualización de inventarios en el Sistema de Información SEVEN ERP."/>
    <s v="Comunicación"/>
    <n v="1"/>
    <d v="2023-10-01T00:00:00"/>
    <d v="2023-12-31T00:00:00"/>
    <n v="13"/>
    <m/>
    <n v="0"/>
    <n v="0"/>
    <n v="0"/>
    <n v="0"/>
    <m/>
    <m/>
    <m/>
  </r>
  <r>
    <s v="AUD_FIN_2022"/>
    <s v="AUDITORÍA FINANCIERA 2022"/>
    <n v="2022"/>
    <x v="69"/>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6. Sensibilizar a los colaboradores del ICBF sobre la responsabilidad de los inventarios a cargo y la oportuna actualización de los mismos."/>
    <s v="Comunicación"/>
    <n v="1"/>
    <d v="2023-11-01T00:00:00"/>
    <d v="2023-12-31T00:00:00"/>
    <n v="8.6"/>
    <m/>
    <n v="0"/>
    <n v="0"/>
    <n v="0"/>
    <n v="0"/>
    <m/>
    <m/>
    <m/>
  </r>
  <r>
    <s v="AUD_FIN_2022"/>
    <s v="24. AUDITORÍA FINANCIERA 2021"/>
    <n v="2021"/>
    <x v="0"/>
    <s v="Pérdida de Recursos de Apropiación (Dirección General)"/>
    <x v="28"/>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ón de los recursos para reducir la pérdida de apropiación."/>
    <s v="Actividad 1. Remitir comunicado estableciendo los plazos límites para comprometer los recursos disponibles y el proceder frente al incumplimiento de las fechas determinadas."/>
    <s v="Comunicación"/>
    <n v="1"/>
    <d v="2023-08-01T00:00:00"/>
    <d v="2023-09-30T00:00:00"/>
    <n v="8.6"/>
    <m/>
    <n v="0"/>
    <n v="0"/>
    <n v="0"/>
    <n v="0"/>
    <m/>
    <m/>
    <m/>
  </r>
  <r>
    <s v="AUD_FIN_2022"/>
    <s v="24. AUDITORÍA FINANCIERA 2021"/>
    <n v="2021"/>
    <x v="0"/>
    <s v="Pérdida de Recursos de Apropiación (Dirección General)"/>
    <x v="28"/>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2. Enviar bimestralmente los saldos de apropiación por comprometer, generando las respectivas alertas a todas las regionales y grupos de la Direcion Administrativa."/>
    <s v="Comunicación_x000a_Archivo Excel"/>
    <n v="3"/>
    <d v="2023-08-01T00:00:00"/>
    <d v="2023-12-31T00:00:00"/>
    <n v="21.7"/>
    <m/>
    <n v="0"/>
    <n v="0"/>
    <n v="0"/>
    <n v="0"/>
    <m/>
    <m/>
    <m/>
  </r>
  <r>
    <s v="AUD_FIN_2022"/>
    <s v="24. AUDITORÍA FINANCIERA 2021"/>
    <n v="2021"/>
    <x v="0"/>
    <s v="Pérdida de Recursos de Apropiación (Dirección General)"/>
    <x v="28"/>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3. Enviar bimestralmente reporte con los saldos de CDP no utilizados y que lleven mas  90 dias de expedición."/>
    <s v="Comunicación_x000a_Archivo Excel"/>
    <n v="3"/>
    <d v="2023-08-01T00:00:00"/>
    <d v="2023-12-31T00:00:00"/>
    <n v="21.7"/>
    <m/>
    <n v="0"/>
    <n v="0"/>
    <n v="0"/>
    <n v="0"/>
    <m/>
    <m/>
    <m/>
  </r>
  <r>
    <s v="AUD_FIN_2022"/>
    <s v="24. AUDITORÍA FINANCIERA 2021"/>
    <n v="2021"/>
    <x v="0"/>
    <s v="Pérdida de Recursos de Apropiación (Dirección General)"/>
    <x v="28"/>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4. Realizar reunión de seguimiento para validar la destinación de los saldos por compremeter en la vigencia 2023."/>
    <s v="Acta de Reunión"/>
    <n v="1"/>
    <d v="2023-10-01T00:00:00"/>
    <d v="2023-10-31T00:00:00"/>
    <n v="4.3"/>
    <m/>
    <n v="0"/>
    <n v="0"/>
    <n v="0"/>
    <n v="0"/>
    <m/>
    <m/>
    <m/>
  </r>
  <r>
    <s v="AUD_FIN_2022"/>
    <s v="24. AUDITORÍA FINANCIERA 2021"/>
    <n v="2021"/>
    <x v="0"/>
    <s v="Pérdida de Recursos de Apropiación (Dirección General)"/>
    <x v="28"/>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5. Una vez se identifiquen los saldos que no han sido comprometidos dentro de las fechas establecidas en el comunicado enviado se procederá al contracredito de los mismos, teniendo en cuenta los tiempos establecidos en la guia financiera."/>
    <s v="Soporte con los contracreditos y saldos disponibles de la unidad ejecutora"/>
    <n v="1"/>
    <d v="2023-11-01T00:00:00"/>
    <d v="2023-11-30T00:00:00"/>
    <n v="4.0999999999999996"/>
    <m/>
    <n v="0"/>
    <n v="0"/>
    <n v="0"/>
    <n v="0"/>
    <m/>
    <m/>
    <m/>
  </r>
  <r>
    <s v="AUD_FIN_2022"/>
    <s v="AUDITORÍA FINANCIERA 2022"/>
    <n v="2022"/>
    <x v="17"/>
    <s v="Gestión Documental (OI) (Córdoba)"/>
    <x v="28"/>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n v="0"/>
    <n v="0"/>
    <n v="0"/>
    <n v="0"/>
    <m/>
    <m/>
    <m/>
  </r>
  <r>
    <s v="AUD_FIN_2022"/>
    <s v="AUDITORÍA FINANCIERA 2022"/>
    <n v="2022"/>
    <x v="17"/>
    <s v="Gestión Documental (OI) (Córdoba)"/>
    <x v="28"/>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n v="0"/>
    <n v="0"/>
    <n v="0"/>
    <n v="0"/>
    <m/>
    <m/>
    <m/>
  </r>
  <r>
    <s v="AUD_FIN_2022"/>
    <s v="AUDITORÍA FINANCIERA 2022"/>
    <n v="2022"/>
    <x v="70"/>
    <s v="Gestión Documental de los Procesos Contractuales (OI) (Santander)"/>
    <x v="28"/>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n v="0"/>
    <n v="0"/>
    <n v="0"/>
    <n v="0"/>
    <m/>
    <m/>
    <m/>
  </r>
  <r>
    <s v="AUD_FIN_2022"/>
    <s v="AUDITORÍA FINANCIERA 2022"/>
    <n v="2022"/>
    <x v="70"/>
    <s v="Gestión Documental de los Procesos Contractuales (OI) (Santander)"/>
    <x v="28"/>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n v="0"/>
    <n v="0"/>
    <n v="0"/>
    <n v="0"/>
    <m/>
    <m/>
    <m/>
  </r>
  <r>
    <s v="AUD_FIN_2022"/>
    <s v="AUDITORÍA FINANCIERA 2022"/>
    <n v="2022"/>
    <x v="43"/>
    <s v="Archivos de los Documentos de los Procesos Contractuales (OI) (Huila)"/>
    <x v="28"/>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m/>
    <n v="0"/>
    <n v="0"/>
    <n v="0"/>
    <n v="0"/>
    <m/>
    <m/>
    <m/>
  </r>
  <r>
    <s v="AUD_FIN_2022"/>
    <s v="AUDITORÍA FINANCIERA 2022"/>
    <n v="2022"/>
    <x v="43"/>
    <s v="Archivos de los Documentos de los Procesos Contractuales (OI) (Huila)"/>
    <x v="28"/>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m/>
    <n v="0"/>
    <n v="0"/>
    <n v="0"/>
    <n v="0"/>
    <m/>
    <m/>
    <m/>
  </r>
  <r>
    <s v="AUD_FIN_2022"/>
    <s v="07. AUDITORÍA FINANCIERA 2018"/>
    <n v="2018"/>
    <x v="45"/>
    <s v="Actualización Valor de los Activos (A-D) H8 Meta"/>
    <x v="28"/>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bien inmueble a la clase de bodega correspondiente que refleje su situación actual en cuentas de orden mientras llega la respuesta de la Superintendencia de Notariado y Registro - SNR."/>
    <s v="Actividad 1. Solicitar a la regioanl Meta  la reclasificación del inmueble a cuentas de orden en el aplicativo SEVEN ERP  mientras se adelantan las labores de saneamiento respectivas y se reciba respuesta de la Superintendencia de Notariado y Registro - SNR. "/>
    <s v="Comunicación"/>
    <n v="1"/>
    <d v="2023-08-01T00:00:00"/>
    <d v="2023-09-30T00:00:00"/>
    <n v="8.6"/>
    <m/>
    <n v="0"/>
    <n v="0"/>
    <n v="0"/>
    <n v="0"/>
    <m/>
    <m/>
    <m/>
  </r>
  <r>
    <s v="AUD_FIN_2022"/>
    <s v="07. AUDITORÍA FINANCIERA 2018"/>
    <n v="2018"/>
    <x v="45"/>
    <s v="Actualización Valor de los Activos (A-D) H8 Meta"/>
    <x v="28"/>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inmueble a la clase de bodega correspondiente que refleje su situación actual."/>
    <s v="Actividad 2. Radicar solicitud motivada de cancelación del folio de matrícula inmobiliaria ante la Superintendencia de Notariado y Registro - SNR por inexistencia física del bien inmueble de conformidad con la certificación expedida por el IGAC."/>
    <s v="Comunicación"/>
    <n v="1"/>
    <d v="2023-08-01T00:00:00"/>
    <d v="2023-09-30T00:00:00"/>
    <n v="8.6"/>
    <m/>
    <n v="0"/>
    <n v="0"/>
    <n v="0"/>
    <n v="0"/>
    <m/>
    <m/>
    <m/>
  </r>
  <r>
    <s v="AUD_FIN_2022"/>
    <s v="AUDITORÍA FINANCIERA 2022"/>
    <n v="2022"/>
    <x v="27"/>
    <s v="Registro Deterioro Inventarios Bienes destinados a la Venta "/>
    <x v="28"/>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bien inmueble citado en el hallazgo en la vigencia 2022."/>
    <s v="Adelantar las acciones tendientes a subsanar el registro contable del deterioro del inmueble citado en el hallazgo de conformidad con el úiltimo avalúo comercial realizado."/>
    <s v="Actividad 1. Solicitar a la Regional Meta dar la baja de inmueble y luego dar el ingreso de su valor incluyendo el registro del deterioro en el aplicativo SEVEN ERP con las instrucciones pertinentes e información soporte respectiva."/>
    <s v="Comunicación"/>
    <n v="1"/>
    <d v="2023-08-01T00:00:00"/>
    <d v="2023-09-30T00:00:00"/>
    <n v="8.6"/>
    <m/>
    <n v="0"/>
    <n v="0"/>
    <n v="0"/>
    <n v="0"/>
    <m/>
    <m/>
    <m/>
  </r>
  <r>
    <s v="AUD_FIN_2022"/>
    <s v="AUDITORÍA FINANCIERA 2022"/>
    <n v="2022"/>
    <x v="27"/>
    <s v="Registro Deterioro Inventarios Bienes destinados a la Venta "/>
    <x v="28"/>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inmueble citado en el hallazgo en la vigencia 2022."/>
    <s v="Efectuar verificación anual de aquellos inmuebles que reflejen indicios de deterioro conforme a las respuestas recibidas de las regionales a través del  cuestionario de deterioro (formato) que hace parte integral del P49.SA Procedimiento de Deterioro, para que el ICBF contrate el servicios de avalúos comerciales pertinentes en cada vigencia fiscal para que con dada avalúo se pueda determinar si hay deterioro o no para efectuar su registro pertinente en el aplicativo SEVEN ERP."/>
    <s v="Actividad 2. Efectuar el cálculo de la estimación de pérdida por deterioro e informar al Grupo financiero en las direcciones regionales para su registro_x000a_"/>
    <s v="Reporte SEVEN ERP"/>
    <n v="1"/>
    <d v="2023-09-01T00:00:00"/>
    <d v="2023-10-31T00:00:00"/>
    <n v="8.6"/>
    <m/>
    <n v="0"/>
    <n v="0"/>
    <n v="0"/>
    <n v="0"/>
    <m/>
    <m/>
    <m/>
  </r>
  <r>
    <s v="AUD_FIN_2022"/>
    <s v="AUDITORÍA FINANCIERA 2022"/>
    <n v="2022"/>
    <x v="28"/>
    <s v="Ajuste Periodos Anteriores Cuenta Construcciones en Curso (D) (Dirección General)"/>
    <x v="28"/>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 que terminaron en las vigencias compredidas de  los años 2014 a 2017."/>
    <s v="Implementar un procedimiento de legalización de obras de inmuebles propios y a cargo de la entidad que permita definir como proceder en su registro, legalización y controles a fin de evitar la ocurrencia de esta situación en el futuro. "/>
    <s v="Actividad 1. Socialización del P67.SA Procedimiento de Legalización de obras de inmuebles propios y a cargo de la entidad a los profesionales del Grupo de Infraestructura Inmobiliaria para su aplicación._x000a_"/>
    <s v="Acta de la Socialización"/>
    <n v="1"/>
    <d v="2023-08-01T00:00:00"/>
    <d v="2023-09-30T00:00:00"/>
    <n v="8.6"/>
    <m/>
    <n v="0"/>
    <n v="0"/>
    <n v="0"/>
    <n v="0"/>
    <m/>
    <m/>
    <m/>
  </r>
  <r>
    <s v="AUD_FIN_2022"/>
    <s v="AUDITORÍA FINANCIERA 2022"/>
    <n v="2022"/>
    <x v="28"/>
    <s v="Ajuste Periodos Anteriores Cuenta Construcciones en Curso (D) (Dirección General)"/>
    <x v="28"/>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s que terminaron en las vigencias compredidas de 2014 a 2017."/>
    <s v="Implementar un procedimiento de legalización de obras de inmuebles propios y a cargo de la entidad que permita definir como proceder en su registro, legalización y controles a fin de evitar la ocurrencia de esta situación en el futuro. "/>
    <s v="Actividad 2. El Grupo de infraestructura inmobiliaria remitirá trimestralmente al Grupo de Gestión de Bienes la solicitud de legalización por todo concepto derivabada de los contrato de obras.   "/>
    <s v="Comunicación"/>
    <n v="3"/>
    <d v="2023-08-01T00:00:00"/>
    <d v="2024-06-03T00:00:00"/>
    <n v="43.9"/>
    <m/>
    <n v="0"/>
    <n v="0"/>
    <n v="0"/>
    <n v="0"/>
    <m/>
    <m/>
    <m/>
  </r>
  <r>
    <s v="AUD_FIN_2022"/>
    <s v="AUDITORÍA FINANCIERA 2022"/>
    <n v="2022"/>
    <x v="6"/>
    <s v="Edificación CDI Regional Cauca (Cauca)"/>
    <x v="28"/>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Cauca para efectuar la descarga en los estados financieros del  registro contable del inmueble a fin de evitar duplicidad de registro en los estados financieros de la nación._x000a_"/>
    <s v="Comunicación"/>
    <n v="1"/>
    <d v="2023-08-01T00:00:00"/>
    <d v="2023-09-30T00:00:00"/>
    <n v="8.6"/>
    <m/>
    <n v="0"/>
    <n v="0"/>
    <n v="0"/>
    <n v="0"/>
    <m/>
    <m/>
    <m/>
  </r>
  <r>
    <s v="AUD_FIN_2022"/>
    <s v="AUDITORÍA FINANCIERA 2022"/>
    <n v="2022"/>
    <x v="6"/>
    <s v="Edificación CDI Regional Cauca (Cauca)"/>
    <x v="28"/>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2. Verificar que la descarga del inmueble sea realizada efectivamente por la Regional Cauca en el Aplicativo SEVEN ERP. "/>
    <s v="Reporte SEVEN ERP"/>
    <n v="1"/>
    <d v="2023-09-01T00:00:00"/>
    <d v="2023-10-31T00:00:00"/>
    <n v="8.6"/>
    <m/>
    <n v="0"/>
    <n v="0"/>
    <n v="0"/>
    <n v="0"/>
    <m/>
    <m/>
    <m/>
  </r>
  <r>
    <s v="AUD_FIN_2022"/>
    <s v="AUDITORÍA FINANCIERA 2022"/>
    <n v="2022"/>
    <x v="6"/>
    <s v="Edificación CDI Regional Cauca (Cauca)"/>
    <x v="28"/>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y evitar la duplicidad de los registros en los estados financieros de la nación."/>
    <s v="Reporte de Compromisos de las Regionales en Excel"/>
    <n v="1"/>
    <d v="2023-08-01T00:00:00"/>
    <d v="2024-07-31T00:00:00"/>
    <n v="52.1"/>
    <m/>
    <n v="0"/>
    <n v="0"/>
    <n v="0"/>
    <n v="0"/>
    <m/>
    <m/>
    <m/>
  </r>
  <r>
    <s v="AUD_FIN_2022"/>
    <s v="AUDITORÍA FINANCIERA 2022"/>
    <n v="2022"/>
    <x v="29"/>
    <s v="Registro de Edificaciones (D, OI) (Putumayo)"/>
    <x v="28"/>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Putumayo para efectuar la descarga en los estados financieros del  registro contable de los inmuebles relacionados en el hallazgo  a fin de evitar duplicidad de los registros en los estados financieros de la nación._x000a_"/>
    <s v="Comunicación"/>
    <n v="1"/>
    <d v="2023-08-01T00:00:00"/>
    <d v="2023-09-30T00:00:00"/>
    <n v="8.6"/>
    <m/>
    <n v="0"/>
    <n v="0"/>
    <n v="0"/>
    <n v="0"/>
    <m/>
    <m/>
    <m/>
  </r>
  <r>
    <s v="AUD_FIN_2022"/>
    <s v="AUDITORÍA FINANCIERA 2022"/>
    <n v="2022"/>
    <x v="29"/>
    <s v="Registro de Edificaciones (D, OI) (Putumayo)"/>
    <x v="28"/>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2. Verificar que la descarga de los inmuebles se realice efectivamente por la Regional Putumayo en el Aplicativo SEVEN ERP."/>
    <s v="Reporte SEVEN ERP"/>
    <n v="1"/>
    <d v="2023-09-01T00:00:00"/>
    <d v="2023-10-31T00:00:00"/>
    <n v="8.6"/>
    <m/>
    <n v="0"/>
    <n v="0"/>
    <n v="0"/>
    <n v="0"/>
    <m/>
    <m/>
    <m/>
  </r>
  <r>
    <s v="AUD_FIN_2022"/>
    <s v="AUDITORÍA FINANCIERA 2022"/>
    <n v="2022"/>
    <x v="29"/>
    <s v="Registro de Edificaciones (D, OI) (Putumayo)"/>
    <x v="28"/>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a efectos de evitar la duplicidad de los registros en los estados financieros de la nación."/>
    <s v="Reporte de Compromisos de las Regionales en Excel"/>
    <n v="1"/>
    <d v="2023-08-01T00:00:00"/>
    <d v="2024-07-31T00:00:00"/>
    <n v="52.1"/>
    <m/>
    <n v="0"/>
    <n v="0"/>
    <n v="0"/>
    <n v="0"/>
    <m/>
    <m/>
    <m/>
  </r>
  <r>
    <s v="AUD_FIN_2022"/>
    <s v="AUDITORÍA FINANCIERA 2022"/>
    <n v="2022"/>
    <x v="30"/>
    <s v="Revelación de Bienes Inmuebles en Propiedad, Planta y Equipo (Putumayo)"/>
    <x v="28"/>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1.  Remisión de los Informes Trimestrales de los activos del Aplicativo SEVER ERP de los bienes inmuebles de la Regional Putumayo a efectos de realizar la conciliación con lo que reporten las Oficinas de Instrumentos Públicos de su jurisdicción por círculo registral._x000a_"/>
    <s v="Reporte en Excel"/>
    <n v="4"/>
    <d v="2023-10-01T00:00:00"/>
    <d v="2024-07-31T00:00:00"/>
    <n v="43.4"/>
    <m/>
    <n v="0"/>
    <n v="0"/>
    <n v="0"/>
    <n v="0"/>
    <m/>
    <m/>
    <m/>
  </r>
  <r>
    <s v="AUD_FIN_2022"/>
    <s v="AUDITORÍA FINANCIERA 2022"/>
    <n v="2022"/>
    <x v="30"/>
    <s v="Revelación de Bienes Inmuebles en Propiedad, Planta y Equipo (Putumayo)"/>
    <x v="28"/>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2. Realizar Mesas de Trabajo con las regionales  para revisar  la clasificación de los bienes inmuebles en las diferentes clases de bodega y efectuar los ajustes a que haya lugar. "/>
    <s v="Reporte de Compromisos de las Regionales en Excel"/>
    <n v="1"/>
    <d v="2023-08-01T00:00:00"/>
    <d v="2024-07-31T00:00:00"/>
    <n v="52.1"/>
    <m/>
    <n v="0"/>
    <n v="0"/>
    <n v="0"/>
    <n v="0"/>
    <m/>
    <m/>
    <m/>
  </r>
  <r>
    <s v="AUD_FIN_2022"/>
    <s v="AUDITORÍA FINANCIERA 2022"/>
    <n v="2022"/>
    <x v="30"/>
    <s v="Revelación de Bienes Inmuebles en Propiedad, Planta y Equipo (Putumayo)"/>
    <x v="28"/>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3. Revisar cuatrimestralmente la PPYE del ICBF para verificar que  los registros de los terrenos y las edificaciones se encuentren incorporados en los estados financieros de la entidad."/>
    <s v="Reporte SEVEN ERP"/>
    <n v="3"/>
    <d v="2023-08-01T00:00:00"/>
    <d v="2024-07-31T00:00:00"/>
    <n v="52.1"/>
    <m/>
    <n v="0"/>
    <n v="0"/>
    <n v="0"/>
    <n v="0"/>
    <m/>
    <m/>
    <m/>
  </r>
  <r>
    <s v="AUD_FIN_2022"/>
    <s v="AUDITORÍA FINANCIERA 2022"/>
    <n v="2022"/>
    <x v="31"/>
    <s v="Deterioro de Bienes Inmuebles (San Andrés)"/>
    <x v="28"/>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1. Realizar el comparativo del valor de mercado indicado en los avalúos comerciales frente al valor en libros que se refleja en el aplicativo SEVEN ERP a efectos de determinar la existencia o no de deterioro conforme a los indicios de deterioro reportados por las regionales._x000a__x000a_"/>
    <s v="Reporte en Excel"/>
    <n v="1"/>
    <d v="2023-09-01T00:00:00"/>
    <d v="2023-12-31T00:00:00"/>
    <n v="17.3"/>
    <m/>
    <n v="0"/>
    <n v="0"/>
    <n v="0"/>
    <n v="0"/>
    <m/>
    <m/>
    <m/>
  </r>
  <r>
    <s v="AUD_FIN_2022"/>
    <s v="AUDITORÍA FINANCIERA 2022"/>
    <n v="2022"/>
    <x v="31"/>
    <s v="Deterioro de Bienes Inmuebles (San Andrés)"/>
    <x v="28"/>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2. Registrar el deterioro de los bienes inmuebles en el Aplicativo SEVEN ERP con base en los avalúos realizados en la vigencia 2023 siempre y cuando el valor de mercado sea inferior al valor en libros que se refleja en el aplicativo SEVEN ERP."/>
    <s v="Reporte Aplicativo SEVEN ERP"/>
    <n v="1"/>
    <d v="2023-10-01T00:00:00"/>
    <d v="2023-12-31T00:00:00"/>
    <n v="13"/>
    <m/>
    <n v="0"/>
    <n v="0"/>
    <n v="0"/>
    <n v="0"/>
    <m/>
    <m/>
    <m/>
  </r>
  <r>
    <s v="AUD_FIN_2022"/>
    <s v="AUDITORÍA FINANCIERA 2022"/>
    <n v="2022"/>
    <x v="7"/>
    <s v="Depreciación Acumulada a 31 de diciembre de 2022 con diferencia en la vida útil"/>
    <x v="28"/>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Inadecuada interpretación contable por parte del ente auditor en razón a que los 41 años son la referencia para establer la vida útil de los inmuebles que no tuvieron avalúo. Luego, aquellos inmuebles que tuvieron avalúo comercial, la vida útil será la que determinan los avalúos realizados tal y como se indica en las primeras dos líneas del Numeral 4.4.1.2. Vida Útil, de la Guía de Gestión de Bienes V4 que aplicó para la vigencia 2022."/>
    <s v="Se hace necesario estructurar un informe que de cuenta de la improcedencia del hallazgo frente a los lineamientos impartidos por la Contaduría General de la Nación y llo que se tiene definido en la Guía de Gestión de Bienes del ICBF."/>
    <s v="Actividad 1. Elaborar un informe explicativo de la improcedencia del hallazgo en razón  a que en el Numeral 4.4.1.2. Vida Útil, de la Guía de Gestión de Bienes V4 que aplicó para la vigencia 2022 se especifíca  claramente que la vida útill para aquellos inmuebles que tuvieron avalúo  es la determinada en el avalúo comercial realizado."/>
    <s v="Informe"/>
    <n v="1"/>
    <d v="2023-08-01T00:00:00"/>
    <d v="2023-10-31T00:00:00"/>
    <n v="13"/>
    <m/>
    <n v="0"/>
    <n v="0"/>
    <n v="0"/>
    <n v="0"/>
    <m/>
    <m/>
    <m/>
  </r>
  <r>
    <s v="AUD_FIN_2022"/>
    <s v="01. ANTERIORES A 2017"/>
    <n v="2015"/>
    <x v="66"/>
    <s v="Venta de Bien Inmueble No Explotado (A). San Andrés"/>
    <x v="28"/>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1. Solicitar a la Regional San Andrés realizar impulso procesal al despacho con el fin de avanzar en el agotamiento de cada una de las etapas del proceso con el fin de poder efectuar el saneamiento del inmueble que permita su enajenación._x000a_"/>
    <s v="Comunicación"/>
    <n v="1"/>
    <d v="2023-08-01T00:00:00"/>
    <d v="2023-11-30T00:00:00"/>
    <n v="17.3"/>
    <m/>
    <n v="0"/>
    <n v="0"/>
    <n v="0"/>
    <n v="0"/>
    <m/>
    <m/>
    <m/>
  </r>
  <r>
    <s v="AUD_FIN_2022"/>
    <s v="01. ANTERIORES A 2017"/>
    <n v="2015"/>
    <x v="66"/>
    <s v="Venta de Bien Inmueble No Explotado (A). San Andrés"/>
    <x v="28"/>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2.  Efectuar eeguimiento Trimestral al estado de avance del proceso que lleva el ICBF en el juzgado segundo civil Municipal de San Andrés."/>
    <s v="Informe"/>
    <n v="2"/>
    <d v="2023-08-01T00:00:00"/>
    <d v="2024-01-31T00:00:00"/>
    <n v="26.1"/>
    <m/>
    <n v="0"/>
    <n v="0"/>
    <n v="0"/>
    <n v="0"/>
    <m/>
    <m/>
    <m/>
  </r>
  <r>
    <s v="AUD_FIN_2022"/>
    <s v="01. ANTERIORES A 2017"/>
    <n v="2015"/>
    <x v="66"/>
    <s v="Venta de Bien Inmueble No Explotado (A). San Andrés"/>
    <x v="28"/>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Realizar avalúo comercial a los inmuebles del ICBF para posibilitar su movilización o enajenación."/>
    <s v="Actividad 3. Realizar el avalúo comercial del inmueble._x000a__x000a_"/>
    <s v="Avalúo Comercial"/>
    <n v="1"/>
    <d v="2023-10-01T00:00:00"/>
    <d v="2024-01-31T00:00:00"/>
    <n v="17.399999999999999"/>
    <m/>
    <n v="0"/>
    <n v="0"/>
    <n v="0"/>
    <n v="0"/>
    <m/>
    <m/>
    <m/>
  </r>
  <r>
    <s v="AUD_FIN_2022"/>
    <s v="01. ANTERIORES A 2017"/>
    <n v="2015"/>
    <x v="66"/>
    <s v="Venta de Bien Inmueble No Explotado (A). San Andrés"/>
    <x v="28"/>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to y materialización de los linderos que permita su movilización o enajenación sin inconveniente alguno."/>
    <s v="Efectuar la comercialización del inmueble relacionado en el hallazgo a través de CISA como intermediario comercial del ICBF para enajenar sus bienes inmuebles."/>
    <s v="Actividad 4. Solicitarle a CISA la intermediación comercial del inmueble Tom Hooker en caso de ser judicialmente viable enajenarlo  teniendo en cuenta el proceso judicial que cursa sobre el inmueble. "/>
    <s v="Comunicación"/>
    <n v="1"/>
    <d v="2023-10-01T00:00:00"/>
    <d v="2024-01-31T00:00:00"/>
    <n v="17.399999999999999"/>
    <m/>
    <n v="0"/>
    <n v="0"/>
    <n v="0"/>
    <n v="0"/>
    <m/>
    <m/>
    <m/>
  </r>
  <r>
    <s v="AUD_FIN_2022"/>
    <s v="24. AUDITORÍA FINANCIERA 2021"/>
    <n v="2021"/>
    <x v="0"/>
    <s v="Pérdida de recursos de Apropiación (Dirección General)"/>
    <x v="2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Diagnostico del estado de contratación en cada una de las regionales, definiendo las regionales priorizadas para el acompañamiento."/>
    <s v="Informe"/>
    <n v="1"/>
    <d v="2023-09-01T00:00:00"/>
    <d v="2023-09-30T00:00:00"/>
    <n v="4.0999999999999996"/>
    <m/>
    <n v="0"/>
    <n v="0"/>
    <n v="0"/>
    <n v="0"/>
    <m/>
    <m/>
    <m/>
  </r>
  <r>
    <s v="AUD_FIN_2022"/>
    <s v="24. AUDITORÍA FINANCIERA 2021"/>
    <n v="2021"/>
    <x v="0"/>
    <s v="Pérdida de recursos de Apropiación (Dirección General)"/>
    <x v="2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Acompañamiento en la definición del cronograma de trabajo a desarrollarse en cada fase del proceso"/>
    <s v="Acta"/>
    <n v="33"/>
    <d v="2023-09-09T00:00:00"/>
    <d v="2023-10-08T00:00:00"/>
    <n v="4.0999999999999996"/>
    <m/>
    <n v="0"/>
    <n v="0"/>
    <n v="0"/>
    <n v="0"/>
    <m/>
    <m/>
    <m/>
  </r>
  <r>
    <s v="AUD_FIN_2022"/>
    <s v="24. AUDITORÍA FINANCIERA 2021"/>
    <n v="2021"/>
    <x v="0"/>
    <s v="Pérdida de recursos de Apropiación (Dirección General)"/>
    <x v="2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Reporte mensual realizado por el referente sobre estado de contratación relacionados con SST"/>
    <s v="Reporte Regionales"/>
    <n v="132"/>
    <d v="2023-10-01T00:00:00"/>
    <d v="2024-01-31T00:00:00"/>
    <n v="17.399999999999999"/>
    <m/>
    <n v="0"/>
    <n v="0"/>
    <n v="0"/>
    <n v="0"/>
    <m/>
    <m/>
    <m/>
  </r>
  <r>
    <s v="AUD_FIN_2022"/>
    <s v="24. AUDITORÍA FINANCIERA 2021"/>
    <n v="2021"/>
    <x v="0"/>
    <s v="Pérdida de recursos de Apropiación (Dirección General)"/>
    <x v="2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Informe  ejecución vigencia 2023"/>
    <s v="Informe "/>
    <n v="1"/>
    <d v="2023-10-09T00:00:00"/>
    <d v="2023-12-20T00:00:00"/>
    <n v="10.3"/>
    <m/>
    <n v="0"/>
    <n v="0"/>
    <n v="0"/>
    <n v="0"/>
    <m/>
    <m/>
    <m/>
  </r>
  <r>
    <s v="AUD_FIN_2022"/>
    <s v="19. AUDITORÍA FINANCIERA 2020"/>
    <n v="2020"/>
    <x v="2"/>
    <s v="Publicación en el Sistema Electrónico de  Contratación  Pública — SECOP (Dirección General)"/>
    <x v="29"/>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m/>
    <n v="0"/>
    <n v="0"/>
    <n v="0"/>
    <n v="0"/>
    <m/>
    <m/>
    <m/>
  </r>
  <r>
    <s v="AUD_FIN_2022"/>
    <s v="19. AUDITORÍA FINANCIERA 2020"/>
    <n v="2020"/>
    <x v="2"/>
    <s v="Publicación en el Sistema Electrónico de  Contratación  Pública — SECOP (Dirección General)"/>
    <x v="29"/>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m/>
    <n v="0"/>
    <n v="0"/>
    <n v="0"/>
    <n v="0"/>
    <m/>
    <m/>
    <m/>
  </r>
  <r>
    <s v="AUD_FIN_2022"/>
    <s v="19. AUDITORÍA FINANCIERA 2020"/>
    <n v="2020"/>
    <x v="2"/>
    <s v="Publicación en el Sistema Electrónico de  Contratación  Pública — SECOP (Dirección General)"/>
    <x v="29"/>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m/>
    <n v="0"/>
    <n v="0"/>
    <n v="0"/>
    <n v="0"/>
    <m/>
    <m/>
    <m/>
  </r>
  <r>
    <s v="AUD_FIN_2022"/>
    <s v="AUDITORÍA FINANCIERA 2022"/>
    <n v="2022"/>
    <x v="3"/>
    <s v="Publicidad en el sistema electrónico de contratación pública SECOP II (D) (Dirección General)"/>
    <x v="29"/>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m/>
    <n v="0"/>
    <n v="0"/>
    <n v="0"/>
    <n v="0"/>
    <m/>
    <m/>
    <m/>
  </r>
  <r>
    <s v="AUD_FIN_2022"/>
    <s v="AUDITORÍA FINANCIERA 2022"/>
    <n v="2022"/>
    <x v="3"/>
    <s v="Publicidad en el sistema electrónico de contratación pública SECOP II (D) (Dirección General)"/>
    <x v="29"/>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m/>
    <n v="0"/>
    <n v="0"/>
    <n v="0"/>
    <n v="0"/>
    <m/>
    <m/>
    <m/>
  </r>
  <r>
    <s v="AUD_FIN_2022"/>
    <s v="AUDITORÍA FINANCIERA 2022"/>
    <n v="2022"/>
    <x v="3"/>
    <s v="Publicidad en el sistema electrónico de contratación pública SECOP II (D) (Dirección General)"/>
    <x v="29"/>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n v="1"/>
    <e v="#DIV/0!"/>
    <e v="#DIV/0!"/>
    <e v="#DIV/0!"/>
    <n v="0"/>
    <m/>
    <m/>
    <m/>
  </r>
  <r>
    <m/>
    <m/>
    <m/>
    <x v="71"/>
    <m/>
    <x v="30"/>
    <m/>
    <m/>
    <m/>
    <m/>
    <m/>
    <m/>
    <m/>
    <m/>
    <m/>
    <n v="0"/>
    <n v="3"/>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4"/>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3"/>
    <e v="#DIV/0!"/>
    <e v="#DIV/0!"/>
    <e v="#DIV/0!"/>
    <n v="0"/>
    <m/>
    <m/>
    <m/>
  </r>
  <r>
    <m/>
    <m/>
    <m/>
    <x v="71"/>
    <m/>
    <x v="30"/>
    <m/>
    <m/>
    <m/>
    <m/>
    <m/>
    <m/>
    <m/>
    <m/>
    <m/>
    <n v="0"/>
    <n v="3"/>
    <e v="#DIV/0!"/>
    <e v="#DIV/0!"/>
    <e v="#DIV/0!"/>
    <n v="0"/>
    <m/>
    <m/>
    <m/>
  </r>
  <r>
    <m/>
    <m/>
    <m/>
    <x v="71"/>
    <m/>
    <x v="30"/>
    <m/>
    <m/>
    <m/>
    <m/>
    <m/>
    <m/>
    <m/>
    <m/>
    <m/>
    <n v="0"/>
    <n v="1"/>
    <e v="#DIV/0!"/>
    <e v="#DIV/0!"/>
    <e v="#DIV/0!"/>
    <n v="0"/>
    <m/>
    <m/>
    <m/>
  </r>
  <r>
    <m/>
    <m/>
    <m/>
    <x v="71"/>
    <m/>
    <x v="30"/>
    <m/>
    <m/>
    <m/>
    <m/>
    <m/>
    <m/>
    <m/>
    <m/>
    <m/>
    <n v="0"/>
    <n v="1"/>
    <e v="#DIV/0!"/>
    <e v="#DIV/0!"/>
    <e v="#DIV/0!"/>
    <n v="0"/>
    <m/>
    <m/>
    <m/>
  </r>
  <r>
    <m/>
    <m/>
    <m/>
    <x v="71"/>
    <m/>
    <x v="30"/>
    <m/>
    <m/>
    <m/>
    <m/>
    <m/>
    <m/>
    <m/>
    <m/>
    <m/>
    <n v="0"/>
    <n v="3"/>
    <e v="#DIV/0!"/>
    <e v="#DIV/0!"/>
    <e v="#DIV/0!"/>
    <n v="0"/>
    <m/>
    <m/>
    <m/>
  </r>
  <r>
    <m/>
    <m/>
    <m/>
    <x v="71"/>
    <m/>
    <x v="30"/>
    <m/>
    <m/>
    <m/>
    <m/>
    <m/>
    <m/>
    <m/>
    <m/>
    <m/>
    <n v="0"/>
    <n v="3"/>
    <e v="#DIV/0!"/>
    <e v="#DIV/0!"/>
    <e v="#DIV/0!"/>
    <n v="0"/>
    <m/>
    <m/>
    <m/>
  </r>
  <r>
    <m/>
    <m/>
    <m/>
    <x v="71"/>
    <m/>
    <x v="30"/>
    <m/>
    <m/>
    <m/>
    <m/>
    <m/>
    <m/>
    <m/>
    <m/>
    <m/>
    <n v="0"/>
    <n v="1"/>
    <e v="#DIV/0!"/>
    <e v="#DIV/0!"/>
    <e v="#DIV/0!"/>
    <n v="0"/>
    <m/>
    <m/>
    <m/>
  </r>
  <r>
    <m/>
    <m/>
    <m/>
    <x v="71"/>
    <m/>
    <x v="30"/>
    <m/>
    <m/>
    <m/>
    <m/>
    <m/>
    <m/>
    <m/>
    <m/>
    <m/>
    <n v="0"/>
    <n v="1"/>
    <e v="#DIV/0!"/>
    <e v="#DIV/0!"/>
    <e v="#DIV/0!"/>
    <n v="0"/>
    <m/>
    <m/>
    <m/>
  </r>
  <r>
    <m/>
    <m/>
    <m/>
    <x v="71"/>
    <m/>
    <x v="30"/>
    <m/>
    <m/>
    <m/>
    <m/>
    <m/>
    <m/>
    <m/>
    <m/>
    <m/>
    <n v="0"/>
    <n v="3"/>
    <e v="#DIV/0!"/>
    <e v="#DIV/0!"/>
    <e v="#DIV/0!"/>
    <n v="0"/>
    <m/>
    <m/>
    <m/>
  </r>
  <r>
    <m/>
    <m/>
    <m/>
    <x v="71"/>
    <m/>
    <x v="30"/>
    <m/>
    <m/>
    <m/>
    <m/>
    <m/>
    <m/>
    <m/>
    <m/>
    <m/>
    <n v="0"/>
    <n v="3"/>
    <e v="#DIV/0!"/>
    <e v="#DIV/0!"/>
    <e v="#DIV/0!"/>
    <n v="0"/>
    <m/>
    <m/>
    <m/>
  </r>
  <r>
    <m/>
    <m/>
    <m/>
    <x v="71"/>
    <m/>
    <x v="30"/>
    <m/>
    <m/>
    <m/>
    <m/>
    <m/>
    <m/>
    <m/>
    <m/>
    <m/>
    <n v="0"/>
    <n v="1"/>
    <e v="#DIV/0!"/>
    <e v="#DIV/0!"/>
    <e v="#DIV/0!"/>
    <n v="0"/>
    <m/>
    <m/>
    <m/>
  </r>
  <r>
    <m/>
    <m/>
    <m/>
    <x v="71"/>
    <m/>
    <x v="30"/>
    <m/>
    <m/>
    <m/>
    <m/>
    <m/>
    <m/>
    <m/>
    <m/>
    <m/>
    <n v="0"/>
    <n v="1"/>
    <e v="#DIV/0!"/>
    <e v="#DIV/0!"/>
    <e v="#DIV/0!"/>
    <n v="0"/>
    <m/>
    <m/>
    <m/>
  </r>
  <r>
    <m/>
    <m/>
    <m/>
    <x v="71"/>
    <m/>
    <x v="30"/>
    <m/>
    <m/>
    <m/>
    <m/>
    <m/>
    <m/>
    <m/>
    <m/>
    <m/>
    <n v="0"/>
    <n v="3"/>
    <e v="#DIV/0!"/>
    <e v="#DIV/0!"/>
    <e v="#DIV/0!"/>
    <n v="0"/>
    <m/>
    <m/>
    <m/>
  </r>
  <r>
    <m/>
    <m/>
    <m/>
    <x v="71"/>
    <m/>
    <x v="30"/>
    <m/>
    <m/>
    <m/>
    <m/>
    <m/>
    <m/>
    <m/>
    <m/>
    <m/>
    <n v="0"/>
    <n v="3"/>
    <e v="#DIV/0!"/>
    <e v="#DIV/0!"/>
    <e v="#DI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7"/>
    <e v="#DIV/0!"/>
    <e v="#DIV/0!"/>
    <e v="#DIV/0!"/>
    <n v="0"/>
    <m/>
    <m/>
    <m/>
  </r>
  <r>
    <m/>
    <m/>
    <m/>
    <x v="71"/>
    <m/>
    <x v="30"/>
    <m/>
    <m/>
    <m/>
    <m/>
    <m/>
    <m/>
    <m/>
    <m/>
    <m/>
    <n v="0"/>
    <n v="1"/>
    <e v="#DIV/0!"/>
    <e v="#DIV/0!"/>
    <e v="#DIV/0!"/>
    <n v="0"/>
    <m/>
    <m/>
    <m/>
  </r>
  <r>
    <m/>
    <m/>
    <m/>
    <x v="71"/>
    <m/>
    <x v="30"/>
    <m/>
    <m/>
    <m/>
    <m/>
    <m/>
    <m/>
    <m/>
    <m/>
    <m/>
    <n v="0"/>
    <n v="1"/>
    <e v="#DIV/0!"/>
    <e v="#DIV/0!"/>
    <e v="#DIV/0!"/>
    <n v="0"/>
    <m/>
    <m/>
    <m/>
  </r>
  <r>
    <m/>
    <m/>
    <m/>
    <x v="71"/>
    <m/>
    <x v="30"/>
    <m/>
    <m/>
    <m/>
    <m/>
    <m/>
    <m/>
    <m/>
    <m/>
    <m/>
    <n v="0"/>
    <n v="0"/>
    <n v="0"/>
    <n v="0"/>
    <n v="0"/>
    <n v="0"/>
    <m/>
    <m/>
    <m/>
  </r>
  <r>
    <m/>
    <m/>
    <m/>
    <x v="71"/>
    <m/>
    <x v="30"/>
    <m/>
    <m/>
    <m/>
    <m/>
    <m/>
    <m/>
    <m/>
    <m/>
    <m/>
    <n v="0"/>
    <m/>
    <n v="0"/>
    <n v="0"/>
    <n v="0"/>
    <n v="0"/>
    <m/>
    <m/>
    <m/>
  </r>
  <r>
    <m/>
    <m/>
    <m/>
    <x v="71"/>
    <m/>
    <x v="30"/>
    <m/>
    <m/>
    <m/>
    <m/>
    <m/>
    <m/>
    <m/>
    <m/>
    <m/>
    <n v="0"/>
    <n v="0"/>
    <n v="0"/>
    <n v="0"/>
    <n 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2"/>
    <e v="#DIV/0!"/>
    <e v="#DIV/0!"/>
    <e v="#DIV/0!"/>
    <n v="0"/>
    <m/>
    <m/>
    <m/>
  </r>
  <r>
    <m/>
    <m/>
    <m/>
    <x v="71"/>
    <m/>
    <x v="30"/>
    <m/>
    <m/>
    <m/>
    <m/>
    <m/>
    <m/>
    <m/>
    <m/>
    <m/>
    <n v="0"/>
    <m/>
    <n v="0"/>
    <n v="0"/>
    <n v="0"/>
    <n v="0"/>
    <m/>
    <m/>
    <m/>
  </r>
  <r>
    <m/>
    <m/>
    <m/>
    <x v="71"/>
    <m/>
    <x v="30"/>
    <m/>
    <m/>
    <m/>
    <m/>
    <m/>
    <m/>
    <m/>
    <m/>
    <m/>
    <n v="0"/>
    <n v="0"/>
    <n v="0"/>
    <n v="0"/>
    <n v="0"/>
    <n v="0"/>
    <m/>
    <m/>
    <m/>
  </r>
  <r>
    <m/>
    <m/>
    <m/>
    <x v="71"/>
    <m/>
    <x v="30"/>
    <m/>
    <m/>
    <m/>
    <m/>
    <m/>
    <m/>
    <m/>
    <m/>
    <m/>
    <n v="0"/>
    <n v="0"/>
    <n v="0"/>
    <n v="0"/>
    <n v="0"/>
    <n v="0"/>
    <m/>
    <m/>
    <m/>
  </r>
  <r>
    <m/>
    <m/>
    <m/>
    <x v="71"/>
    <m/>
    <x v="30"/>
    <m/>
    <m/>
    <m/>
    <m/>
    <m/>
    <m/>
    <m/>
    <m/>
    <m/>
    <n v="0"/>
    <n v="2"/>
    <e v="#DIV/0!"/>
    <e v="#DIV/0!"/>
    <e v="#DIV/0!"/>
    <n v="0"/>
    <m/>
    <m/>
    <m/>
  </r>
  <r>
    <m/>
    <m/>
    <m/>
    <x v="71"/>
    <m/>
    <x v="30"/>
    <m/>
    <m/>
    <m/>
    <m/>
    <m/>
    <m/>
    <m/>
    <m/>
    <m/>
    <n v="0"/>
    <n v="7"/>
    <e v="#DIV/0!"/>
    <e v="#DIV/0!"/>
    <e v="#DIV/0!"/>
    <n v="0"/>
    <m/>
    <m/>
    <m/>
  </r>
  <r>
    <m/>
    <m/>
    <m/>
    <x v="71"/>
    <m/>
    <x v="30"/>
    <m/>
    <m/>
    <m/>
    <m/>
    <m/>
    <m/>
    <m/>
    <m/>
    <m/>
    <n v="0"/>
    <n v="2"/>
    <e v="#DIV/0!"/>
    <e v="#DIV/0!"/>
    <e v="#DIV/0!"/>
    <n v="0"/>
    <m/>
    <m/>
    <m/>
  </r>
  <r>
    <m/>
    <m/>
    <m/>
    <x v="71"/>
    <m/>
    <x v="30"/>
    <m/>
    <m/>
    <m/>
    <m/>
    <m/>
    <m/>
    <m/>
    <m/>
    <m/>
    <n v="0"/>
    <n v="7"/>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0"/>
    <n v="0"/>
    <n v="0"/>
    <n v="0"/>
    <n v="0"/>
    <m/>
    <m/>
    <m/>
  </r>
  <r>
    <m/>
    <m/>
    <m/>
    <x v="71"/>
    <m/>
    <x v="30"/>
    <m/>
    <m/>
    <m/>
    <m/>
    <m/>
    <m/>
    <m/>
    <m/>
    <m/>
    <n v="0"/>
    <n v="1"/>
    <e v="#DIV/0!"/>
    <e v="#DIV/0!"/>
    <e v="#DIV/0!"/>
    <n v="0"/>
    <m/>
    <m/>
    <m/>
  </r>
  <r>
    <m/>
    <m/>
    <m/>
    <x v="71"/>
    <m/>
    <x v="30"/>
    <m/>
    <m/>
    <m/>
    <m/>
    <m/>
    <m/>
    <m/>
    <m/>
    <m/>
    <n v="0"/>
    <m/>
    <n v="0"/>
    <n v="0"/>
    <n v="0"/>
    <n v="0"/>
    <m/>
    <m/>
    <m/>
  </r>
  <r>
    <m/>
    <m/>
    <m/>
    <x v="71"/>
    <m/>
    <x v="30"/>
    <m/>
    <m/>
    <m/>
    <m/>
    <m/>
    <m/>
    <m/>
    <m/>
    <m/>
    <n v="0"/>
    <n v="3"/>
    <e v="#DIV/0!"/>
    <e v="#DIV/0!"/>
    <e v="#DIV/0!"/>
    <n v="0"/>
    <m/>
    <m/>
    <m/>
  </r>
  <r>
    <m/>
    <m/>
    <m/>
    <x v="71"/>
    <m/>
    <x v="30"/>
    <m/>
    <m/>
    <m/>
    <m/>
    <m/>
    <m/>
    <m/>
    <m/>
    <m/>
    <n v="0"/>
    <n v="5"/>
    <e v="#DIV/0!"/>
    <e v="#DIV/0!"/>
    <e v="#DIV/0!"/>
    <n v="0"/>
    <m/>
    <m/>
    <m/>
  </r>
  <r>
    <m/>
    <m/>
    <m/>
    <x v="71"/>
    <m/>
    <x v="30"/>
    <m/>
    <m/>
    <m/>
    <m/>
    <m/>
    <m/>
    <m/>
    <m/>
    <m/>
    <n v="0"/>
    <n v="2"/>
    <e v="#DIV/0!"/>
    <e v="#DIV/0!"/>
    <e v="#DIV/0!"/>
    <n v="0"/>
    <m/>
    <m/>
    <m/>
  </r>
  <r>
    <m/>
    <m/>
    <m/>
    <x v="71"/>
    <m/>
    <x v="30"/>
    <m/>
    <m/>
    <m/>
    <m/>
    <m/>
    <m/>
    <m/>
    <m/>
    <m/>
    <n v="0"/>
    <m/>
    <n v="0"/>
    <n v="0"/>
    <n v="0"/>
    <n v="0"/>
    <m/>
    <m/>
    <m/>
  </r>
  <r>
    <m/>
    <m/>
    <m/>
    <x v="71"/>
    <m/>
    <x v="30"/>
    <m/>
    <m/>
    <m/>
    <m/>
    <m/>
    <m/>
    <m/>
    <m/>
    <m/>
    <n v="0"/>
    <n v="7"/>
    <e v="#DIV/0!"/>
    <e v="#DIV/0!"/>
    <e v="#DIV/0!"/>
    <n v="0"/>
    <m/>
    <m/>
    <m/>
  </r>
  <r>
    <m/>
    <m/>
    <m/>
    <x v="71"/>
    <m/>
    <x v="30"/>
    <m/>
    <m/>
    <m/>
    <m/>
    <m/>
    <m/>
    <m/>
    <m/>
    <m/>
    <n v="0"/>
    <n v="1"/>
    <e v="#DIV/0!"/>
    <e v="#DIV/0!"/>
    <e v="#DIV/0!"/>
    <n v="0"/>
    <m/>
    <m/>
    <m/>
  </r>
  <r>
    <m/>
    <m/>
    <m/>
    <x v="71"/>
    <m/>
    <x v="30"/>
    <m/>
    <m/>
    <m/>
    <m/>
    <m/>
    <m/>
    <m/>
    <m/>
    <m/>
    <n v="0"/>
    <n v="2"/>
    <e v="#DIV/0!"/>
    <e v="#DIV/0!"/>
    <e v="#DIV/0!"/>
    <n v="0"/>
    <m/>
    <m/>
    <m/>
  </r>
  <r>
    <m/>
    <m/>
    <m/>
    <x v="71"/>
    <m/>
    <x v="30"/>
    <m/>
    <m/>
    <m/>
    <m/>
    <m/>
    <m/>
    <m/>
    <m/>
    <m/>
    <n v="0"/>
    <m/>
    <n v="0"/>
    <n v="0"/>
    <n 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3"/>
    <e v="#DIV/0!"/>
    <e v="#DIV/0!"/>
    <e v="#DIV/0!"/>
    <n v="0"/>
    <m/>
    <m/>
    <m/>
  </r>
  <r>
    <m/>
    <m/>
    <m/>
    <x v="71"/>
    <m/>
    <x v="30"/>
    <m/>
    <m/>
    <m/>
    <m/>
    <m/>
    <m/>
    <m/>
    <m/>
    <m/>
    <n v="0"/>
    <n v="3"/>
    <e v="#DIV/0!"/>
    <e v="#DIV/0!"/>
    <e v="#DIV/0!"/>
    <n v="0"/>
    <m/>
    <m/>
    <m/>
  </r>
  <r>
    <m/>
    <m/>
    <m/>
    <x v="71"/>
    <m/>
    <x v="30"/>
    <m/>
    <m/>
    <m/>
    <m/>
    <m/>
    <m/>
    <m/>
    <m/>
    <m/>
    <n v="0"/>
    <n v="5"/>
    <e v="#DIV/0!"/>
    <e v="#DIV/0!"/>
    <e v="#DIV/0!"/>
    <n v="0"/>
    <m/>
    <m/>
    <m/>
  </r>
  <r>
    <m/>
    <m/>
    <m/>
    <x v="71"/>
    <m/>
    <x v="30"/>
    <m/>
    <m/>
    <m/>
    <m/>
    <m/>
    <m/>
    <m/>
    <m/>
    <m/>
    <n v="0"/>
    <n v="4"/>
    <e v="#DIV/0!"/>
    <e v="#DIV/0!"/>
    <e v="#DIV/0!"/>
    <n v="0"/>
    <m/>
    <m/>
    <m/>
  </r>
  <r>
    <m/>
    <m/>
    <m/>
    <x v="71"/>
    <m/>
    <x v="30"/>
    <m/>
    <m/>
    <m/>
    <m/>
    <m/>
    <m/>
    <m/>
    <m/>
    <m/>
    <n v="0"/>
    <n v="2"/>
    <e v="#DIV/0!"/>
    <e v="#DIV/0!"/>
    <e v="#DIV/0!"/>
    <n v="0"/>
    <m/>
    <m/>
    <m/>
  </r>
  <r>
    <m/>
    <m/>
    <m/>
    <x v="71"/>
    <m/>
    <x v="30"/>
    <m/>
    <m/>
    <m/>
    <m/>
    <m/>
    <m/>
    <m/>
    <m/>
    <m/>
    <n v="0"/>
    <n v="2"/>
    <e v="#DIV/0!"/>
    <e v="#DIV/0!"/>
    <e v="#DIV/0!"/>
    <n v="0"/>
    <m/>
    <m/>
    <m/>
  </r>
  <r>
    <m/>
    <m/>
    <m/>
    <x v="71"/>
    <m/>
    <x v="30"/>
    <m/>
    <m/>
    <m/>
    <m/>
    <m/>
    <m/>
    <m/>
    <m/>
    <m/>
    <n v="0"/>
    <n v="0"/>
    <n v="0"/>
    <n v="0"/>
    <n v="0"/>
    <n v="0"/>
    <m/>
    <m/>
    <m/>
  </r>
  <r>
    <m/>
    <m/>
    <m/>
    <x v="71"/>
    <m/>
    <x v="30"/>
    <m/>
    <m/>
    <m/>
    <m/>
    <m/>
    <m/>
    <m/>
    <m/>
    <m/>
    <n v="0"/>
    <n v="1"/>
    <e v="#DIV/0!"/>
    <e v="#DIV/0!"/>
    <e v="#DIV/0!"/>
    <n v="0"/>
    <m/>
    <m/>
    <m/>
  </r>
  <r>
    <m/>
    <m/>
    <m/>
    <x v="71"/>
    <m/>
    <x v="30"/>
    <m/>
    <m/>
    <m/>
    <m/>
    <m/>
    <m/>
    <m/>
    <m/>
    <m/>
    <n v="0"/>
    <n v="5"/>
    <e v="#DIV/0!"/>
    <e v="#DIV/0!"/>
    <e v="#DIV/0!"/>
    <n v="0"/>
    <m/>
    <m/>
    <m/>
  </r>
  <r>
    <m/>
    <m/>
    <m/>
    <x v="71"/>
    <m/>
    <x v="30"/>
    <m/>
    <m/>
    <m/>
    <m/>
    <m/>
    <m/>
    <m/>
    <m/>
    <m/>
    <n v="0"/>
    <n v="3"/>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5"/>
    <e v="#DIV/0!"/>
    <e v="#DIV/0!"/>
    <e v="#DIV/0!"/>
    <n v="0"/>
    <m/>
    <m/>
    <m/>
  </r>
  <r>
    <m/>
    <m/>
    <m/>
    <x v="71"/>
    <m/>
    <x v="30"/>
    <m/>
    <m/>
    <m/>
    <m/>
    <m/>
    <m/>
    <m/>
    <m/>
    <m/>
    <n v="0"/>
    <n v="3"/>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2"/>
    <e v="#DIV/0!"/>
    <e v="#DIV/0!"/>
    <e v="#DIV/0!"/>
    <n v="0"/>
    <m/>
    <m/>
    <m/>
  </r>
  <r>
    <m/>
    <m/>
    <m/>
    <x v="71"/>
    <m/>
    <x v="30"/>
    <m/>
    <m/>
    <m/>
    <m/>
    <m/>
    <m/>
    <m/>
    <m/>
    <m/>
    <n v="0"/>
    <n v="6"/>
    <e v="#DIV/0!"/>
    <e v="#DIV/0!"/>
    <e v="#DIV/0!"/>
    <n v="0"/>
    <m/>
    <m/>
    <m/>
  </r>
  <r>
    <m/>
    <m/>
    <m/>
    <x v="71"/>
    <m/>
    <x v="30"/>
    <m/>
    <m/>
    <m/>
    <m/>
    <m/>
    <m/>
    <m/>
    <m/>
    <m/>
    <n v="0"/>
    <n v="1"/>
    <e v="#DIV/0!"/>
    <e v="#DIV/0!"/>
    <e v="#DIV/0!"/>
    <n v="0"/>
    <m/>
    <m/>
    <m/>
  </r>
  <r>
    <m/>
    <m/>
    <m/>
    <x v="71"/>
    <m/>
    <x v="30"/>
    <m/>
    <m/>
    <m/>
    <m/>
    <m/>
    <m/>
    <m/>
    <m/>
    <m/>
    <n v="0"/>
    <n v="3"/>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2"/>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n v="1"/>
    <e v="#DIV/0!"/>
    <e v="#DIV/0!"/>
    <e v="#DIV/0!"/>
    <n v="0"/>
    <m/>
    <m/>
    <m/>
  </r>
  <r>
    <m/>
    <m/>
    <m/>
    <x v="71"/>
    <m/>
    <x v="30"/>
    <m/>
    <m/>
    <m/>
    <m/>
    <m/>
    <m/>
    <m/>
    <m/>
    <m/>
    <n v="0"/>
    <n v="1"/>
    <e v="#DIV/0!"/>
    <e v="#DIV/0!"/>
    <e v="#DI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r>
    <m/>
    <m/>
    <m/>
    <x v="71"/>
    <m/>
    <x v="30"/>
    <m/>
    <m/>
    <m/>
    <m/>
    <m/>
    <m/>
    <m/>
    <m/>
    <m/>
    <n v="0"/>
    <m/>
    <n v="0"/>
    <n v="0"/>
    <n v="0"/>
    <n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5">
  <r>
    <s v="AUD_FIN_2022"/>
    <s v="07. AUDITORÍA FINANCIERA 2018"/>
    <n v="2018"/>
    <x v="0"/>
    <s v="Incertidumbre Construcciones en curso. Antioquia"/>
    <x v="0"/>
    <s v="Hallazgo 19.  Incertidumbre Construcciones en Curso. Antioquia_x000a__x000a_• Centro Zonal Suroriental ICBF Medellín._x000a_A diciembre 31 de 2018 se encontraba en proceso de construcción el Centro Zonal Suroriental de Medellín (Aun sigue en construcción en la actualidad) en desarrollo del Convenio o Contrato Interadministrativo 211948 suscrito con FONADE y en ejecución mediante el contrato 2018945, obra  aledaña a la sede principal del ICBF Regional Antioquia, sin embargo en los saldos y movimientos PCI Antioquia al finalizar el periodo contable de la vigencia 2018, no se encuentra registrado en la cuenta 1615 “Construcciones en curso” ningún valor correspondiente a dicha obra, no obstante, haber pagado $2.241.247.942 al contratista que había iniciado la obra y al cual FONADE declaro incumplimiento y liquidación del contrato._x000a__x000a_Generándose una incertidumbre sobre el saldo de las cuentas 161501001 y 310506 y que los estados financieros del ICBF no reflejen razonablemente el saldo de dichas cuentas._x000a__x000a_• Construcciones en curso contrato 3374 de 2012. (A)._x000a_El ICBF Regional Antioquia en oficio 31100-27-2 del 18 de marzo de 2019, en respuesta a la solicitud de información realizada por el equipo de auditoría de la CGR el día 12 de marzo del mismo año, Informo lo siguiente con respecto al saldo en la cuenta 1615 a diciembre 31 de 2018 correspondientes a registros en ejecución del contrato 3374 de 2012: “El 28 de diciembre &lt; ... &gt;&quot;_x000a__x000a_El ICBF Regional Antioquia a diciembre 31 de 2018 tenía registrado en la cuenta 1615 “Construcciones en curso” $2.291.200.839 correspondiente a obras relacionadas con la ejecución del contrato No. 3374 de 2012 mediante el cual se está realizando la construcción de un Centro de Desarrollo Infantil para el municipio de Necoclí y otro para el municipio de Taraza (Antioquia); sin embargo desde el 02 de mayo de 2017 comenzó a operar el centro de desarrollo de Taraza, sin que a la fecha haya ocurrido lo mismo con el de Necoclí, debido a circunstancias descritas en los párrafos anteriores.  Debido a que el ICBF no solicito desde el comienzo de las obras que FONADE informara en forma individualizada los costos de construcción de cada uno de los centros de desarrollo infantil, con el propósito de hacer los registros contables acorde al avance de cada obra, no se ha podido legalizar y trasladar de la cuenta 1615 “Construcciones en curso” a  las cuentas 1605 “Terrenos” y 1640 “Edificaciones” el valor correspondiente al Centro de Desarrollo Infantil de Taraza el cual como ya se mencionó está en funcionamiento y prestando servicio a la comunidad desde el 02 de mayo de 2017, además sin que se haya hecho los registros respectivos en las cuentas 168501 “Depreciación Acumulada Edificios”  y 536001 “Gasto Depreciación Edificaciones”  por los periodos 2017 y 2018._x000a__x000a_Los hechos descritos Generándose incertidumbre sobre los $2.291.200.839 registrados en la cuenta 1615 y subestimación de las cuentas 1605, 1640, 168501 y 536001 en cuantía indeterminada y que los estados financieros del ICBF no reflejen razonablemente el saldo de dichas cuentas."/>
    <s v="Lo anterior debido a deficiencias en el reconocimiento de los hechos económicos que afectan la entidad y de control interno contable."/>
    <s v="La no reclasificación de los saldos de la cuenta construcciones en curso._x000a__x000a_"/>
    <s v="Subsanar el hallazgo por medio de la presentación del Acta de Sostenibilidad Contable, la cual se evidencia la cancelación de los saldos de la Cuenta Construcciones en Curso. "/>
    <s v="Actividad 1.  Presentar Informe de Gestión, donde se evidencie las gestiones realizadas para subsanar el hallazgo con sus respectivos soportes, lo anterior para el cierre definitivo del hallazgo._x000a_"/>
    <s v="Informe de Gestión con sus respectivos soportes "/>
    <n v="1"/>
    <d v="2023-09-01T00:00:00"/>
    <d v="2023-11-30T00:00:00"/>
    <n v="12.9"/>
  </r>
  <r>
    <s v="AUD_FIN_2022"/>
    <s v="AUDITORÍA FINANCIERA 2022"/>
    <n v="2022"/>
    <x v="1"/>
    <s v="Recursos Patrimonio Autónomo (D) (Dirección General)"/>
    <x v="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1. Presentar Matriz Excel con información de legalizaciones realizadas de los contratos 1377 y 1412 de 2022  a la fecha.  "/>
    <s v="Matriz Excel con la información de legalizaciones "/>
    <n v="1"/>
    <d v="2023-09-01T00:00:00"/>
    <d v="2023-11-30T00:00:00"/>
    <n v="12.9"/>
  </r>
  <r>
    <s v="AUD_FIN_2022"/>
    <s v="AUDITORÍA FINANCIERA 2022"/>
    <n v="2022"/>
    <x v="1"/>
    <s v="Recursos Patrimonio Autónomo (D) (Dirección General)"/>
    <x v="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El reporte de legalización de la aurorización de los pagos de las asistencias técncias  solo es posible realizarlo una vez se cuente con el informe financiero de FINDETER donde se reporta los desembolsos. Estos informes son entregados mes vencido, es decir el informe de reporte al 31 de diciembre de 2022 fue entregado al finalizar enero de 2023. Por tal razon las legalizaciones se efectuan con dichos soportes. "/>
    <s v="Legalización de las autorizaciones de pago a los hitos que dan cumplimiento a los entregables de los contratos interadministrativos. "/>
    <s v="Actividad 2. Realizar seguimiento semestral a la legalización de los pagos de asistencia tecnica dentro de los 30 días siguientes a la fecha de autorizacion de pago de acuerdo al procedimineto.  "/>
    <s v="Matriz Excel de reporte con soportes "/>
    <n v="2"/>
    <d v="2023-09-01T00:00:00"/>
    <d v="2024-07-31T00:00:00"/>
    <n v="47.7"/>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1. Realizar visita técnica por parte del Grupo Infraestructura Inmobiliaria de la Dirección Administrativa el viernes 15 de septiembre de 2023 a la infraestructura (Centro especializado Orange Hill) con el fin de tener un diagnóstico de la infraestructura para poder emitir el informe. "/>
    <s v="Informe de Diagnóstico "/>
    <n v="1"/>
    <d v="2023-09-01T00:00:00"/>
    <d v="2023-09-30T00:00:00"/>
    <n v="4.0999999999999996"/>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2. Realizar reunión con la Dirección de Infancia, Dirección de Adolescencia y Juventud, Dirección Administrativa y Dirección Regional San Andres, para la socialización del Informe de Diagnóstico."/>
    <s v="Acta de Reunión con conclusiones "/>
    <n v="1"/>
    <d v="2023-10-01T00:00:00"/>
    <d v="2023-10-31T00:00:00"/>
    <n v="4.3"/>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3. Elaborar Plan de Trabajo para la intervencion de la infraestructura segun las necesidades evidenciadas."/>
    <s v="Plan de Trabajo"/>
    <n v="1"/>
    <d v="2023-10-01T00:00:00"/>
    <d v="2023-10-31T00:00:00"/>
    <n v="4.3"/>
  </r>
  <r>
    <s v="AUD_FIN_2022"/>
    <s v="AUDITORÍA FINANCIERA 2022"/>
    <n v="2022"/>
    <x v="2"/>
    <s v=" Inmueble Centro Especial Orange Hill (D) (San Andrés)  "/>
    <x v="0"/>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_x000a_- En el comedor se evidencia el cambio de láminas de la cubierta. Sin embargo, la estructura de la madera es la misma lo que representa un riesgo para los niños y el personal que usa el área._x000a__x000a_- En el taller vocacional se evidencian fisuras en sus paredes y asentamientos (…)_x000a_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Falta de mantenimiento en la infraestructura"/>
    <s v="Generar un diagnóstico de la infraestructura que nos permita identificar si la infraestructura entraría en operación una vez se le intervengan los recursos o si se determinaría si se entrega al municipio o se dona. "/>
    <s v="Actividad 4. Seguimiento Trimestral del avance del plan de trabajo establecido "/>
    <s v="Informe "/>
    <n v="3"/>
    <d v="2023-11-30T00:00:00"/>
    <d v="2024-07-30T00:00:00"/>
    <n v="34.700000000000003"/>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1. Incluir proyecto para puesta en operación FASE I CAE El Redentor en Contrato Interadministrativo 1743-2017._x000a_"/>
    <s v="Suscripción Modificación No. 10 Contrato 1743 de 2017 con adición del proyecto &quot;Obras Provisionales para puesta en operación FASE I CAE El Redentor&quot;."/>
    <n v="1"/>
    <d v="2023-09-01T00:00:00"/>
    <d v="2023-10-30T00:00:00"/>
    <n v="8.4"/>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2. Realizar seguimiento a FINDETER, en el marco del Contrato Interadministrativo 1743 de 2017, para evaluar el estado del proceso de contratación para la puesta en operación Fase I CAE El Redentor - Periodicidad Bimensual."/>
    <s v="Informes de Gestión"/>
    <n v="3"/>
    <d v="2023-09-01T00:00:00"/>
    <d v="2024-04-30T00:00:00"/>
    <n v="34.6"/>
  </r>
  <r>
    <s v="AUD_FIN_2022"/>
    <s v="AUDITORÍA FINANCIERA 2022"/>
    <n v="2022"/>
    <x v="3"/>
    <s v="Obra contratada, ejecutada y entregada, - Obra Inconclusa (D, IP) (Dirección General)"/>
    <x v="0"/>
    <s v="Hallazgo N° 39. Obra contratada, ejecutada y entregada, - Obra Inconclusa (D, IP) (Dirección General)_x000a__x000a_Teniendo en cuenta lo anterior es claro que la infraestructura construida no garantiza las condiciones necesarias para prestar de manera integral lo servicios requeridos en el modelo de responsabilidad penal para adolescentes._x000a__x000a_Por tanto, y teniendo en cuenta lo evidenciado en el proceso auditor y durante la visita técnica de control fiscal se puede afirmar que derivado de la inobservancia del principio de planeación y previsibilidad el ICBF obtiene como resultado de una inversión de $14.295.466.095 una infraestructura no operativa, que no logra satisfacer las necesidades planteadas desde su concepción y que por el contrario se constituye en una obra que demanda inversión de recursos públicos para su vigilancia y preservación._x000a__x000a_Circunstancias por las cuales amerita declarar la pérdida de recursos públicos del orden Nacional, por el valor de las inversiones realizadas ($14.295.466.095)._x000a__x000a_"/>
    <s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cientemente construido, NO se están cumpliendo los objetivos de la Política Pública del SNBF, que es “Orientar la acción y los recursos del Estado hacia el logro de condiciones sociales, económicas, políticas, culturales y ambientales, que hagan posible de las capacidades y oportunidades de los niños, las niñas y los adolescentes, como sujetos en ejercicios responsables de sus derechos”; Adicionalmente, se presume la inobservancia de la misión y objetivos del ICBF, como es el Proyecto de Infraestructura física dentro del Sistema de Responsabilidad Penal para Adolescentes -SRPA."/>
    <s v="En el año 2012, el ICBF contrató la consultoría para realizar los estudios y diseños para la construcción de proyectos de infraestructura dentro de los cuales estaba la Unidad Aplicativa CAE El Redentor y, para la vigencia 2017, partiendo del insumo señalado y a través del ejercicio de indexación y del análisis realizado sobre estudios de mercado elaborados por la Dirección de Abastecimiento así como de las estimaciones realizadas con Construdata, se obtuvo un presupuesto estimado de $45.000.000.000 como costo del desarrollo del proyecto de la Unidad Aplicativa CAE El Redentor._x000a__x000a_Con el fin de garantizar el inicio del proyecto la Entidad planeó su implementación por fases con el fin de lograr la atención de dichas necesidades de manera gradual e incremental a largo plazo por cuanto, históricamente, los recursos asignados anualmente a la entidad con la finalidad señalada resultaban inferiores al valor total de la obra. Sea del caso señalar que la financiación en materia de atención en necesidades de infraestructura del SRPA se financian a través del presupuesto del proyecto de inversión. _x000a__x000a_Con base en lo anterior se contrató una primera fase para la construcción de los bloques de alojamiento H el cerramiento y el bloque de servicios Sede, la cual finalizó obras el 05 de diciembre de 2020. Para el 30 de noviembre de 2020 mediante modificatorio No. 07 del contrato 1743 de 2017 se inlcuyó la fase 2 del CAE El Redentor, que contemplaba la construcción del bloque administrativo para la entrada en operación del CAE. En virtud de lo anterior y en atención a la estructuración del proceso y control de legalidad para la posterior contratación derivada para dar inicio a la fase 2, que estaba a cargo de FINDETER, se celebró el contrato No.  PAF-ICBF-C-001-2022 suscrito el 11/03/2022 (Acta de inicio 29/03/2022) y que actualmente se encuentra en ejecución. _x000a__x000a_Finalmente, con posterioridad a la radicación de los documentos de la licencia de Construcción el 22 de junio de 2022, el  12 de agosto de 2022, la Curaduría emitió observaciones, entre las cuales destacaron el estado de la licencia de urbanismo, por lo cual, a la fecha, se ha avanzado en las gestiones para su saneamiento._x000a__x000a_Por consiguiente las causas que llevaron a la identificación de este hallazgo son las siguientes:_x000a__x000a_•Presupuesto elevado para la construcción integral del proyecto CAE Nuevo Redentor._x000a_• Demoras en la contratación derivada llevada a cabo por FINDETER para el inicio de la Fase II._x000a_• Tramite de Saneamiento de la licencia urbanística de El Redentor."/>
    <s v="Poner en operación la Fase I del CAE El Redentor "/>
    <s v="Actividad 3.  Realizar Informe de Avance de obras para la puesta en Operación de la Fase I del CAE El Redentor. Corte a 30 de junio de 2024."/>
    <s v="Acta de Entrega Obras"/>
    <n v="1"/>
    <d v="2023-09-01T00:00:00"/>
    <d v="2024-07-31T00:00:00"/>
    <n v="47.7"/>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Remitir comunicación a las dependencias generadoras de contratos de Tóner, Papelería e Implementos para Oficina, solicitando que el tiempo de ejecución establezca como fecha límite el 30 de noviembre de cada vigencia."/>
    <s v="Comunicación"/>
    <n v="1"/>
    <d v="2023-08-01T00:00:00"/>
    <d v="2023-09-30T00:00:00"/>
    <n v="8.6"/>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Elaborar informe mensual sobre la ejecución de los saldos contractuales, una vez iniciada la ejecución hasta la liquidación."/>
    <s v="Informe"/>
    <n v="4"/>
    <d v="2023-09-01T00:00:00"/>
    <d v="2023-12-31T00:00:00"/>
    <n v="17.3"/>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3. Envíar comunicación a los Almacenistas solicitando que  a mas tardar dentro de los primeros 8 dias hábiles del mes de diciembre realicen los ingresos correspondientes a los contratos de tóner, papelería e implementos de oficina en el sistema de información."/>
    <s v="Comunicación"/>
    <n v="1"/>
    <d v="2023-11-01T00:00:00"/>
    <d v="2023-12-31T00:00:00"/>
    <n v="8.6"/>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4. Elaborar informe con la consolidación de la información de los ingresos realizados por los Almacenistas."/>
    <s v="Informe"/>
    <n v="1"/>
    <d v="2023-12-01T00:00:00"/>
    <d v="2023-12-31T00:00:00"/>
    <n v="4.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1. Solicitar a la Dirección de Gestión Humana el listado actualizado de los Servidores Públicos de la Sede de la Direccion General  y el reporte de novedades de ingreso, traslado, reubicación y retiro cuando estos ocurran."/>
    <s v="Comunicación"/>
    <n v="1"/>
    <d v="2023-08-01T00:00:00"/>
    <d v="2023-08-31T00:00:00"/>
    <n v="4.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2. Solicitar a la Dirección de Contratación el listado de Contratos de Prestación de Servicios Profesionales y de apoyo a la gestión vigentes, y el reporte de novedades de terminación o suspensión de contratos de la Sede de la Direccion General cuando ocurran."/>
    <s v="Comunicación"/>
    <n v="1"/>
    <d v="2023-08-01T00:00:00"/>
    <d v="2023-08-31T00:00:00"/>
    <n v="4.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3. Extraer del Sistema de Información SEVEN ERP el listado de colaboradores con bienes muebles a cargo."/>
    <s v="Listado"/>
    <n v="1"/>
    <d v="2023-08-01T00:00:00"/>
    <d v="2023-08-31T00:00:00"/>
    <n v="4.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4. Realizar comparación de los listados enviados por la Dirección de Gestión Humana, Dirección de Contratación y la información extraída del Sistema de Información SEVEN ERP, para de esta manera establecer los nombres de los ex funcionarios que aun cuentan con bienes muebles asignados."/>
    <s v="Listado"/>
    <n v="1"/>
    <d v="2023-09-01T00:00:00"/>
    <d v="2023-12-31T00:00:00"/>
    <n v="17.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5. Envíar a los Almacenistas de las Regionales el listado de los ex funcionarios que cuentan con bienes muebles asignados, solicitando la  actualización de inventarios en el Sistema de Información SEVEN ERP."/>
    <s v="Comunicación"/>
    <n v="1"/>
    <d v="2023-10-01T00:00:00"/>
    <d v="2023-12-31T00:00:00"/>
    <n v="13"/>
  </r>
  <r>
    <s v="AUD_FIN_2022"/>
    <s v="AUDITORÍA FINANCIERA 2022"/>
    <n v="2022"/>
    <x v="5"/>
    <s v="Control, Seguimiento y Gestión (Santander)"/>
    <x v="0"/>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s v="Lo anterior se presenta por incumplimiento por parte de los funcionarios de los Procedimientos P30.GTH Procedimiento para entrega de cargo por parte de servidores públicos,  P25.ABS Procedimiento finalización de contrato de prestación de servicios profesionales y de apoyo a la gestión, y por la falta de actualización de inventarios en el sistema de información."/>
    <s v="Sensibilizar a los funcionarios, sobre la responsabilidad y oportuna actualización de los inventarios, así como dar cumplimiento a los lineamientos establecidos en la Guía de Gestión de Bienes y Procedimientos de bienes muebles."/>
    <s v="Actividad 6. Sensibilizar a los funcionarios sobre la responsabilidad de los inventarios a cargo y la oportuna actualización de los mismos."/>
    <s v="Comunicación"/>
    <n v="1"/>
    <d v="2023-11-01T00:00:00"/>
    <d v="2023-12-31T00:00:00"/>
    <n v="8.6"/>
  </r>
  <r>
    <s v="AUD_FIN_2022"/>
    <s v="AUDITORÍA FINANCIERA 2022"/>
    <n v="2022"/>
    <x v="6"/>
    <s v="Gestión Documental (OI) (Córdoba)"/>
    <x v="0"/>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r>
  <r>
    <s v="AUD_FIN_2022"/>
    <s v="AUDITORÍA FINANCIERA 2022"/>
    <n v="2022"/>
    <x v="6"/>
    <s v="Gestión Documental (OI) (Córdoba)"/>
    <x v="0"/>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r>
  <r>
    <s v="AUD_FIN_2022"/>
    <s v="AUDITORÍA FINANCIERA 2022"/>
    <n v="2022"/>
    <x v="7"/>
    <s v="Gestión Documental de los Procesos Contractuales (OI) (Santander)"/>
    <x v="0"/>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r>
  <r>
    <s v="AUD_FIN_2022"/>
    <s v="AUDITORÍA FINANCIERA 2022"/>
    <n v="2022"/>
    <x v="7"/>
    <s v="Gestión Documental de los Procesos Contractuales (OI) (Santander)"/>
    <x v="0"/>
    <s v="Hallazgo N° 41. Gestión Documental de los Procesos Contractuales (OI) (Santander)_x000a__x000a_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 en custodia de la Dirección de Contratación (Sede Dirección General) o en los Equipos Jurídicos (Regionales), debe reposar toda la documentación precontractual, de ejecución y liquidación de los contratos/convenios.”, en razón a que en los expedientes físicos a cargo del Grupo Jurídico solo se encuentra los documentos de la etapa precontractual, la demás información originada en la ejecución y liquidación de los contratos reposa en los Centros Zonales a cargo de los Supervisores de los respectivos contratos, sin tablas de retención documental, por lo que se presentaron demoras en el suministro de algunos de los soportes que fueron remitido por OneDrive, que no se encontraban clasificados por las diferentes etapas contractuales._x000a__x000a_... lo cual dificulta y genera traumatismo e insatisfacción en el suministro oportuno a las personas que requieren la información, así como, su verificación para el cumplimiento de la normatividad aplicable."/>
    <s v="Lo anterior, por deficiencias de gestión documental en el registro, almacenamiento y custodia de los documentos,…"/>
    <s v="Una vez analizado el documento y de acuerdo con lo evidenciado en los hallazgos relacionados con gestión documental, se deduce que las causas de los hallazgos derivan por la falta de apropiación por parte de los colaboradore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r>
  <r>
    <s v="AUD_FIN_2022"/>
    <s v="AUDITORÍA FINANCIERA 2022"/>
    <n v="2022"/>
    <x v="8"/>
    <s v="Archivos de los Documentos de los Procesos Contractuales (OI) (Huila)"/>
    <x v="0"/>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1. Remitir Comunicación Oficial a la Dirección de Información y Tecnología, solicitando informar las orientaciones para el cargue de documentación de archivo en ambientes virtuales (Expedientes híbridos). "/>
    <s v="Comunicación Oficial"/>
    <n v="1"/>
    <d v="2023-10-01T00:00:00"/>
    <d v="2023-11-30T00:00:00"/>
    <n v="8.6"/>
  </r>
  <r>
    <s v="AUD_FIN_2022"/>
    <s v="AUDITORÍA FINANCIERA 2022"/>
    <n v="2022"/>
    <x v="8"/>
    <s v="Archivos de los Documentos de los Procesos Contractuales (OI) (Huila)"/>
    <x v="0"/>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Una vez analizado el documento y de acuerdo con lo evidenciado en los hallazgos relacionados con Gestión Documental, se deduce que las causas de los hallazgos derivan por la falta de apropiación por parte de los colaboradores y supervisores de los contratos, de los procedimientos y lineamientos que la Dirección Administrativa a través del Grupo de Gestión Documental ha establecido y publicado en la Página Web para el manejo de la documentación institucional; así mismo se evidencia la falta de aplicación en los lineamientos impartidos por la Dirección de Contratación, para la correcta supervisión y conformación de los expedientes contractuales por parte del Grupo Jurídico y  quienes intervienen en su proceso."/>
    <s v="Definir los lineamientos técnicos para la debida organización de expedientes híbridos "/>
    <s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
    <s v="Comunicación Oficial"/>
    <n v="1"/>
    <d v="2023-10-01T00:00:00"/>
    <d v="2023-11-30T00:00:00"/>
    <n v="8.6"/>
  </r>
  <r>
    <s v="AUD_FIN_2022"/>
    <s v="07. AUDITORÍA FINANCIERA 2018"/>
    <n v="2018"/>
    <x v="9"/>
    <s v="Actualización Valor de los Activos (A-D) H8 Meta"/>
    <x v="0"/>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bien inmueble a la clase de bodega correspondiente que refleje su situación actual en cuentas de orden mientras llega la respuesta de la Superintendencia de Notariado y Registro - SNR."/>
    <s v="Actividad 1. Solicitar a la regioanl Meta  la reclasificación del inmueble a cuentas de orden en el aplicativo SEVEN ERP  mientras se adelantan las labores de saneamiento respectivas y se reciba respuesta de la Superintendencia de Notariado y Registro - SNR. "/>
    <s v="Comunicación"/>
    <n v="1"/>
    <d v="2023-08-01T00:00:00"/>
    <d v="2023-08-31T00:00:00"/>
    <n v="4.3"/>
  </r>
  <r>
    <s v="AUD_FIN_2022"/>
    <s v="07. AUDITORÍA FINANCIERA 2018"/>
    <n v="2018"/>
    <x v="9"/>
    <s v="Actualización Valor de los Activos (A-D) H8 Meta"/>
    <x v="0"/>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Imposibilidad de identificar físicamente el bien inmueble por parte del ICBF y  el IGAC  que permita actualizar su valor, dado que el predio no tiene código, ni cédula catastral a la fecha y lógicamente no es posible realizarle avalúo comercial por no ser ubicable."/>
    <s v="Adelantar las acciones de saneamiento respectivas y reclasificar el inmueble a la clase de bodega correspondiente que refleje su situación actual."/>
    <s v="Actividad 2. Radicar solicitud motivada de cancelación del folio de matrícula inmobiliaria ante la Superintendencia de Notariado y Registro - SNR por inexistencia física del bien inmueble de conformidad con la certificación expedida por el IGAC."/>
    <s v="Comunicación"/>
    <n v="1"/>
    <d v="2023-08-01T00:00:00"/>
    <d v="2023-08-31T00:00:00"/>
    <n v="4.3"/>
  </r>
  <r>
    <s v="AUD_FIN_2022"/>
    <s v="AUDITORÍA FINANCIERA 2022"/>
    <n v="2022"/>
    <x v="10"/>
    <s v="Registro Deterioro Inventarios Bienes destinados a la Venta "/>
    <x v="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bien inmueble citado en el hallazgo en la vigencia 2022."/>
    <s v="Adelantar las acciones tendientes a subsanar el registro contable del deterioro del inmueble citado en el hallazgo de conformidad con el úiltimo avalúo comercial realizado."/>
    <s v="Actividad 1. Solicitar a la Regional Meta dar la baja de inmueble y luego dar el ingreso de su valor incluyendo el registro del deterioro en el aplicativo SEVEN ERP."/>
    <s v="Comunicación"/>
    <n v="1"/>
    <d v="2023-08-01T00:00:00"/>
    <d v="2023-08-31T00:00:00"/>
    <n v="4.3"/>
  </r>
  <r>
    <s v="AUD_FIN_2022"/>
    <s v="AUDITORÍA FINANCIERA 2022"/>
    <n v="2022"/>
    <x v="10"/>
    <s v="Registro Deterioro Inventarios Bienes destinados a la Venta "/>
    <x v="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El ICBF no efectuó el registro del deterioro del inmueble citado en el hallazgo en la vigencia 2022."/>
    <s v="Efectuar verificación anual de aquellos inmuebles que reflejen indicios de deterioro conforme a las respuestas recibidas de las regionales a través del  cuestionario de deterioro (formato) que hace parte integral del P49.SA Procedimiento de Deterioro, para que el ICBF contrate el servicios de avalúos comerciales pertinentes en cada vigencia fiscal para que con dada avalúo se pueda determinar si hay deterioro o no para efectuar su registro pertinente en el aplicativo SEVEN ERP."/>
    <s v="Actividad 2. Registrar el deterioro generado en los bienes inmuebles  del ICBF con base en los avalúos realizados en la vigencia 2023._x000a_"/>
    <s v="Reporte SEVEN ERP"/>
    <n v="1"/>
    <d v="2023-09-01T00:00:00"/>
    <d v="2023-10-31T00:00:00"/>
    <n v="8.6"/>
  </r>
  <r>
    <s v="AUD_FIN_2022"/>
    <s v="AUDITORÍA FINANCIERA 2022"/>
    <n v="2022"/>
    <x v="11"/>
    <s v="Ajuste Periodos Anteriores Cuenta Construcciones en Curso (D) (Dirección General)"/>
    <x v="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 que terminaron en las vigencias compredidas de  los años 2014 a 2017."/>
    <s v="Implementar un procedimiento de legalización de obras de inmuebles propios y a cargo de la entidad que permita definir como proceder en su registro, legalización y controles a fin de evitar la ocurrencia de esta situación en el futuro. "/>
    <s v="Actividad 1. Socialización del P67.SA Procedimiento de Legalización de obras de inmuebles propios y a cargo de la entidad a los profesionales del Grupo de Infraestructura Inmobiliaria para su aplicación._x000a_"/>
    <s v="Acta de la Socialización"/>
    <n v="1"/>
    <d v="2023-08-01T00:00:00"/>
    <d v="2023-09-30T00:00:00"/>
    <n v="8.6"/>
  </r>
  <r>
    <s v="AUD_FIN_2022"/>
    <s v="AUDITORÍA FINANCIERA 2022"/>
    <n v="2022"/>
    <x v="11"/>
    <s v="Ajuste Periodos Anteriores Cuenta Construcciones en Curso (D) (Dirección General)"/>
    <x v="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El ICBF en la vigencia 2022 realizó el proceso de saneamiento y depuración de las obras ejecutadas en las regionales por el ICBF con destinación a los entes territoriales, reflejándose su impacto  de la baja en los Estados Financieros de la vigencia 2022, pese a ser construcciones en cursos que terminaron en las vigencias compredidas de 2014 a 2017."/>
    <s v="Implementar un procedimiento de legalización de obras de inmuebles propios y a cargo de la entidad que permita definir como proceder en su registro, legalización y controles a fin de evitar la ocurrencia de esta situación en el futuro. "/>
    <s v="Actividad 2. El Grupo de infraestructura inmobiliaria remitirá trimestralmente al Grupo de Gestión de Bienes la solicitud de legalización por todo concepto derivadada de los contrato de obras.   "/>
    <s v="Comunicación"/>
    <n v="3"/>
    <d v="2023-08-01T00:00:00"/>
    <d v="2024-06-03T00:00:00"/>
    <n v="43.9"/>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Cauca para efectuar la descarga en los estados financieros del  registro contable del inmueble a fin de evitar duplicidad de registro en los estados financieros de la nación._x000a_"/>
    <s v="Comunicación"/>
    <n v="1"/>
    <d v="2023-08-01T00:00:00"/>
    <d v="2023-08-31T00:00:00"/>
    <n v="4.3"/>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2. Verificar que la descarga del inmueble sea realizada efectivamente por la Regional Cauca en el Aplicativo SEVEN ERP. "/>
    <s v="Reporte SEVEN ERP"/>
    <n v="1"/>
    <d v="2023-09-01T00:00:00"/>
    <d v="2023-10-31T00:00:00"/>
    <n v="8.6"/>
  </r>
  <r>
    <s v="AUD_FIN_2022"/>
    <s v="AUDITORÍA FINANCIERA 2022"/>
    <n v="2022"/>
    <x v="12"/>
    <s v="Edificación CDI Regional Cauca (Cauca)"/>
    <x v="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es en el proceso de saneamiento de inmuebles que posee el ICBF en terrenos ajenos y deficiencias en la aplicación de controles para realizar conciliación de operaciones recíprocas en la Regional Cauca a fin de evitar que la información de las edificaciones en propiedad ajena se encuentren doblemente registradas en los estados financieros de la nación."/>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y evitar la duplicidad de los registros en los estados financieros de la nación."/>
    <s v="Reporte de Compromisos de las Regionales en Excel"/>
    <n v="1"/>
    <d v="2023-08-01T00:00:00"/>
    <d v="2024-07-31T00:00:00"/>
    <n v="52.1"/>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1. Remitir comunicación a la Regional Putumayo para efectuar la descarga en los estados financieros del  registro contable de los inmuebles a fin de evitar duplicidad de los registros en los estados financieros de la nación._x000a_"/>
    <s v="Comunicación"/>
    <n v="1"/>
    <d v="2023-08-01T00:00:00"/>
    <d v="2023-08-31T00:00:00"/>
    <n v="4.3"/>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2. Verificar que la descarga de los inmuebles se realice efectivamente por la Regional Putumayo en el Aplicativo SEVEN ERP."/>
    <s v="Reporte SEVEN ERP"/>
    <n v="1"/>
    <d v="2023-09-01T00:00:00"/>
    <d v="2023-10-31T00:00:00"/>
    <n v="8.6"/>
  </r>
  <r>
    <s v="AUD_FIN_2022"/>
    <s v="AUDITORÍA FINANCIERA 2022"/>
    <n v="2022"/>
    <x v="13"/>
    <s v="Registro de Edificaciones (D, OI) (Putumayo)"/>
    <x v="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 entregado las infraestructuras de los CDI a los municipios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Actividad 3. Realizar Mesa de Trabajo con las regionales para revisar y depurar los inmuebles registrados en la clase de bodega 20 - Edificaciones en Suelo Ajeno a efectos de evitar la duplicidad de los registros en los estados financieros de la nación."/>
    <s v="Reporte de Compromisos de las Regionales en Excel"/>
    <n v="1"/>
    <d v="2023-08-01T00:00:00"/>
    <d v="2024-07-31T00:00:00"/>
    <n v="52.1"/>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1.  Remisión de los Informes Trimestrales de los activos del Aplicativo SEVER ERP de los bienes inmuebles de la Regional Putumayo a efectos de realizar la conciliación con lo que reporten las Oficinas de Instrumentos Públicos de su jurisdicción por círculo registral._x000a_"/>
    <s v="Reporte en Excel"/>
    <n v="4"/>
    <d v="2023-10-01T00:00:00"/>
    <d v="2024-07-31T00:00:00"/>
    <n v="43.4"/>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2. Realizar Mesas de Trabajo con las regionales  para revisar  la clasificación de los bienes inmuebles en las diferentes clases de bodega y efectuar los ajustes a que haya lugar. "/>
    <s v="Reporte de Compromisos de las Regionales en Excel"/>
    <n v="1"/>
    <d v="2023-08-01T00:00:00"/>
    <d v="2024-07-31T00:00:00"/>
    <n v="52.1"/>
  </r>
  <r>
    <s v="AUD_FIN_2022"/>
    <s v="AUDITORÍA FINANCIERA 2022"/>
    <n v="2022"/>
    <x v="14"/>
    <s v="Revelación de Bienes Inmuebles en Propiedad, Planta y Equipo (Putumayo)"/>
    <x v="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tampoco se han realizado los registros contables respectivos en la cuenta Edificaciones y casas del ICBF Regional Putumayo al  31 de diciembre de 2022, por debilidades en el seguimiento y depuración de los bienes inmuebles de propiedad y a cargo del ICBF."/>
    <s v="Revisar  la clasificación de los bienes inmuebles en las diferentes clases de bodega que tiene el ICBF y efectuar los registros, ajustes y reclasificaciones a que haya lugar a fin de  reflejar la situación financiera real  de cada uno. "/>
    <s v="Actividad 3. Verificar cuatrimestralmente la PPYE del ICBF que tanto los registros de los terrenos como las edificaciones se encuentren incorporados en los estados financieros de la entidad."/>
    <s v="Reporte SEVEN ERP"/>
    <n v="3"/>
    <d v="2023-08-01T00:00:00"/>
    <d v="2024-07-31T00:00:00"/>
    <n v="52.1"/>
  </r>
  <r>
    <s v="AUD_FIN_2022"/>
    <s v="AUDITORÍA FINANCIERA 2022"/>
    <n v="2022"/>
    <x v="15"/>
    <s v="Deterioro de Bienes Inmuebles (San Andrés)"/>
    <x v="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1. Realizar el comparativo del valor de Mercado indicado en los avalúos comerciales frente al valor en libros que se reflja en el aplicativo SEVEN ERP a efectos de determinar la existencia o no de deterioro conforme a los indicios de deterioro reportados por las regionales._x000a__x000a_"/>
    <s v="Reporte en Excel"/>
    <n v="1"/>
    <d v="2023-09-01T00:00:00"/>
    <d v="2023-12-31T00:00:00"/>
    <n v="17.3"/>
  </r>
  <r>
    <s v="AUD_FIN_2022"/>
    <s v="AUDITORÍA FINANCIERA 2022"/>
    <n v="2022"/>
    <x v="15"/>
    <s v="Deterioro de Bienes Inmuebles (San Andrés)"/>
    <x v="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no pudo comprobar si existió deterioro o no con la información de indicios de  deterioro  reportada por la Regional San Andrés en razón a que en la vigencia 2022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Actividad 2. Registrar el deterioro de los bienes inmuebles en el Aplicativo SEVEN ERP con base en los avalúos realizados en la vigencia 2023 siempre y cuando el valor de mercado sea inferior al valor en libros que se refleja en el aplicativo SEVEN ERP."/>
    <s v="Reporte Aplicativo SEVEN ERP"/>
    <n v="1"/>
    <d v="2023-10-01T00:00:00"/>
    <d v="2023-12-31T00:00:00"/>
    <n v="13"/>
  </r>
  <r>
    <s v="AUD_FIN_2022"/>
    <s v="AUDITORÍA FINANCIERA 2022"/>
    <n v="2022"/>
    <x v="16"/>
    <s v="Depreciación Acumulada a 31 de diciembre de 2022 con diferencia en la vida útil"/>
    <x v="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Inadecuada interpretación contable por parte del ente auditor en razón a que los 41 años son la referencia para establer la vida útil de los inmuebles que no tuvieron avalúo. Luego, aquellos inmuebles que tuvieron avalúo comercial, la vida útil será la que determinan los avalúos realizados tal y como se indica en las primeras dos líneas del Numeral 4.4.1.2. Vida Útil, de la Guía de Gestión de Bienes V4 que aplicó para la vigencia 2022."/>
    <s v="Se hace necesario estructurar un informe que de cuenta de la improcedencia del hallazgo frente a los lineamientos impartidos por la Contaduría General de la Nación y llo que se tiene definido en la Guía de Gestión de Bienes del ICBF."/>
    <s v="Actividad 1. Elaborar un informe explicativo de la improcedencia del hallazgo en razón  a que en el Numeral 4.4.1.2. Vida Útil, de la Guía de Gestión de Bienes V4 que aplica para la vigencia 2022 se especifíca  claramente que la vida útill para aquellos inmuebles que tuvieron avalúo  es la que determina el avalúo comercial realizado."/>
    <s v="Informe"/>
    <n v="1"/>
    <d v="2023-08-01T00:00:00"/>
    <d v="2023-10-31T00:00:00"/>
    <n v="13"/>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1. Solicitar a la Regional San Andrés realizar impulso procesal al despacho con el fin de avanzar en el agotamiento de cada una de las etapas del proceso con el fin de poder efectuar el saneamiento del inmueble que permita su enajenación._x000a_"/>
    <s v="Comunicación"/>
    <n v="1"/>
    <d v="2023-08-01T00:00:00"/>
    <d v="2023-11-30T00:00:00"/>
    <n v="17.3"/>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Efectuar el Saneamiento Juridico-Administrativo del inmueble relacionado en el hallazgo, permitiendo su movilización o enajenación."/>
    <s v="Actividad 2.  Efectuar Seguimiento Trimestral al estado de avance del proceso. "/>
    <s v="Informe"/>
    <n v="2"/>
    <d v="2023-08-01T00:00:00"/>
    <d v="2024-01-31T00:00:00"/>
    <n v="26.1"/>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ito y materialización de los linderos que permita su movilización o enajenación sin inconveniente alguno."/>
    <s v="Realizar avalúo comercial a los inmuebles del ICBF para posibilitar su movilización o enajenación."/>
    <s v="Actividad 3. Realizar el avalúo comercial del inmueble._x000a__x000a_"/>
    <s v="Avalúo Comercial"/>
    <n v="1"/>
    <d v="2023-10-01T00:00:00"/>
    <d v="2024-01-31T00:00:00"/>
    <n v="17.399999999999999"/>
  </r>
  <r>
    <s v="AUD_FIN_2022"/>
    <s v="01. ANTERIORES A 2017"/>
    <n v="2015"/>
    <x v="17"/>
    <s v="Venta de Bien Inmueble No Explotado (A). San Andrés"/>
    <x v="0"/>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La Regional San Andrés no efectuó oportunamente el saneamiento jurídico y administrativo del Inmueble Tom Hooker en cuanto al esclarecimiento y materialización de los linderos que permita su movilización o enajenación sin inconveniente alguno."/>
    <s v="Efectuar la comercialización del inmueble relacionado en el hallazgo a través de CISA como intermediario comercial del ICBF para enajenar sus bienes inmuebles."/>
    <s v="Actividad 4. Solicitarle a CISA la intermediación comercial del inmueble Tom Hooker en caso de ser judicilamente viable teniendo en cuenta el proceso judicial que cursa sobre el inmueble. "/>
    <s v="Comunicación"/>
    <n v="1"/>
    <d v="2023-10-01T00:00:00"/>
    <d v="2024-01-31T00:00:00"/>
    <n v="17.399999999999999"/>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ón de los recursos para reducir la pérdida de apropiación."/>
    <s v="Actividad 1. Remitir comunicado estableciendo los plazos límites para comprometer los recursos disponibles y el proceder frente al incumplimiento de las fechas determinadas."/>
    <s v="Comunicación"/>
    <n v="1"/>
    <d v="2023-08-01T00:00:00"/>
    <d v="2023-08-31T00:00:00"/>
    <n v="4.3"/>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2. Enviar bimestralmente los saldos de apropiación por comprometer, generando las respectivas alertas a todas las regionales y grupos de la Direcion Administrativa."/>
    <s v="Comunicación_x000a_Archivo Excel"/>
    <n v="3"/>
    <d v="2023-08-01T00:00:00"/>
    <d v="2023-12-31T00:00:00"/>
    <n v="21.7"/>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3. Enviar bimestralmente reporte con los saldos de CDP no utilizados y que lleven mas  90 dias de expedición."/>
    <s v="Comunicación_x000a_Archivo Excel"/>
    <n v="3"/>
    <d v="2023-08-01T00:00:00"/>
    <d v="2023-12-31T00:00:00"/>
    <n v="21.7"/>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4. Realizar reunión de seguimiento para validar la destinación de los saldos por compremeter en la vigencia 2023."/>
    <s v="Acta de Reunión"/>
    <n v="1"/>
    <d v="2023-10-01T00:00:00"/>
    <d v="2023-10-31T00:00:00"/>
    <n v="4.3"/>
  </r>
  <r>
    <s v="AUD_FIN_2022"/>
    <s v="24. AUDITORÍA FINANCIERA 2021"/>
    <n v="2021"/>
    <x v="18"/>
    <s v="Pérdida de Recursos de Apropiación (Dirección General)"/>
    <x v="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_x000a_Ver Cuadro N° 58_x000a_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Procesos adjudicados por menor valor del presupuesto oficial. Teniendo en cuenta que el concepto de las vigencias futuras por parte del MHCP llegó el 12 de octubre de 2021, y que se tenía proyectado suscribir las nuevas órdenes de compra desde el 6 de octubre de 2021, fue necesario prorrogar los contratos hasta el mes de diciembre, por lo cual el valor utilizado para el apalancamiento disminuyó qudando un saldo sin utilizar._x000a__x000a_Demoras internas en los procesos precontractuales, lo cual hace que el valor a ejecutar se reduzca por el tiempo de ejecución._x000a__x000a_Debilidad en el seguimiento en la ejecución de los compromisos y gestión para su liberación oportuna."/>
    <s v="Implementar las actividades de seguimiento a los saldos por comprometer, los saldos de los registros presupuestales, que permita tomar las decisiones oportunamente para la reinversion de los recursos para reducir la pérdida de apropiación."/>
    <s v="Actividad 5. Una vez se identifiquen los saldos que no han sido comprometidos dentro de las fechas establecidas en el comunicado enviado se procederá al contracredito de los mismos, teniendo en cuenta los tiempos establecidos en la guia financiera."/>
    <s v="Soporte con los contracreditos y saldos disponibles de la unidad ejecutora"/>
    <n v="1"/>
    <d v="2023-11-01T00:00:00"/>
    <d v="2023-11-30T00:00:00"/>
    <n v="4.0999999999999996"/>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1. Radicar Informe de los pagos pendientes (si hubiesen) en un plazo de máximo 15 días hábiles,  una vez finalizado el plazo de ejecución contrato."/>
    <s v=" Informe de Pago _x000a_"/>
    <n v="1"/>
    <d v="2023-08-01T00:00:00"/>
    <d v="2023-12-31T00:00:00"/>
    <n v="21.7"/>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2. Radicar el Informe Final para trámite de liquidación ante la Dirección de Contratación, en un plazo total de máximo 30 días hábiles. una vez finalizado el plazo de ejecución contrato."/>
    <s v="Informe de Supervisión_x000a_"/>
    <n v="1"/>
    <d v="2023-08-01T00:00:00"/>
    <d v="2023-12-31T00:00:00"/>
    <n v="21.7"/>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Incumplimiento por parte del proveedor frente a la entrega de los soportes requeridos para el pago, motivo por el cual  fue necesario constituir la reserva presupuestal, denotando una mala planeación en la temrinación del contrato."/>
    <s v="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_x000a_"/>
    <s v="Actividad 3. Realizar la capacitacion  al equipo de apoyo a la supervisión, en las actividades de seguimiento y elaboracion de Certificaciones de Pago e Informes Finales."/>
    <s v="Registro de Asistencia a Capacitación"/>
    <n v="1"/>
    <d v="2023-08-01T00:00:00"/>
    <d v="2023-12-31T00:00:00"/>
    <n v="21.7"/>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1. Elaborar Informe Mensual sobre la ejecución de los saldos presupuestales del contrato, una vez iniciada la ejecución hasta la liquidación."/>
    <s v="Informe"/>
    <n v="4"/>
    <d v="2023-09-01T00:00:00"/>
    <d v="2023-12-31T00:00:00"/>
    <n v="17.3"/>
  </r>
  <r>
    <s v="AUD_FIN_2022"/>
    <s v="24. AUDITORÍA FINANCIERA 2021"/>
    <n v="2021"/>
    <x v="4"/>
    <s v="Reservas Presupuestales Vigencia 2021 (Dirección General)"/>
    <x v="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 anterior se presenta porque el tiempo de ejecución de los contratos a supervisar de Tóner, Papelería e implementos para Oficina, es muy corto, lo que afecta el cierre financiero de cada vigencia."/>
    <s v="Realizar seguimiento a la ejecución presupuestal sobre los contratos supervisados con el fin de verificar los saldos existentes para determinar la viabilidad de que se constituyan Cuentas por Pagar o Reserva Presupuestal."/>
    <s v="Actividad 2. Remitir Comunicación a las dependencias generadoras de contratos de Tóner, Papelería e Implementos para Oficina, solicitando que el plazo de ejecucion no supere el 15 de Diciembre de la vigencia fiscal."/>
    <s v="Comunicación"/>
    <n v="1"/>
    <d v="2023-08-01T00:00:00"/>
    <d v="2023-09-30T00:00:00"/>
    <n v="8.6"/>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si hubiesen) en un plazo de máximo 15 días hábiles,  una vez finalizado el plazo de ejecución contrato."/>
    <s v="Informe de Pago _x000a_"/>
    <n v="1"/>
    <d v="2023-08-01T00:00:00"/>
    <d v="2023-12-31T00:00:00"/>
    <n v="21.7"/>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amite de liquidación ante la Dirección de Contratación, en un plazo total de máximo 30 días hábiles. una vez finalizado el plazo de ejecución contrato."/>
    <s v="Informe de Supervisión_x000a__x000a_"/>
    <n v="1"/>
    <d v="2023-08-01T00:00:00"/>
    <d v="2023-12-31T00:00:00"/>
    <n v="21.7"/>
  </r>
  <r>
    <s v="AUD_FIN_2022"/>
    <s v="AUDITORÍA FINANCIERA 2022"/>
    <n v="2022"/>
    <x v="19"/>
    <s v="Constitución Reservas Presupuestales (D) (Dirección General)"/>
    <x v="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a modalidad de contratación determina una forma de pago para mes vencido  con previos requisitos de cumplimiento, y por ello, se realiza la conciliación y validación de los mismos, posterior al periodo de ejecución, esto hace que los saldos de los compromisos al final de la vigencia, se constuyan en reserva presupuest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on al equipo de apoyo a la supervisión, en las actividades de seguimiento y elaboracion de Certificaciones de Pago e Informes Finales."/>
    <s v="Registro de Asistencia a Capacitación"/>
    <n v="1"/>
    <d v="2023-08-01T00:00:00"/>
    <d v="2023-12-31T00:00:00"/>
    <n v="21.7"/>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1. Radicar Informe de los pagos pendientes (si hubiesen) en el Primer Trimestre de la vigencia siguiente y/o radicar solicitud de modificacion presupuestal (Liberación Saldo no Ejecutado)."/>
    <s v="Informe de Pago (si  requiere) y/o Solicitud de Modificacion Presupuestal"/>
    <n v="1"/>
    <d v="2023-08-01T00:00:00"/>
    <d v="2024-04-30T00:00:00"/>
    <n v="39"/>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2. Radicar el Informe Final para trámite de liquidación ante la Dirección de Contratación, en el cuarto mes de la vigencia siguientes, una vez finalizado el plazo de ejecución contrato."/>
    <s v=" Informe de Supervisión"/>
    <n v="1"/>
    <d v="2023-08-01T00:00:00"/>
    <d v="2024-04-30T00:00:00"/>
    <n v="39"/>
  </r>
  <r>
    <s v="AUD_FIN_2022"/>
    <s v="AUDITORÍA FINANCIERA 2022"/>
    <n v="2022"/>
    <x v="20"/>
    <s v="Vigencias Expiradas (D) (Dirección General)"/>
    <x v="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el seguimiento  de la ejecucion presupuestal y en la adopción de controles que permitan evidenciar el cumplimiento y pago de las obligaciones contractuales por parte del contratista dentro de la vigencia fiscal."/>
    <s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
    <s v="Actividad 3. Realizar la capacitación  al equipo de apoyo a la supervisión, en las actividades de seguimiento y elaboracion de Certificaciones de Pago e Informes Finales."/>
    <s v="Registro de Asistencia a Capacitación"/>
    <n v="1"/>
    <d v="2023-08-01T00:00:00"/>
    <d v="2024-04-30T00:00:00"/>
    <n v="39"/>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r>
  <r>
    <s v="AUD_FIN_2022"/>
    <s v="24. AUDITORÍA FINANCIERA 2021"/>
    <n v="2021"/>
    <x v="21"/>
    <s v="Publicidad en el sistema electrónico de contratación pública SECOP II (D) (Dirección General)"/>
    <x v="0"/>
    <s v="Hallazgo N° 37.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_x000a_Contrato convenio interadministrativo 1015842021_x000a_• No se realizó publicación de clausulado contractual_x000a_• No se publicó informes de supervisión_x000a_• Pagos realizados por el ICBF_x000a__x000a_Contrato prestación de servicios 1015142021_x000a_• No se realizó publicación de clausulado contractual_x000a_• No se publicó informes de supervisión_x000a_• Pagos realizados por el ICBF_x000a_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on sobre el cargie de los documentos que soporten la ejecucion de los contratos, de acuerdo con las diferentes modalidades de contratacion"/>
    <s v="Correo Electrónico"/>
    <n v="1"/>
    <d v="2023-09-01T00:00:00"/>
    <d v="2024-04-30T00:00:00"/>
    <n v="34.6"/>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1. Emitir un correo desde la supervision a los apoyos, dando las directrices para la remision de los informes de supervision y ejecucion, asegurando el cargue de los mismos, en la plataforma SECOP."/>
    <s v="Correo Electrónico"/>
    <n v="1"/>
    <d v="2023-09-01T00:00:00"/>
    <d v="2024-04-30T00:00:00"/>
    <n v="34.6"/>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2. Emitir un memorando desde la Direccion Administrativa, recordando la responsabilidad frente a la supervision de los contratos y el cargue de la informacion en el SECOP."/>
    <s v="Memorando"/>
    <n v="1"/>
    <d v="2023-09-01T00:00:00"/>
    <d v="2024-04-30T00:00:00"/>
    <n v="34.6"/>
  </r>
  <r>
    <s v="AUD_FIN_2022"/>
    <s v="AUDITORÍA FINANCIERA 2022"/>
    <n v="2022"/>
    <x v="22"/>
    <s v="Publicidad en el sistema electrónico de contratación pública SECOP II (D) (Dirección General)"/>
    <x v="0"/>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_x000a_Las Boletas de operación BMC 1014672019, 1014682019, 1014692019, 1014722019 y 1014702019 tienen en SECOP I asociado el mismo proceso de publicación para las 5 y de estas no se evidencia:_x000a_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 los apoyos a la supervision, y defiencias en las directrices y seguimiento del cargue de los documentos que soporten la ejecucion y cumplimiento de los contratos en SECOP."/>
    <s v="Establecer un mecanismo que permita validar el cargue de los documentos que soporten la ejecución de cada uno de los contratos que se adelanten por la Dirección Administrativa. "/>
    <s v="Actividad 3. Solicitar a la Dirección de Contratación, capacitación sobre el cargie de los documentos que soporten la ejecucion de los contratos, de acuerdo con las diferentes modalidades de contratación."/>
    <s v="Correo Electrónico"/>
    <n v="1"/>
    <d v="2023-09-01T00:00:00"/>
    <d v="2024-04-30T00:00:00"/>
    <n v="34.6"/>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apoyo para el desarrollo de los proyectos de vida para adolescentes y jóvenes a nivel nacional."/>
    <s v="Matriz (Excel)_x000a_"/>
    <n v="1"/>
    <d v="2023-08-10T00:00:00"/>
    <d v="2023-08-31T00:00:00"/>
    <n v="3"/>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2. Realizar actas de análisis del nuevo modelo financiero mensual, con los alertas de los saldos de apropiación, saldos de CDP, saldos de compromiso y reservas presupuestales para remisión a la Dirección Financiera."/>
    <s v="Correo Electrónico_x000a_"/>
    <n v="5"/>
    <d v="2023-08-15T00:00:00"/>
    <d v="2023-12-29T00:00:00"/>
    <n v="19.399999999999999"/>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r>
  <r>
    <s v="AUD_FIN_2022"/>
    <s v="24. AUDITORÍA FINANCIERA 2021"/>
    <n v="2021"/>
    <x v="18"/>
    <s v="Pérdida de Recursos de Apropiación (Dirección General)"/>
    <x v="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Frente al seguimiento a la ejecución presupuestal, la Dirección de Adolescencia y Juventud proyectó los posibles valores de inejecución del proyecto 21 correspondiente al II Semestre de la vigencia Dicho ejercicio fue socializado a la Dirección de Planeación y Control de Gestión, así como en los Comité de Seguimiento Presupuestal, para la toma de decisione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remitido al Director de Adolescencia y Juventud para la toma de decisiones."/>
    <s v="Matriz (Excel)_x000a_"/>
    <n v="5"/>
    <d v="2023-09-15T00:00:00"/>
    <d v="2023-12-29T00:00:00"/>
    <n v="15"/>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1. Realizar cronograma de programación de la contratación del II Semestre de los rubros del proyecto de inversión denominado: apoyo para el desarrollo de los proyectos de vida para adolescentes y jóvenes a nivel nacional."/>
    <s v="Matriz (Excel)_x000a_"/>
    <n v="1"/>
    <d v="2023-08-10T00:00:00"/>
    <d v="2023-08-31T00:00:00"/>
    <n v="3"/>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2. Realizar mensualmente las actas de análisis del nuevo modelo financiero, con los alertas de los saldos de apropiación, saldos de CDP, saldos de compromiso y reservas presupuestales para remisión a la Dirección Financiera."/>
    <s v="Correo Electrónico_x000a_"/>
    <n v="5"/>
    <d v="2023-08-15T00:00:00"/>
    <d v="2023-12-29T00:00:00"/>
    <n v="19.399999999999999"/>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3. Participar en el Comité de Seguimiento a la Ejecución Presupuestal convocada por la Dirección Financiera y presentar las alertas del área para la toma de decisiones._x000a_"/>
    <s v="Acta"/>
    <n v="2"/>
    <d v="2023-08-15T00:00:00"/>
    <d v="2023-12-29T00:00:00"/>
    <n v="19.399999999999999"/>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4.Remitir memorando mensual a la Dirección de Planeación y Control de Gestión y Dirección Financiera, el estado de ejecución presupuestal del área para la toma de decisiones."/>
    <s v="Memorando_x000a_"/>
    <n v="5"/>
    <d v="2023-08-15T00:00:00"/>
    <d v="2023-12-29T00:00:00"/>
    <n v="19.399999999999999"/>
  </r>
  <r>
    <s v="AUD_FIN_2022"/>
    <s v="AUDITORÍA FINANCIERA 2022"/>
    <n v="2022"/>
    <x v="23"/>
    <s v="Recursos de Apropiación vigencia 2022 (D) (Dirección General)"/>
    <x v="1"/>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Adolescencia y Juventud, durante el primer semestre de 2022, implementó su oferta a través de vigencias futuras. Dada la transición del cambio de Gobierno y la llegada de la nueva administración al Instituto, fue necesario realizar actividades de revisión de los documentos previamente estructurados, implicando la modificación al cronograma de contratación, lo cual tuvo como consecuencia el retraso en la entrega de los insumos necesarios para que las Direcciones Regionales del ICBF pudieran iniciar los procesos de contratación en los tiempos programados. Adicionalmente los recursos del A25 no se ejecutaron debido a los inconvenientes en la concertación con la CNMI, para la operación de la oferta. Por otro lado, durante la vigencia 2022 se llevaron al Comité de Seguimiento Presupuestal los posibles saldos disponibles de inejecución de la Dirección de Adolescencia y Juventud (excepto recursos BID), sin tener directriz del Comité frente a la posible reutilización de los recursos."/>
    <s v="Fortalecer la ruta interna de seguimiento y monitoreo de la programación, planeación y ejecución presupuestal para identificar acciones oportunas para la correcta apropiación de los recursos de la vigencia."/>
    <s v="5.Reporte de ejecución presupuestal del proyecto de inversión del periodo."/>
    <s v="Matriz (Excel)_x000a_"/>
    <n v="5"/>
    <d v="2023-09-15T00:00:00"/>
    <d v="2023-12-29T00:00:00"/>
    <n v="15"/>
  </r>
  <r>
    <s v="AUD_FIN_2022"/>
    <s v="19. AUDITORÍA FINANCIERA 2020"/>
    <n v="2020"/>
    <x v="24"/>
    <s v="Publicación en el Sistema Electrónico de  Contratación  Pública — SECOP "/>
    <x v="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en SECOP II  de los documentos de ejecución de los contratos en Sede de la Dirección General, del II Semestre 2023 de la Dirección de Adolescencia y Juventud, con recursos propios."/>
    <s v="Matriz (Excel)_x000a_"/>
    <n v="1"/>
    <d v="2023-09-01T00:00:00"/>
    <d v="2023-10-31T00:00:00"/>
    <n v="8.6"/>
  </r>
  <r>
    <s v="AUD_FIN_2022"/>
    <s v="19. AUDITORÍA FINANCIERA 2020"/>
    <n v="2020"/>
    <x v="24"/>
    <s v="Publicación en el Sistema Electrónico de  Contratación  Pública — SECOP "/>
    <x v="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en SECOP II de los documentos de ejecución de los contratos II Semestre 2023 de Adolescencia y Juventud , ejecutados desde la Sede de la Dirección General, con recursos propios."/>
    <s v="Pantallazos SECOP (PDF)"/>
    <n v="2"/>
    <d v="2023-10-01T00:00:00"/>
    <d v="2024-03-29T00:00:00"/>
    <n v="25.7"/>
  </r>
  <r>
    <s v="AUD_FIN_2022"/>
    <s v="AUDITORÍA FINANCIERA 2022"/>
    <n v="2022"/>
    <x v="22"/>
    <s v="Publicidad en el sistema electrónico de contratación pública SECOP II (D) (Dirección General)"/>
    <x v="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1. Realizar cronograma de publicación de la documentación en SECOP II de la contratación del II Semestre 2023, de acuerdo con las fechas proyectadas de pago para cada uno de los contratos financiados con recursos del crédito BID 5187 OC-CO"/>
    <s v="Matriz (Excel)_x000a_"/>
    <n v="1"/>
    <d v="2023-09-01T00:00:00"/>
    <d v="2023-10-31T00:00:00"/>
    <n v="8.6"/>
  </r>
  <r>
    <s v="AUD_FIN_2022"/>
    <s v="AUDITORÍA FINANCIERA 2022"/>
    <n v="2022"/>
    <x v="22"/>
    <s v="Publicidad en el sistema electrónico de contratación pública SECOP II (D) (Dirección General)"/>
    <x v="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Fortalecer el proceso publicación en SECOP II de la documentación relacionada con la ejecución de los contratos suscritos desde la Sede de la Dirección General por parte de la Dirección de Adolescencia y Juventud, para cumplir con los tiempos establecidos."/>
    <s v="2. Hacer seguimiento trimestral al cronograma de publicación de los documentos de ejecución en SECOP II de los contratos II Semestre 2023 financiados con recursos del crédito BID 5187 OC-CO ejecutados desde la Dirección de Adolescencia y Juventud"/>
    <s v="Pantallazos SECOP (PDF)"/>
    <n v="2"/>
    <d v="2023-10-01T00:00:00"/>
    <d v="2024-03-29T00:00:00"/>
    <n v="25.7"/>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1. Participar en la reunión de socialización del diagnostico del Inmueble Orange Hill, realizado por la Dirección Administrativa."/>
    <s v="Acta de Reunión"/>
    <n v="1"/>
    <d v="2023-10-02T00:00:00"/>
    <d v="2023-10-31T00:00:00"/>
    <n v="4.0999999999999996"/>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2. Participar en la construcción del Plan de trabajo en conjunto con la Dirección Administrativa y Dirección de Infancia, para la intervención al inmueble Orange Hill, si este lo requiere."/>
    <s v="Plan de Trabajo"/>
    <n v="1"/>
    <d v="2023-10-17T00:00:00"/>
    <d v="2023-11-30T00:00:00"/>
    <n v="6.3"/>
  </r>
  <r>
    <s v="AUD_FIN_2022"/>
    <s v="AUDITORÍA FINANCIERA 2022"/>
    <n v="2022"/>
    <x v="2"/>
    <s v=" Inmueble Centro Especial Orange Hill (D) (San Andrés)  "/>
    <x v="1"/>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á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m/>
    <s v="Identificar el estado del inmueble Orange Hill para determinar las posibles acciones , recursos y responsables, en articulación con la Dirección Administrativa y Dirección de Infancia."/>
    <s v="3. Participar en el Seguimiento al Plan de Trabajo a la intervención del Inmueble Orange Hill, si este lo requiere._x000a_"/>
    <s v="Acta de Reunión"/>
    <n v="4"/>
    <d v="2023-11-01T00:00:00"/>
    <d v="2024-08-30T00:00:00"/>
    <n v="43.3"/>
  </r>
  <r>
    <s v="AUD_FIN_2022"/>
    <s v="16. AUDITORÍA FINANCIERA 2019"/>
    <n v="2019"/>
    <x v="25"/>
    <s v=" Principio de publicidad en la contratación"/>
    <x v="2"/>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 Revisión  y verificación del 100% de los  contratos suscritos  durante la vigencia 2023 frente a los documentos precontractuales y contractuales_x000a_"/>
    <s v="Informe de verificación y revisión de contros _x000a_Actas de comité de Gestión y desempeño en los cuales se realzia la socilización  y/o memorando "/>
    <n v="1"/>
    <d v="2023-08-01T00:00:00"/>
    <d v="2023-12-15T00:00:00"/>
    <n v="19.399999999999999"/>
  </r>
  <r>
    <s v="AUD_FIN_2022"/>
    <s v="16. AUDITORÍA FINANCIERA 2019"/>
    <n v="2019"/>
    <x v="25"/>
    <s v=" Principio de publicidad en la contratación"/>
    <x v="2"/>
    <s v="HALLAZGO 35.      Principio de publicidad en la contratación – Dirección General – H3 Cas H5 San.   CASANARE_x000a_2._x0009_Publicidad en el SECOP Regional Casanare_x000a__x000a_En la revisión del contrato de aporte 066 del 18 de enero de 2019 celebrado entre el ICBF regional Casanare y Asociación Morichal Para El Desarrollo De Programas Sociales ASOMORICHAL, con el objeto de “Prestar el servicio de centros de desarrollo infantil -CDI- de conformidad con el manual operativo de la modalidad institucional y las directrices establecidas por el ICBF, en armonía con la política de estado para el desarrollo integral de la primera infancia de cero a siempre”. Con plazo de ejecución hasta septiembre 30 de 2019 por $1.236.987.103, al cruzar la información del contrato encontrada en el SECOP con los registros presupuestales, se observó un valor soportado por el contrato y sus modificaciones de $1.570.157.354 contra el valor del RP 1.568.771.023, evidenciando una diferencia de $1.386.331. Una vez indagado, la entidad remite la modificación No. 5 del contrato donde se realiza una reducción por $1.386.331 de fecha 12 de diciembre de 2019, la cual no se encontraba publicada en el SECOP al momento de realizar la verificación y que fue subida en forma posterior por la entidad el 17 de abril de 2020."/>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ta de seguimiento, control y verificación de documentos por parte del talento humano del grupo jurídico teniendo en cuenta los documentos requeridos en el marco del proceso precontractual, contractual y post contractual. _x000a_Igualmente se evidencia poco conocimiento de la supervisión y el equipo de talento de apoyo a la supervisión frente al cargue en oportunidad   de los documentos de ejecución del contrato en el aplicativo SECOP II,  sumado a deficiencia en términos de oportunidad y pertinencia  frente a la comunicación entre la supervisión del contrato y el grupo jurídico. "/>
    <s v="Realizar diferentes etapas de control en el marco de los procesos precontractuales, contractuales y postcontractual es   por parte de los responsables de cada etapa contractual y equipos  de acompañamiento y seguimiento misional."/>
    <s v="_x000a_* Socialización de  resultados de verficación a supervisores del contrato y grupo juridico "/>
    <s v="_x000a_Actas de comité de Gestión y desempeño en los cuales se realzia la socilización  y/o memorando "/>
    <n v="1"/>
    <d v="2023-08-01T00:00:00"/>
    <d v="2023-12-15T00:00:00"/>
    <n v="19.399999999999999"/>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 "/>
    <n v="2"/>
    <d v="2023-08-01T00:00:00"/>
    <d v="2024-03-31T00:00:00"/>
    <n v="34.700000000000003"/>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s v="Acta de reunión "/>
    <n v="2"/>
    <d v="2023-11-01T00:00:00"/>
    <d v="2024-01-30T00:00:00"/>
    <n v="12.9"/>
  </r>
  <r>
    <s v="AUD_FIN_2022"/>
    <s v="02. AUDITORÍA FINANCIERA 2017"/>
    <n v="2017"/>
    <x v="26"/>
    <s v=" Reservas Presupuestales y Cuentas por Pagar (A-D)"/>
    <x v="3"/>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Debilidad en la aplicación del procedimiento P5.GF: &quot;Procedimiento constitución, ejecución y seguimiento de reservas presupuestales y cuentas por pagar&quot; y  orientaciones indicadas desde la Dirección Financiera a través de la Guía de Cierre Financiero"/>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
    <n v="1"/>
    <d v="2024-01-01T00:00:00"/>
    <d v="2024-01-31T00:00:00"/>
    <n v="4.3"/>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1. Identificar las edificaciones en propiedad ajena que requieren ser legalizadas para adelantar el proceso de saneamiento de la Regional"/>
    <s v="Reporte Aplicativo Seven"/>
    <n v="1"/>
    <d v="2023-08-01T00:00:00"/>
    <d v="2023-08-31T00:00:00"/>
    <n v="4.3"/>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2. Solicitar al Grupo de Gestión de Bienes de la Sede Nacional, los soportes de legalización de las edificaciones en propiedad ajena para la Regional Cauca"/>
    <s v="Memorando"/>
    <n v="1"/>
    <d v="2023-08-01T00:00:00"/>
    <d v="2023-08-31T00:00:00"/>
    <n v="4.3"/>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3. Realizar Comité de Gestión de Bienes relacionada con la legalización de baja de las edificaciones en propiedad ajena e informar a los entes territoriales_x000a__x000a_"/>
    <s v="Acta"/>
    <n v="1"/>
    <d v="2023-09-01T00:00:00"/>
    <d v="2023-11-30T00:00:00"/>
    <n v="12.9"/>
  </r>
  <r>
    <s v="AUD_FIN_2022"/>
    <s v="AUDITORÍA FINANCIERA 2022"/>
    <n v="2022"/>
    <x v="12"/>
    <s v="Edificación CDI Regional Cauca (Cauca)"/>
    <x v="3"/>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La Regional no cuenta con los soportes que evidencien la finalización de la obra y/o liquidación del convenio, para adelantar el trámite de baja de placa e informe de entrega y entrega al Entre Territorial"/>
    <s v="Adelantar el proceso de saneamiento de las edificaciones en propiedad ajena de la Regional Cauca."/>
    <s v="4. Realizar seguimiento y verificación a los ajustes registrados con relación a la baja de los inmuebles en el aplicativo SEVEN y SIIF Nación de la Regional"/>
    <s v="Reporte Seven_x000a_Registro Contable SIIF Nación"/>
    <n v="1"/>
    <d v="2023-11-01T00:00:00"/>
    <d v="2024-03-31T00:00:00"/>
    <n v="21.6"/>
  </r>
  <r>
    <s v="AUD_FIN_2022"/>
    <s v="AUDITORÍA FINANCIERA 2022"/>
    <n v="2022"/>
    <x v="16"/>
    <s v="Depreciación Acumulada a 31 de diciembre de 2022 con diferencia en la vida útil"/>
    <x v="3"/>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1. Remitir comunicación a la Dirección Administrativa del Nivel Nacional del Hallazgo N° 7, solicitando compartir el informe explicativo sobre la aplicación de la Guía de Gestión de Bienes V4 vigencia 2022 (Vida útil, relacionado con el avalúo de inmuebles)"/>
    <s v="Comunicación"/>
    <n v="1"/>
    <d v="2023-09-01T00:00:00"/>
    <d v="2023-09-30T00:00:00"/>
    <n v="4.0999999999999996"/>
  </r>
  <r>
    <s v="AUD_FIN_2022"/>
    <s v="AUDITORÍA FINANCIERA 2022"/>
    <n v="2022"/>
    <x v="16"/>
    <s v="Depreciación Acumulada a 31 de diciembre de 2022 con diferencia en la vida útil"/>
    <x v="3"/>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existe relación lógica entre la Guía Gestión de Bienes y el Sistema de Información Financiera SEVEN, respecto a la vida útil de los bienes inmuebles."/>
    <s v="Transferir el hallazgo a la Dirección Administrativa del Nivel Nacional, por ser los competentes del análisis y ajustes de la Guía de Gestión de Bienes y el Sistema de Información Financiera SEVEN."/>
    <s v="2. Aportar al ente de control el Informe  explicativo elaborado por el Grupo de Gestión de Bienes en razón  a la aplicación de la Guía de Gestión de Bienes V4 vigencia 2022 (Vida útil, relacionado con el avalúo de inmuebles)"/>
    <s v="Informe"/>
    <n v="1"/>
    <d v="2023-11-01T00:00:00"/>
    <d v="2023-12-31T00:00:00"/>
    <n v="8.6"/>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1. Establecer cronograma de seguimiento presupuestal por dependencia "/>
    <s v="Cronograma - Archivo Excel "/>
    <n v="1"/>
    <d v="2023-08-01T00:00:00"/>
    <d v="2023-08-31T00:00:00"/>
    <n v="4.3"/>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2. Realizar el seguimiento presupuestal por Centro Zonal y Grupo de Asistencia Técnica, identificando recursos de inejecución para liberación "/>
    <s v="Acta de reunión "/>
    <n v="8"/>
    <d v="2023-09-01T00:00:00"/>
    <d v="2023-10-31T00:00:00"/>
    <n v="8.6"/>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3. Verificar la efectiva liberación de recursos comprometidos en los contratos de aporte, por parte de los supervisores de contrato "/>
    <s v="Acta de reunión "/>
    <n v="1"/>
    <d v="2023-11-01T00:00:00"/>
    <d v="2023-11-30T00:00:00"/>
    <n v="4.0999999999999996"/>
  </r>
  <r>
    <s v="AUD_FIN_2022"/>
    <s v="AUDITORÍA FINANCIERA 2022"/>
    <n v="2022"/>
    <x v="27"/>
    <s v="Ejecución Presupuestal Regional Cauca (D) (Cauca)"/>
    <x v="3"/>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pertinentes en torno a la calidad de los servicios "/>
    <s v="4. Comunicar las acciones administrativas a los supervisores de contrato de aporte por incumplimiento en la liberación de los recursos"/>
    <s v="Memorando"/>
    <n v="1"/>
    <d v="2023-12-01T00:00:00"/>
    <d v="2023-12-31T00:00:00"/>
    <n v="4.3"/>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1. Establecer cronograma de seguimiento presupuestal por dependencia "/>
    <s v="Cronograma - Archivo Excel "/>
    <n v="1"/>
    <d v="2023-08-01T00:00:00"/>
    <d v="2023-08-31T00:00:00"/>
    <n v="4.3"/>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2. Realizar seguimiento presupuestal identificando recursos de inejecución, valor certificado y los recursos potenciales de constitución de reservas presupuestales excepcionales "/>
    <s v="Acta de reunión "/>
    <n v="8"/>
    <d v="2023-09-01T00:00:00"/>
    <d v="2023-10-31T00:00:00"/>
    <n v="8.6"/>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3. Verificar la efectiva liberación de recursos de inejecución comprometidos en los contratos de aporte por parte de los supervisores de contrato, el avance en la ejecución presupuestal y los contratos con riesgo de constitución de reservas no excepcionales "/>
    <s v="Acta de reunión "/>
    <n v="2"/>
    <d v="2023-08-01T00:00:00"/>
    <d v="2023-11-30T00:00:00"/>
    <n v="17.3"/>
  </r>
  <r>
    <s v="AUD_FIN_2022"/>
    <s v="AUDITORÍA FINANCIERA 2022"/>
    <n v="2022"/>
    <x v="28"/>
    <s v="Constitución de Reservas Presupuestales 2022 (D) (Cauca)"/>
    <x v="3"/>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 ejecución presupuestal para garantizar la liberación oportuna de los recursos de inejecución, valor real a certificar para pago, que permita establecer el valor real de reserva según las condiciones estipuladas en la normatividad vigente"/>
    <s v="4. Comunicar las acciones administrativas a los supervisores de contrato de aporte por incumplimiento en la liberación de los recursos"/>
    <s v="Memorando"/>
    <n v="1"/>
    <d v="2023-12-01T00:00:00"/>
    <d v="2023-12-31T00:00:00"/>
    <n v="4.3"/>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1. Identificar los saldos de reservas pendientes por pago y/o liberación vigencia 2022."/>
    <s v="Acta de reunión "/>
    <n v="1"/>
    <d v="2023-08-01T00:00:00"/>
    <d v="2023-08-31T00:00:00"/>
    <n v="4.3"/>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2. Realizar seguimiento y verificación al pago y/o liberación de reservas presupuestales vigencia 2022."/>
    <s v="Acta de reunión "/>
    <n v="1"/>
    <d v="2023-09-01T00:00:00"/>
    <d v="2023-09-30T00:00:00"/>
    <n v="4.0999999999999996"/>
  </r>
  <r>
    <s v="AUD_FIN_2022"/>
    <s v="AUDITORÍA FINANCIERA 2022"/>
    <n v="2022"/>
    <x v="29"/>
    <s v="Ejecución de Reservas Rezago 2021 (D) (Cauca)"/>
    <x v="3"/>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3. Comunicar a los supervisores de contrato, las acciones administrativas relacionadas con el avance en la certificación de pago y/o liberación de los saldos de reservas vigencia 2022."/>
    <s v="Memorando"/>
    <n v="1"/>
    <d v="2023-11-01T00:00:00"/>
    <d v="2023-11-30T00:00:00"/>
    <n v="4.0999999999999996"/>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r>
  <r>
    <s v="AUD_FIN_2022"/>
    <s v="AUDITORÍA FINANCIERA 2022"/>
    <n v="2022"/>
    <x v="30"/>
    <s v="Registro de información ejecución contratos de aporte Centro Zonal Macizo (Cauca)"/>
    <x v="3"/>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con relación al inadecuado diligenciamiento del acta de legalización de cuentas de los contratos"/>
    <s v="Memorando"/>
    <n v="2"/>
    <d v="2023-10-01T00:00:00"/>
    <d v="2024-07-31T00:00:00"/>
    <n v="43.4"/>
  </r>
  <r>
    <s v="AUD_FIN_2022"/>
    <s v="AUDITORÍA FINANCIERA 2022"/>
    <n v="2022"/>
    <x v="31"/>
    <s v="Reintegro Contrato N° 19005302020 Centro Zonal Indígena (D, F, BA) (Cauca)"/>
    <x v="3"/>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1. Identificar por Centro Zonal los recursos de inejecución, valor certificado y descuentos aplicables en próximas certificaciones de los contratos de aporte de primera infancia."/>
    <s v="Informe"/>
    <n v="7"/>
    <d v="2023-09-01T00:00:00"/>
    <d v="2023-10-31T00:00:00"/>
    <n v="8.6"/>
  </r>
  <r>
    <s v="AUD_FIN_2022"/>
    <s v="AUDITORÍA FINANCIERA 2022"/>
    <n v="2022"/>
    <x v="31"/>
    <s v="Reintegro Contrato N° 19005302020 Centro Zonal Indígena (D, F, BA) (Cauca)"/>
    <x v="3"/>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ficiencias en el control de la ejecución presupuestal y en el diligenciamiento del acta de legalización de cuentas de contrato de aporte de primera infancia "/>
    <s v="Minimizar reintegros presupuestales de los contratos de aporte de primera infancia, que no son objeto de rendimiento financiero"/>
    <s v="2. Realizar seguimiento y verificación a los descuentos que apliquen y/o reinversión de los recursos de inejecución de los contratos de aporte de primera infancia, identificados en el informe generado por cada Centro Zonal."/>
    <s v="Acta de reunión "/>
    <n v="7"/>
    <d v="2023-11-01T00:00:00"/>
    <d v="2023-11-30T00:00:00"/>
    <n v="4.0999999999999996"/>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1. Capacitar a los supervisores de contrato y equipos de supervisión de contrato de los contratos de primera infancia en el adecuado diligenciamiento del acta de legalización de cuentas "/>
    <s v="Acta de reunión "/>
    <n v="2"/>
    <d v="2023-08-01T00:00:00"/>
    <d v="2024-03-31T00:00:00"/>
    <n v="34.700000000000003"/>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2. Verificar la calidad de diligenciamiento del acta de legalización de cuentas de los contratos de primera infancia (muestra del 10% de los contratos vigentes seleccionados aleatoria)"/>
    <s v="Informe"/>
    <n v="2"/>
    <d v="2023-09-01T00:00:00"/>
    <d v="2024-06-30T00:00:00"/>
    <n v="43.3"/>
  </r>
  <r>
    <s v="AUD_FIN_2022"/>
    <s v="AUDITORÍA FINANCIERA 2022"/>
    <n v="2022"/>
    <x v="32"/>
    <s v="Actas de Legalización Centro Zonal Costa Pacífica y Norte (Cauca)"/>
    <x v="3"/>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ficiencias en el diligenciamiento del formato de acta de legalización de cuentas de los contratos de primera infancia presentando incoherencias en el registro de los datos y sin observaciones aclaratorias sobre la ejecución financiera del contrato "/>
    <s v="Fortalecer competencias de los supervisores de contrato y equipos de supervisión de contrato de primera infancia en el adecuado diligenciamiento del acta de legalización de cuentas "/>
    <s v="3. Comunicar las acciones administrativas a los supervisores de contrato de aporte y equipos de supervisión de los contratos de primera infancia por el inadecuado diligenciamiento del acta de legalización de cuentas"/>
    <s v="Memorando"/>
    <n v="2"/>
    <d v="2023-10-01T00:00:00"/>
    <d v="2024-07-31T00:00:00"/>
    <n v="43.4"/>
  </r>
  <r>
    <s v="AUD_FIN_2022"/>
    <s v="AUDITORÍA FINANCIERA 2022"/>
    <n v="2022"/>
    <x v="33"/>
    <s v="Beneficiario Contrato de aporte No. 20001832022 (Cesar)"/>
    <x v="4"/>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Solicitar a la Dirección de Primera Infancia, comparar la información documental aportada por los padres y/o cuidadores de los NNA registrada en el aplicativo CUENTAME, con los registros de la RNEC y enviar reportes a la regional"/>
    <s v="correos electronicos"/>
    <n v="4"/>
    <d v="2023-09-01T00:00:00"/>
    <d v="2023-12-31T00:00:00"/>
    <n v="17.3"/>
  </r>
  <r>
    <s v="AUD_FIN_2022"/>
    <s v="AUDITORÍA FINANCIERA 2022"/>
    <n v="2022"/>
    <x v="33"/>
    <s v="Beneficiario Contrato de aporte No. 20001832022 (Cesar)"/>
    <x v="4"/>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No contar a nivel regional  con una herramienta que permita el cruce de la información que se registra de los beneficiairos, con la base de datos de la registraduria nacional del estado civil, RNEC. "/>
    <s v="Establecer  de manera articulada con la sede nacional un mecanismo que permita comparar la información en CUENTAME con la base de datos de la RNEC."/>
    <s v="Revisar y enviar a las EAS, los reportes comparativos de la información en CUENTAME, con posibles alertas de inconsistencias en la identififcación de los beneficiarios para verificación."/>
    <s v="correos electronicos"/>
    <n v="4"/>
    <d v="2023-09-01T00:00:00"/>
    <d v="2023-12-31T00:00:00"/>
    <n v="17.3"/>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Fortalecer las competencias de los supervisores de contrato y equipo jurídico, en las temáticas de liquidación, cierre contractual y las implicaciones disciplinarias por incumplimientos."/>
    <s v="Realizar dos  eventos  de Asistencia Técnica sobre  liquidación, cierre de los expedientes contractuales, cumplimiento en el registro de multas y sanciones en RUES de la Cámara de Comercio, y las implicaciones de carácter disciplinario en que podrán incurrir quienes incumplan con lo establecido. Aplicar taller de evaluación de la sesión"/>
    <s v="Presentación, Listado de Asistencia y Taller de Evaluación por evento"/>
    <n v="2"/>
    <d v="2023-08-01T00:00:00"/>
    <d v="2023-12-31T00:00:00"/>
    <n v="21.7"/>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El desconocimiento  de  la normatividad previstas en los procesos  contractuales  el sistema electrónico  de contratación  publica - SECOP "/>
    <s v="Fortalecer conocimiento sobre mecanismos y pocesos de control y simplificación de las Entidades del Estado y las fuentes de información relacionadas en los integrantes del Grupo Jurídico de la Regional Cordoba."/>
    <s v="Realizar Grupo de Estudio entre los integrantes del Grupo Jurídico sobre Actualización de la Información de la Ejecución, Liquidación y/o Multas y Sanciones en las Cámaras de Comercio respectivas a través del RUES."/>
    <s v="Actas de  Grupo de Estudio  y formatos de evaluación "/>
    <n v="3"/>
    <d v="2023-08-01T00:00:00"/>
    <d v="2023-12-31T00:00:00"/>
    <n v="21.7"/>
  </r>
  <r>
    <s v="AUD_FIN_2022"/>
    <s v="16. AUDITORÍA FINANCIERA 2019"/>
    <n v="2019"/>
    <x v="25"/>
    <s v=" Principio de publicidad en la contratación"/>
    <x v="5"/>
    <s v="HALLAZGO 35.      Principio de publicidad en la contratación – Dirección General – H3 Cas H5 San.  CORDOB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_x000a_a)_x0009_El Acta de Liquidación del Contrato 276/2016 ICBF-Fundación Multiactiva Las Moras, fechada el 21 de septiembre de 2018, y publicada el 1° de octubre de 2019._x000a_2._x0009_El ICBF no publicó en el SECOP el cierre del expediente contractual de los siguientes contratos:_x000a_a)_x0009_Contrato 507/2016 - Asociación para el desarrollo y ayuda integral – Eclipse, fecha de Acta de Liquidación 23/05/2018._x000a_b)_x0009_Contrato 276/2016 ICBF-Fundación Multiactiva Las Moras, fecha del Acta de Liquidación 01/08/2018._x000a_c)_x0009_Contrato 286/2016 ICBF-Fundación Multiactiva Las Moras, fecha del Acta de Liquidación 10/07/2018._x000a_3._x0009_El ICBF no actualizó la información de la ejecución, liquidación y/o multas y sanciones en las Cámaras de Comercio respectivas a través del RUES, en los siguientes contratos:_x000a_d)_x0009_Contrato 286/2016 ICBF-Fundación Multiactiva Las Moras, NIT de Persona Jurídica No. 900642214_x000a_e)_x0009_Contrato 276/2016 ICBF-Fundación Multiactiva Las Moras, NIT de Persona Jurídica No. 900642214._x000a_f)_x0009_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La situación   obedece a la falta de control y seguimiento en el tramite de cierre de los expedientes contractuales, generada por desconocimiento de la normatividad vigente,  relacionada con la actividad mencionada."/>
    <s v="Realizar el control y Seguimiento al cierre de los procesos contractuales que se suscriban en la Regional Córdoba."/>
    <s v="Presentar  en Comité de Gestión y Desempeño, el avance en la gestión de las liquidaciones de contratos y cierres financieros de los contratos."/>
    <s v="Actas de comité de Gestión y Desempeño"/>
    <n v="5"/>
    <d v="2023-08-01T00:00:00"/>
    <d v="2023-12-31T00:00:00"/>
    <n v="21.7"/>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Fortalecer las competencias de los supervisores y las acciones de supervisión de los contratos de la Regional Córdoba."/>
    <s v="Realizar revisión del correcto diligenciamiento del RAM mediante visitas mensuales por parte de los profesionales del equipo de seguimiento a la ejecución a los contratos de primera infancia en la verificación a UDS, seleccionando 3 visitas por Centro Zonal."/>
    <s v="Informes de Seguimiento"/>
    <n v="5"/>
    <d v="2023-08-01T00:00:00"/>
    <d v="2023-12-31T00:00:00"/>
    <n v="21.7"/>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Falta de conocimiento frente al diligenciamiento del Registro de Asistencia Mensual - RAM, por parte de los Agentes Educativos Comunitarios y Madres Comunitarias._x000a_Falta de control de las Entidades Administradores del Servicio EAS y del supervisor del contrato frente al correcto diligenciamiento del formato _x000a_No se realiza de parte de los equipos de seguimiento a la ejecución la verificación estricta del documento en la Unidades de Servicio UDS_x000a_"/>
    <s v="Brindar Asistencia Técnica a los equipos de primera infancia de los CZ operadores de los servicios sobre el diligenciamiento del Registros de Asistencia Mensual RAM."/>
    <s v="Brindar Asistencia Técnica a los equipos de primera infancia de los CZ operadores de los servicios sobre el diligenciamiento del RAM"/>
    <s v="Presentación y Listados de Asistencia por Evento"/>
    <n v="9"/>
    <d v="2023-08-01T00:00:00"/>
    <d v="2023-12-31T00:00:00"/>
    <n v="21.7"/>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capacidades de los Equipos de Supervisión de la Regional Córdoba."/>
    <s v="Jornadas de entrenamiento sobre el Manual del Supervisor"/>
    <s v="Presentación y Listado de Asistencia"/>
    <n v="2"/>
    <d v="2023-08-01T00:00:00"/>
    <d v="2023-12-31T00:00:00"/>
    <n v="21.7"/>
  </r>
  <r>
    <s v="AUD_FIN_2022"/>
    <s v="AUDITORÍA FINANCIERA 2022"/>
    <n v="2022"/>
    <x v="34"/>
    <s v="Supervisión del Contrato No. 157 (D) (Córdoba)"/>
    <x v="5"/>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No se da cumplimiento a las actividades planteadas en la fase de preparatoria_x000a_En el primer comité técnico operativo de Primera Infancia, no se revisa este documento_x000a_Falta de seguimiento y control del supervisor a las obligaciones contractuales _x000a_Falta de apropiación de la guía y manual de supervisor_x000a_"/>
    <s v="Fortalecer las acciones de supervisión de los contratos en la Regional Córdoba."/>
    <s v="Seguimiento mensual a las EAS frente a la adquisición y actualización de la póliza de los usuarios del servicio UDS"/>
    <s v="Informe de Seguimiento "/>
    <n v="5"/>
    <d v="2023-08-01T00:00:00"/>
    <d v="2023-12-31T00:00:00"/>
    <n v="21.7"/>
  </r>
  <r>
    <s v="AUD_FIN_2022"/>
    <s v="AUDITORÍA FINANCIERA 2022"/>
    <n v="2022"/>
    <x v="6"/>
    <s v="Gestión documental (OI) (Córdoba)"/>
    <x v="5"/>
    <s v="Hallazgo N° 40. Gestión documental (OI) (Córdoba)_x000a__x000a_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is ágil y sistemático de la información, así:_x000a__x000a_No se evidenció organización en las series documentales de los expedientes contractuales entregados a la Contraloría General, no tienen una secuencia lógica y debidamente inventariada, algunos tienen una organización en carpeta 1, 2, 3, pero no se evidencia a que corresponde estas numeraciones en el caso del contrato 206, no presenta informe de ejecución._x000a__x000a_• Se evidenció en todos que no se realiza la foliación de las carpetas contractuales, ya que estas fueron entregadas en archivo electrónico sin foliar._x000a_• Falta información en todas las carpetas contractuales, Evaluaciones jurídicas y técnicas, informes técnicos, comprobantes de pagos, actas de liquidación y cierre del expediente contractual, los archivos RAM que se envían a la auditoria no corresponde al contrato caso del 157, así como los RPP, según lo establece la TRD ICBF._x000a_• En la visita de inspección a los contratos 114-157-181 se pudo evidenciar que el ICBF no tiene un archivo de gestión donde repose la documentación de la evidencia de ejecución del contrato, así como de los niños atendidos en la vigencia 2022, estos reposan en poder del contratista; revisadas las carpetas estás se actualizan y los documentos de la anterior vigencia desaparecen. Igualmente, las Carpetas de los usuarios atendidos no contienen toda la información requerida, en el contrato 114, 157 y 181 no se evidencian algunas afiliaciones en salud y en el 157 -181 no se evidencian los seguimientos a las valoraciones al desarrollo infantil, así como las valoraciones visuales y odontológicas._x000a__x000a_... Esto ocasiona la pérdida de soportes y demora en la entrega oportuna de documentos que se requieran y donde se pretenda verificar información por los organismos de control. La situación descrita dificulta la consulta de los contratos y demuestra la falta de aplicación de procedimientos de gestión documental. Hallazgo con otra incidencia para trasladar al Archivo General de la Nación."/>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_x000a_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es y su contenido._x000a__x000a_Desconocimiento de las funciones principales de los archivos y de la TRD, del manejo de tipos de archivos físicos, híbridos, electrónicos..."/>
    <s v="Fortalecer los conocimientos de los Colaboradores dela Regional sobre la guí de Gestión Documental, Aplicación de TRD, Rotulado de Cajas y Carpetas."/>
    <s v="Capacitacion a los colaboradores y Supervisores de los contratos sobre: Guia de Gestión Documental -  Aplicación de TRD - Rotulados de Capetas y Cajas"/>
    <s v="Taller de Capacitación "/>
    <n v="2"/>
    <d v="2023-08-01T00:00:00"/>
    <d v="2023-12-31T00:00:00"/>
    <n v="21.7"/>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1. Formular el Plan de trabajo  para definir las actividades a desarrollar para el cumplimiento de la acción de mejora formulada.                                                                                                                                                                                                                                                                                                                                                                                                                                "/>
    <s v="Acta"/>
    <n v="1"/>
    <d v="2023-09-01T00:00:00"/>
    <d v="2023-09-30T00:00:00"/>
    <n v="4.0999999999999996"/>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2. Realizar capacitación a los supervisores de contrato y enlaces, para dar a conocer la reglamentación vigente y los formatos, para el correcto cumplimiento de la finalización y cierre de los procesos contractuales.                                                                                     "/>
    <s v="Acta"/>
    <n v="1"/>
    <d v="2023-09-01T00:00:00"/>
    <d v="2023-09-30T00:00:00"/>
    <n v="4.0999999999999996"/>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3.  Identificar los contratos susceptibles de finalización y cierre contractual a partir de la vigencia 2019._x000a__x000a_                                                                                            "/>
    <s v=" Relación de contatos que requieren acta de finalización y cierre contractual.                                                                                                                                                          "/>
    <n v="3"/>
    <d v="2023-10-01T00:00:00"/>
    <d v="2023-12-31T00:00:00"/>
    <n v="13"/>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 4. Enviar  mensualmete a los supervisores el listado de los contratos suceptibles de cierre de xpediente contractual."/>
    <s v="correo electronico a los supervisores de Contratos"/>
    <n v="4"/>
    <d v="2023-09-01T00:00:00"/>
    <d v="2023-12-31T00:00:00"/>
    <n v="17.3"/>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5. Solicitar a los supervisores de contratos la elaboración y firma del acta de cierre de expediente, en cumplimiento de sus obligaciones de acuerdo con la Guía de Supervisión, el Estatuto General de la Contratación Pública, la Ley 1474 de 2011 y demás disposiciones aplicables a la materia, así como la  Ley 1952 de 2019, Código General Disciplinario.  "/>
    <s v="Correo electrónico                                                                                                                                                                                                                                                                                                                                                                                                                                                            "/>
    <n v="4"/>
    <d v="2023-10-01T00:00:00"/>
    <d v="2023-12-31T00:00:00"/>
    <n v="13"/>
  </r>
  <r>
    <s v="AUD_FIN_2022"/>
    <s v="16. AUDITORÍA FINANCIERA 2019"/>
    <n v="2020"/>
    <x v="25"/>
    <s v="Principio de publicidad en la contratación"/>
    <x v="6"/>
    <s v="HALLAZGO 35.      Principio de publicidad en la contratación – Dirección General – H3 Cas H5 San.  CUNDINAMARC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_x000a_2._x0009_El ICBF no publicó en el SECOP el cierre del expediente contractual de los siguientes contratos:_x000a_a) Contrato 507/2016 - Asociación para el desarrollo y ayuda integral – Eclipse, fecha de Acta de Liquidación 23/05/2018._x000a_d)_x0009_Contrato 454/2016 Regional Cundinamarca-Fundación Bienestar, fecha del Acta de Liquidación 19/04/2018._x000a_e)_x0009_Contrato 455/2016 Regional Cundinamarca-Fundación Bienestar, fecha del Acta de Liquidación 19/04/2018._x000a_f)_x0009_Contrato 946/2016 Regional Cundinamarca/ Fundación Niños de Paz, Acta de Liquidación 15/12/2017_x000a__x000a_3._x0009_El ICBF no actualizó la información de la ejecución, liquidación y/o multas y sanciones en las Cámaras de Comercio respectivas a través del RUES, en los siguientes contratos: a)_x0009_Contrato 946-2016/ Regional Cundinamarca/ Fundación Niños de Paz. NIT de Persona Jurídica No. 900593622._x000a_b)_x0009_Contrato 455/2016 - Regional Cundinamarca/ FUNDACION BIENESTAR NIT de Persona Jurídica No. 811033208._x000a_c)_x0009_Contrato 454/2016 Regional Cundinamarca-Fundación Bienestar NIT de Persona Jurídica No. 811033208._x000a_f) Contrato 507/2016 - Asociación para el desarrollo y ayuda integral – Eclipse. NIT de Persona Jurídica No. 822.006.489."/>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y en las Cámaras de Comercio respectivas a través del RUES, en donde se debía registrar la totalidad de los procesos contractuales, afectando el principio de transparencia y publicidad en la contratación pública, y el acceso de la ciudadanía al conocimiento oportuno de las actuaciones de la administración."/>
    <s v=" - Desconocimiento de la existencia del formato de cierre de expediente contractual._x000a_ - Falta de mayor seguimiento por parte del equipo jurídico en la publicación de los contratos en el SECOP, tanto en la etapa de liquidación como en la etapa de cierre del expediente contractual."/>
    <s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
    <s v="6. Publicar las actas de cierre en la plataforma respectiva, de acuerdo con el control de actas firmadas.                                                                                                                                                                                                                                                                                                                                                                                                   "/>
    <s v=" Relación de contratos publicados en la plataforma respectiva                                                                                                                   "/>
    <n v="4"/>
    <d v="2023-10-01T00:00:00"/>
    <d v="2023-12-31T00:00:00"/>
    <n v="13"/>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1. capacitar a los supervisores de contratos sobre normativas presupuetales, especficamete en la constitución de reservas presupuestales._x000a__x000a_"/>
    <s v="Acta"/>
    <s v="1_x000a_"/>
    <d v="2023-10-01T00:00:00"/>
    <d v="2023-10-31T00:00:00"/>
    <n v="4.3"/>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2. Hacer seguimiento a la ejecución presupuestal , con el propósito de que se constituyan las reservas presupuetales a corde a la normatividad vigente."/>
    <s v="Correo electrónico"/>
    <n v="3"/>
    <d v="2023-09-01T00:00:00"/>
    <d v="2023-11-30T00:00:00"/>
    <n v="12.9"/>
  </r>
  <r>
    <s v="AUD_FIN_2022"/>
    <s v="AUDITORÍA FINANCIERA 2022"/>
    <n v="2022"/>
    <x v="20"/>
    <s v="Vigencias expiradas (D) (Dirección General)"/>
    <x v="6"/>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Por desconocimiento de las normas presupuetales vigentes, la supersora on constituyo la reserva, debido a que el contrato se encontraba en proceso sancionatorio._x000a__x000a_Anuque el contrato se ejecutó en el año 2016, el operador solo llegó a cobrar el saldo adeudado en el 2018."/>
    <s v="Generar acciones que conlleven a la buena aplicación de las normas presupuestales vigentes, como por ejemplo las reservas."/>
    <s v="3. Consolidar reservas presupuestales constituidas para la vigencia 2023, elaborando matriz de seguimiento relacionando centro zonal, fecha de pago o liquidación de contrato. Haciendo seguimiento mensual hasta finalizar proceso."/>
    <s v="Matriz de seguimiento de reservas presupuestales"/>
    <n v="1"/>
    <d v="2023-12-01T00:00:00"/>
    <d v="2023-12-31T00:00:00"/>
    <n v="4.3"/>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1. Realizar seguimiento a la ejecución financiera a través de matriz  de reporte de saldos no ejecutados, ejcución de contratartida y destinación del rubro de gastos administrativos._x000a_"/>
    <s v="Matriz de reporte al seguimiento financiero"/>
    <n v="2"/>
    <d v="2023-09-01T00:00:00"/>
    <d v="2023-12-31T00:00:00"/>
    <n v="17.3"/>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1. Realizar seguimiento a la ejecución financiera a través de matriz  de reporte de saldos no ejecutados, ejcución de contratartida y destinación del rubro de gastos administrativos._x000a_"/>
    <s v="Matriz de reporte al seguimiento financiero"/>
    <n v="4"/>
    <d v="2024-01-01T00:00:00"/>
    <d v="2024-08-31T00:00:00"/>
    <n v="34.700000000000003"/>
  </r>
  <r>
    <s v="AUD_FIN_2022"/>
    <s v="AUDITORÍA FINANCIERA 2022"/>
    <n v="2022"/>
    <x v="35"/>
    <s v="Liberación de Recursos (D) (Valle del Cauca)"/>
    <x v="7"/>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eguimiento y acompañamiento a la Regional ICBF Valle del Cauca la ejecución presupuestal ."/>
    <s v="2. Realizar visita a la Regional ICBF Valle del Cauca para apoyar la implementación y verificación del instrumento de supervisión."/>
    <s v="Acta de reunión"/>
    <n v="1"/>
    <d v="2024-05-01T00:00:00"/>
    <d v="2024-05-31T00:00:00"/>
    <n v="4.3"/>
  </r>
  <r>
    <s v="AUD_FIN_2022"/>
    <s v="AUDITORÍA FINANCIERA 2022"/>
    <n v="2022"/>
    <x v="29"/>
    <s v="Ejecución de Reservas Rezago 2021 (D) (Cauca)"/>
    <x v="7"/>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1. Realizar seguimiento a la ejecución financiera a través de matriz  de reporte de saldos no ejecutados, ejcución de contratartida y destinación del rubro de gastos administrativos._x000a_"/>
    <s v="Matriz de reporte al seguimiento financiero"/>
    <n v="6"/>
    <d v="2023-09-01T00:00:00"/>
    <d v="2024-08-31T00:00:00"/>
    <n v="52.1"/>
  </r>
  <r>
    <s v="AUD_FIN_2022"/>
    <s v="AUDITORÍA FINANCIERA 2022"/>
    <n v="2022"/>
    <x v="29"/>
    <s v="Ejecución de Reservas Rezago 2021 (D) (Cauca)"/>
    <x v="7"/>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bilidad en la  supervision referente a la liberacion de  recursos inejecutados y seguimiento a la ejecucion presupuestal."/>
    <s v="Fortalecer y controlar el proceso de seguimiento y acompañamiento a la Regional ICBF Cauca la ejecución presupuestal ."/>
    <s v="2. Realizar visita a la Regional ICBF Cauca para apoyar la implementación y verificación del instrumento de supervisión."/>
    <s v="Acta de reunión"/>
    <n v="1"/>
    <d v="2024-06-01T00:00:00"/>
    <d v="2024-06-30T00:00:00"/>
    <n v="4.0999999999999996"/>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8-30T00:00:00"/>
    <n v="4.0999999999999996"/>
  </r>
  <r>
    <s v="AUD_FIN_2022"/>
    <s v="24. AUDITORÍA FINANCIERA 2021"/>
    <n v="2021"/>
    <x v="36"/>
    <s v="Constitución reservas presupuestales 2021 (Bogotá)"/>
    <x v="8"/>
    <s v="Hallazgo N° 26. Constitución reservas presupuestales 2021 (Bogotá)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aras, se hagan requerimientos oficiales exigiendo la presentación y tramite de las facturas. "/>
    <s v="MEMORANDO"/>
    <n v="1"/>
    <d v="2023-08-01T00:00:00"/>
    <d v="2023-08-30T00:00:00"/>
    <n v="4.0999999999999996"/>
  </r>
  <r>
    <s v="AUD_FIN_2022"/>
    <s v="24. AUDITORÍA FINANCIERA 2021"/>
    <n v="2021"/>
    <x v="37"/>
    <s v="Ejecución reservas presupuestales de 2020 (Bogotá)"/>
    <x v="8"/>
    <s v="Hallazgo N° 32. Ejecución reservas presupuestales de 2020 (Bogotá)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s v="ACTA DE COMITÉ"/>
    <n v="1"/>
    <d v="2023-09-01T00:00:00"/>
    <d v="2023-11-30T00:00:00"/>
    <n v="12.9"/>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
    <s v="MEMORANDO"/>
    <n v="1"/>
    <d v="2023-08-01T00:00:00"/>
    <d v="2023-08-30T00:00:00"/>
    <n v="4.0999999999999996"/>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2- Recordar a los supervisores de los contratos, que ante el incumplimiento de las obligaciones contractuales, especialmente en lo relacionado con la presentación de facturas, se hagan requerimientos oficiales exigiendo la presentación y tramite de las facturas. "/>
    <s v="MEMORANDO"/>
    <n v="1"/>
    <d v="2023-08-01T00:00:00"/>
    <d v="2023-08-30T00:00:00"/>
    <n v="4.0999999999999996"/>
  </r>
  <r>
    <s v="AUD_FIN_2022"/>
    <s v="AUDITORÍA FINANCIERA 2022"/>
    <n v="2022"/>
    <x v="38"/>
    <s v=" Constitución de reservas presupuestales 2022 (D) (Bogotá)"/>
    <x v="8"/>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Los terceros no cumplen con la presentación a tiempo de las facturas, de acuerdo con la ejecución del contrato que tienen suscrito con la Regional Bogotá del ICBF."/>
    <s v="Aplicar los mecanísmos de ley  para prevenir la presentación de facturas en tiempo extemporaneo, de acuerdo con la obligación contractual que tienen los terceros de realizarlo de manera oportuna._x000a_"/>
    <s v="3- Realizar en el segundo semestre dos precierres de la vigencia el 30 de septiembre y el 30 de octubre a fin de preparar el cierre financiero, liberando los recursos a que haya lugar y presentar en comité de gestion para tomar las acciones a que haya lugar."/>
    <s v="ACTA DE COMITÉ"/>
    <n v="1"/>
    <d v="2023-09-01T00:00:00"/>
    <d v="2023-11-30T00:00:00"/>
    <n v="12.9"/>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1. Realizar cronograma de programación de la contratación del II Semestre de los rubros del proyecto Apoyo y Fortalecimiento a la Familia  a nivel nacional."/>
    <s v="Matriz (Excel)_x000a_"/>
    <n v="1"/>
    <d v="2023-08-17T00:00:00"/>
    <d v="2023-09-30T00:00:00"/>
    <n v="4.0999999999999996"/>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2. Realizar las actas de análisis del nuevo módelo financiero mensual, con los alertas de los saldos de apropiación, saldos de CDP, saldos de compromiso y reservas presupuestales para remisión a la Dirección Financiera."/>
    <s v="Correo Electronico_x000a_"/>
    <n v="5"/>
    <d v="2023-08-15T00:00:00"/>
    <d v="2023-12-29T00:00:00"/>
    <n v="19.399999999999999"/>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3. Seguimiento mensual a las regionales por parte del equipo financiero de la DFC"/>
    <s v="Memorando_x000a_"/>
    <n v="5"/>
    <d v="2023-08-01T00:00:00"/>
    <d v="2023-12-29T00:00:00"/>
    <n v="21.4"/>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4. Participar en los Comités de Seguimiento a la Ejecución Presupuestal convocados por la Dirección Financiera y presentar las alertas del área para la toma de decisiones._x000a_"/>
    <s v="Acta"/>
    <n v="5"/>
    <d v="2023-08-01T00:00:00"/>
    <d v="2023-12-29T00:00:00"/>
    <n v="21.4"/>
  </r>
  <r>
    <s v="AUD_FIN_2022"/>
    <s v="AUDITORÍA FINANCIERA 2022"/>
    <n v="2022"/>
    <x v="23"/>
    <s v="Recursos de Apropiación vigencia 2022 (D) (Dirección General)"/>
    <x v="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 Familias y Comunidades, como Gerente del recurso, realizó el seguimiento y control financiero al presupuesto asignado a cada contrato, en acompañamiento al supervisor de contrato, permitiendo conocer que recursos los operadores no ejecutarían, producto de ahorros en la prestación del servicio y las inejecuciones dadas en el desarrollo de las modalidades de atención._x000a_Conociendo que se iba a presentar un volumen de recursos a liberar, se adelantaron acciones de reinversión de recursos al interior de la Modalidad de Atención Mi Familia y se destinaron recursos para la atención de Comunidades étnicas a través de la Modalidad de Territorios Étnico con Bienestar, sin embargo, por el cierre operativo de cada una de las Modalidades de Atención, no fue posible reasignar más recursos._x000a_Frente a la eminente perdida de apropiación, la Dirección de Familias y Comunidades, liberó los recursos y los dejo disponibles en el SIIF NACION, para ser trasladados a otras áreas misionales que tenían déficit o para cualquier otra decisión que considera las Directivas del ICBF._x000a_En ese sentido, la Dirección de Familias y Comunidades, en cabeza del Director Francisco Pulido, en ese entonces, generó las alertas de manera oportuna en los diferentes Comité de Seguimiento Presupuestal, según se evidencia en Acta, desde el 25 de agosto/2022."/>
    <s v="Fortalecer la ruta interna de seguimiento y monitoreo de la programación, planeación y ejecución presupuestal para identificar accciones oportunas para la correcta apropiación de los recursos de la vigencia."/>
    <s v="5.Reporte con Cifras ejecución mensulaes de las  modalidades de la Dirección de Familias y Comunidades vigencia 2023"/>
    <s v="Matriz (Excel)_x000a_"/>
    <n v="5"/>
    <d v="2023-08-01T00:00:00"/>
    <d v="2023-12-29T00:00:00"/>
    <n v="21.4"/>
  </r>
  <r>
    <s v="AUD_FIN_2022"/>
    <s v="AUDITORÍA FINANCIERA 2022"/>
    <n v="2022"/>
    <x v="29"/>
    <s v="Ejecución de Reservas Rezago 2021 (D) (Cauca)"/>
    <x v="9"/>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m/>
    <s v="Una vez revisado la información del cuadro 114  (pagina 272) se evidencia en la columna &quot;Rubros con recurso no ejecutado&quot; , que estos hacen referencia al  proyecto de inversión C-4102-1500-18-0-4102001-02 C-4102-1500-18-0-4102002-02. De acuerdo a lo anterior , estte hallazgo no aplicaria para la Direcci´ón de Familias y Comunidades "/>
    <m/>
    <m/>
    <m/>
    <m/>
    <m/>
    <n v="0"/>
  </r>
  <r>
    <s v="AUD_FIN_2022"/>
    <s v="02. AUDITORÍA FINANCIERA 2017"/>
    <n v="2017"/>
    <x v="39"/>
    <s v="Reservas Presupuestales vigencia 2017 – Sede Nacional (D)"/>
    <x v="10"/>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02. AUDITORÍA FINANCIERA 2017"/>
    <n v="2017"/>
    <x v="39"/>
    <s v="Reservas Presupuestales vigencia 2017 – Sede Nacional (D)"/>
    <x v="10"/>
    <s v="HALLAZGO 47. Reservas Presupuestales vigencia 2017 – Sede Nacional (D)_x000a__x000a_El 26 de mayo de 2017 el ICBF firmó el Convenio de Asociación No. 1338 con la &quot;FUNDACIÓN PARA EL DESARROLLO DE LA SALUD DE LA UNIVERSIDAD INDUSTRIAL DE SANTANDER &quot;PROINAPSA UIS&quot;, cuyo objeto es “Aunar esfuerzos técnicos, administrativos y financieros para el desarrollo de acciones de promoción y prevención con niños, niñas y adolescentes dirigidas al fomento y garantía de los derechos sexuales y los derechos reproductivos”._x000a__x000a_El valor inicial de este convenio fue $1.658.293.483,00 y según comprobantes de egreso números: 1390417-2063217 y 2569317 se canceló $1.407.130.458,00, dejándose de ejecutar $251.163.025,00, los cuales corresponden a un descuento del contratista, tal como se expresa en la factura de venta No. 2041 de la FUNDACIÓN PROINAPSA UIS, de fecha 11 de diciembre de 2017 y en la que se relaciona como tercer y último desembolso, así: &quot;descuento por la optimización eficaz y eficiente en la ejecución de los recursos en los rubros de transporte y viáticos, de acuerdo al acta de comité técnico de noviembre 30 de 2017&quot;.   _x000a__x000a_De lo anterior se colige que los $251.163.025,00 es un recurso no usado dentro de la ejecución contractual, por lo tanto, no debió ser llevado a Reserva Presupuestal, como lo hizo la administración del ICBF y, máxime, sin justificar que los llevó a registrar dicha actuación, con la cual se constituyó reserva sin el pleno acatamiento del ordenamiento legal._x000a__x000a_La Dirección de Primeria Infancia, manifestó en su respuesta que no adelantó ninguna solicitud de constitución de reserva presupuestal para este convenio; por su parte la Dirección Financiera, señaló: “Como quiera que los tiempos no daban para liberar o reducir los saldos de los compromisos presupuestales del contrato, cuyo monto ascendía a $251.163.025, dicho valor quedó registrado automáticamente al cierre del 31 de diciembre de 2017 en SIIF Nación como reserva presupuestal”._x000a__x000a__x000a__x000a__x000a__x000a__x000a__x000a__x000a__x000a__x000a_"/>
    <s v="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_x000a__x000a_Hallazgo con presunto alcance disciplinario, de acuerdo con lo establecido en los artículos 34 y 35 de la Ley 734 de 2002._x000a__x000a_"/>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02. AUDITORÍA FINANCIERA 2017"/>
    <n v="2017"/>
    <x v="26"/>
    <s v=" Reservas Presupuestales y Cuentas por Pagar (A-D)"/>
    <x v="10"/>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02. AUDITORÍA FINANCIERA 2017"/>
    <n v="2017"/>
    <x v="26"/>
    <s v=" Reservas Presupuestales y Cuentas por Pagar (A-D)"/>
    <x v="10"/>
    <s v="HALLAZGO 52. Reservas Presupuestales y Cuentas por Pagar (A-D)_x000a__x000a_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_x000a__x000a_Sin embargo, lo ejecutado por los operadores en la vigencia 2017, se constituyó como reserva presupuestal a pesar de tenerse la certeza, al finalizar el año, de cuántos cupos había atendido el operador, es decir, debió constituirse una cuenta por pagar. _x000a__x000a_La respuesta dada por la entidad desconoce lo señalado en el Decreto 1068 de 2015, artículo 2.8.1.7.3.2.  Constitución de reservas presupuestales y cuentas por pagar"/>
    <s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es constituidas._x000a__x000a_Hallazgo con presunta connotación disciplinaria."/>
    <s v="Falta de aplicación de las guias y procedimientos para el proceso de cierre financiero"/>
    <s v="Fortalecer los procesos de constitución y ejecución de reservas"/>
    <s v="Actividad 2: Generar informe con los resultados del seguimiento presupuestal a regionales."/>
    <s v="Informe de Seguimiento"/>
    <n v="1"/>
    <d v="2023-08-01T00:00:00"/>
    <d v="2023-11-30T00:00:00"/>
    <n v="17.3"/>
  </r>
  <r>
    <s v="AUD_FIN_2022"/>
    <s v="16. AUDITORÍA FINANCIERA 2019"/>
    <n v="2019"/>
    <x v="40"/>
    <s v="Constitución reservas presupuestales – Dirección General "/>
    <x v="10"/>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16. AUDITORÍA FINANCIERA 2019"/>
    <n v="2019"/>
    <x v="40"/>
    <s v="Constitución reservas presupuestales – Dirección General "/>
    <x v="10"/>
    <s v="HALLAZGO 15. Constitución reservas presupuestales – Dirección General (D)_x000a__x000a_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ormatividad antes señalada, toda vez, que su causa no obedece al criterio necesario de fuerza mayor o caso fortuito, es decir, a circunstancias imposibles de prever e irresistibles. _x000a__x000a_Observando que obedecen a deficiencias tanto en el cumplimiento del principio de planeación contractual, como en las actividades de supervisión, que conllevaron a que los compromisos adquiridos para ejecutarse dentro de la vigencia 2019 no se cumpliesen, o aunque habiéndose recibido el bien o servicio o en el caso de los contratos cuyo objeto es la entrega de dineros en administración, no se constituyera la respectiva cuenta por pagar o se efectuara su pago: (ver Cuadro No. 86)_x000a__x000a_2. CONTRATO 0101787-2019 ICETEX, NIT 899.999.035-7. $94.597.223.012_x000a__x000a_Objeto (Clausula 1):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 Plazo, Duración: 6 años. (Ver Cuadro No. 87)_x000a__x000a_La justificación del ICBF para la constitución de la Reserva Presupuestal está dada por la falta de PAC, es decir no disposición de los recursos de la Nación, de acuerdo con el Programa Anual de Caja establecido por la entidad previamente. Situación estipulada en la Cláusula Sexta contractual, donde establece que los recursos en un 100% serán entregados a ICETEX, una vez perfeccionado el contrato, sin embargo, sujeto a “la disponibilidad el Plan Anual Mensualizado de Caja que autorice el Ministerio de Hacienda y Crédito Público”_x000a__x000a_Sin embargo, se observan debilidades en el cumplimiento del principio de planeación contractual, ya que se procedió a tramitar y suscribir un contrato significativo en cuanto a los recursos a comprometer y actividades a desarrollar, en un corto periodo de tiempo, de acuerdo con las fechas del proceso como se puede observar:_x000a__x000a_-CDP. 229719 de Diciembre 24 de 2019_x000a_-Estudios Previos. Formato F3.P5.ABS de 26 de Diciembre de 2019_x000a_-Suscripción del contrato. Diciembre 27 de 2019_x000a_-Registro Presupuestal. 1046719 de 27-12-2019_x000a__x000a_Por tanto, la justificación para la constitución de las reservas presupuestales, no se ajustan a la normatividad antes señalada, toda vez, que su causa no obedece al criterio necesario de fuerza mayor o caso fortuito, es decir, a circunstancias imposibles de prever e irresistibles; observando que conforme los tiempos del proceso contractual, la programación presupuestal y plazo del contrato conllevan a que los compromisos adquiridos no se cumpliesen dentro de la vigencia 2019, no se constituyera la respectiva cuenta por pagar o se efectuara su pago._x000a__x000a_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_x000a_"/>
    <s v="Debilidades en el cumplimiento del principio de planeación contractual"/>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19. AUDITORÍA FINANCIERA 2020"/>
    <n v="2020"/>
    <x v="41"/>
    <s v="Constitución Reservas Presupuestales "/>
    <x v="10"/>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19. AUDITORÍA FINANCIERA 2020"/>
    <n v="2020"/>
    <x v="41"/>
    <s v="Constitución Reservas Presupuestales "/>
    <x v="10"/>
    <s v="Hallazgo No 42.       Constitución Reservas Presupuestales (Dirección General)(A-D)_x000a__x000a_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ciones de la constitución de las siguientes reservas presupuestales, al cierre de la vigencia 2020, no se ajustan a la normatividad antes señalada, toda vez, que su causa no obedece al criterio necesario de fuerza mayor o caso fortuito, es decir, a circunstancias imposibles de prever e irresistibles Se evidenció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 _x000a_(Ver Cuadro No 91 pág., 318 del Informe de Auditoria AF2020)_x000a_ Las anteriores situaciones generan riesgo financiero para el cumplimiento de las metas y fines institucionales dispuestos en los diferentes proyectos de inversión afectados y riesgos para el cumplimiento del contrato y su equilibrio económico, inobservando la normatividad referida._x000a_Analizada la respuesta de la entidad, se confirma como hallazgo con presunta incidencia disciplinaria, toda vez, que en su respuesta la entidad no aporta nuevos documentos soportes de las justificaciones expuestas, que permitan evidenciar el criterio necesario de fuerza mayor o caso fortuito para la constitución de las reservas   presupuestales  señaladas. Por lo tanto, no desvirtúan las condiciones inicialmente planteadas cuando se señaló que no se evidenciaron las circunstancias imposibles de prever e irresistibles, sino que obedecen a debilidades en el cumplimiento del principio de planeación contractual y a deficiencias en las actividades de supervisión, que conllevaron a que los compromisos adquiridos para ejecutarse dentro de la vigencia 2020 no se cumpliesen; o aunque habiéndose recibido el bien o servicio no se constituyera la respectiva cuenta por pagar o se efectuara su   pago._x000a_ "/>
    <s v="debilidades en el cumplimiento del principio de planeación contractual y a deficiencias en las actividades de supervisión"/>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19. AUDITORÍA FINANCIERA 2020"/>
    <n v="2020"/>
    <x v="42"/>
    <s v="Trámite liberación de saldos registros presupuestales  "/>
    <x v="10"/>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19. AUDITORÍA FINANCIERA 2020"/>
    <n v="2020"/>
    <x v="42"/>
    <s v="Trámite liberación de saldos registros presupuestales  "/>
    <x v="10"/>
    <s v="Hallazgo No 49.       Reservas Presupuestales (Valle del Cauca) (A)_x000a_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24. AUDITORÍA FINANCIERA 2021"/>
    <n v="2021"/>
    <x v="43"/>
    <s v="Corrección de errores periodo contable anterior Cuenta 3109 (Dirección General)"/>
    <x v="10"/>
    <s v="Hallazgo N° 19. Corrección de errores periodo contable anterior Cuenta 3109 (Dirección General)_x000a__x000a_El comprobante contable 305636 del 02-09-2021, cuya descripción es: “Anular Recaudo básico de Ingresos Presupuestales con diferencial cambiario positivo Tipo de documento soporte: CONSIGNACION, Número de documento soporte: 134920“ 3 muestra los siguientes registros fueron:_x000a_Ver Cuadro N° 54_x000a_Teniendo en cuenta que la Contaduría General de la Nación en su catálogo de cuentas tiene establecidas la cuenta 310902 para el manejo de correcciones de errores de un periodo contable anterior, registro que no se evidencia en el comprobante 305636 de 2021, nos encontramos frente a una subestimación de la cuenta 310902 por $1.579.012.260 y sobreestimación de la cuenta 572080 en el mismo valor._x000a_La descripción que aparece en el comprobante 305636 de fecha 02/09/2021 da cuenta de una anulación de un recaudo por donación efectuado mediante el comprobante N°134920 del año 2020:_x000a_Ver Cuadro N° 55_x000a_Sin embargo, al verificar esta información se observó que el comprobante 134920 de 2020 no pertenece a la Dirección General y no corresponde al recaudo mencionado, sino a un pago de un contrato de prestación de servicios por $3.186.000 de la regional Cesar. Es decir, hay una descripción inadecuada del hecho económico en el documento fuente._x000a__x000a_... situación que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
    <s v="La situación presentada obedece a debilidades en el registro de la información contable, falta de seguimiento y control de los registros contables (en el comprobante 305636, quien lo aprueba es el mismo usuario que lo elabora),"/>
    <s v="La Contaduría General de la Nación, ante solicitud realizada en el marco del plan de mejoramiento, indicó que NO HABIA HABIDO error en el proceso realizado por el ICBF y que fue causa de este hallazgo. Ahora bien, según lo indicado por la Contraloría el tema es distinto, y hace referencia a que el aprobador es el mismo que elabora el comprobante contable, situación que para el proceso de ingresos se hace de forma automática. Por lo anterior, se considera que no existe fundamento para realizar acciones salvo aclararle a la CGR el proceso avalado por la CGN y que además fue instruido por el MHCP."/>
    <s v="Mesa de trabajo de aclaración con la Contraloría General de la República."/>
    <s v="Solicitar a la Oficina de Control Interno que programe reunión con la CGR, con el fin de aclarar el hallazgo."/>
    <s v="Correo electrónico"/>
    <n v="1"/>
    <d v="2023-08-01T00:00:00"/>
    <d v="2023-08-31T00:00:00"/>
    <n v="4.3"/>
  </r>
  <r>
    <s v="AUD_FIN_2022"/>
    <s v="24. AUDITORÍA FINANCIERA 2021"/>
    <n v="2021"/>
    <x v="18"/>
    <s v="Pérdida de recursos de Apropiación (Dirección General)"/>
    <x v="1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24. AUDITORÍA FINANCIERA 2021"/>
    <n v="2021"/>
    <x v="18"/>
    <s v="Pérdida de recursos de Apropiación (Dirección General)"/>
    <x v="10"/>
    <s v="Hallazgo N° 22. Pérdida de recursos de Apropiación (Dirección General)_x000a_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bilidad en seguimiento presupuestal lo cual genera que se subutilicen los recursos asignados"/>
    <s v="Fortalecer los procesos de constitución y ejecución de reservas"/>
    <s v="Actividad 2: Generar informe con los resultados del seguimiento presupuestal a regionales."/>
    <s v="Informe de Seguimiento"/>
    <n v="1"/>
    <d v="2023-08-01T00:00:00"/>
    <d v="2023-11-30T00:00:00"/>
    <n v="17.3"/>
  </r>
  <r>
    <s v="AUD_FIN_2022"/>
    <s v="24. AUDITORÍA FINANCIERA 2021"/>
    <n v="2021"/>
    <x v="4"/>
    <s v="Reservas presupuestales vigencia 2021 (Dirección General)"/>
    <x v="1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24. AUDITORÍA FINANCIERA 2021"/>
    <n v="2021"/>
    <x v="4"/>
    <s v="Reservas presupuestales vigencia 2021 (Dirección General)"/>
    <x v="10"/>
    <s v="Hallazgo N° 25. Reservas presupuestales vigencia 2021 (Dirección General)_x000a__x000a_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tibles:_x000a_Ver Cuadro N° 62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24. AUDITORÍA FINANCIERA 2021"/>
    <n v="2021"/>
    <x v="36"/>
    <s v="Constitución reservas presupuestales 2021 (Bogotá)"/>
    <x v="10"/>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24. AUDITORÍA FINANCIERA 2021"/>
    <n v="2021"/>
    <x v="36"/>
    <s v="Constitución reservas presupuestales 2021 (Bogotá)"/>
    <x v="10"/>
    <s v="Hallazgo N° 26. Constitución reservas presupuestales 2021 (Bogotá)_x000a__x000a_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 de prever e irresistibles._x000a_Ver Cuadro N° 63_x000a_De acuerdo a la normatividad antes mencionada el equipo auditor determina que la regional Bogotá constituyó reservas presupuestales por $214.879.431 sin que estuvieran motivadas por situaciones atípicas e imprevistas que impidieran la ejecución de los compromisos de las fechas pactadas._x000a__x000a_...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24. AUDITORÍA FINANCIERA 2021"/>
    <n v="2021"/>
    <x v="37"/>
    <s v="Ejecución reservas presupuestales de 2020 (Bogotá)"/>
    <x v="10"/>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24. AUDITORÍA FINANCIERA 2021"/>
    <n v="2021"/>
    <x v="37"/>
    <s v="Ejecución reservas presupuestales de 2020 (Bogotá)"/>
    <x v="10"/>
    <s v="Hallazgo N° 32. Ejecución reservas presupuestales de 2020 (Bogotá)_x000a__x000a_Al final de la vigencia 2020, se constituyeron 616 reservas presupuestales por $21.719.165.335 y su ejecución en la vigencia 2021 fue de $17.552.017.725 (81.3%)._x000a_Se encontraron 216 contratos con reservas constituidas a 31-12-20 cuya ejecución en la vigencia 2021 fue del 0% (contratos cuyo presupuesto de inversión representa el 97%). Así mismo 18 contratos cuya ejecución de la reserva fue menor al 50%. (todas de presupuesto de inversión)._x000a__x000a_... que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s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 en la planeación como instrumento de fijación tanto de objetivos y metas, como de los medios o procedimientos para alcanzarlos,"/>
    <s v="Debilidad en el seguimiento presupuestal por parte de la supervisión de contratos lo cual genera altas constituciones de reservas y baja ejecución de las mismas"/>
    <s v="Fortalecer los procesos de constitución y ejecución de reservas"/>
    <s v="Actividad 2: Generar informe con los resultados del seguimiento presupuestal a regionales."/>
    <s v="Informe de Seguimiento"/>
    <n v="1"/>
    <d v="2023-08-01T00:00:00"/>
    <d v="2023-11-30T00:00:00"/>
    <n v="17.3"/>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0"/>
    <s v="Registro Deterioro inventarios bienes destinados a la venta "/>
    <x v="10"/>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Falta revisión del proceso de deterioro de los bienes inmuebles que la Regional Meta  presenta registrados a su cargo y que no se encuentran en us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1"/>
    <s v="Ajuste periodos anteriores Cuenta Construcciones en curso (D) (Dirección General)"/>
    <x v="1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que establezca el porcentaje o valor requerido para efectuar reexpresión de estados financieros. "/>
    <s v="Actividad 1. Presentar al Comité de Sostenibilidad la propuesta de politica para reexpresión de Estados Financieros."/>
    <s v="Acta_x000a__x000a__x000a__x000a__x000a__x000a__x000a__x000a__x000a__x000a_"/>
    <s v="1_x000a__x000a__x000a__x000a__x000a__x000a__x000a__x000a__x000a__x000a_"/>
    <d v="2023-08-01T00:00:00"/>
    <d v="2023-09-30T00:00:00"/>
    <n v="8.6"/>
  </r>
  <r>
    <s v="AUD_FIN_2022"/>
    <s v="AUDITORÍA FINANCIERA 2022"/>
    <n v="2022"/>
    <x v="11"/>
    <s v="Ajuste periodos anteriores Cuenta Construcciones en curso (D) (Dirección General)"/>
    <x v="10"/>
    <s v="Hallazgo N° 2. Ajuste periodos anteriores Cuenta Construcciones en curso (D) (Dirección General)_x000a__x000a_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ió: “CLAUSULA TRIGÉSIMA SEXTA. – PROPIEDAD DE LAS OBRAS, Las obras desarrolladas en ejecución del presente contrato interadministrativo No 3374 ICBF – 212081 FONADE, serán de propiedad del ente territorial o de la entidad que ostente la calidad de propietario del predio en el cual se ejecutaron, no obstante lo anterior, el ente territorial entregará dichos inmuebles al ICBF para su operación, salvo que medie acuerdo especifico entre el ICBF y el ente territorial en otro sentido.”_x000a__x000a_Ver Cuadro N° 95 - Construcciones en curso propiedad entidad territorial_x000a__x000a_Como se puede observar la fecha de finalización de estas construcciones corresponde a las vigencias de 2014 a 2017, esta corrección corresponde al 83% del valor total de la cuenta; teniendo en cuenta lo establecido por la CGN se deben reexpresar los estados contables de estas vigencias, con el fin de evidenciar el impacto en cada vigencia de dichos retiros. Durante estas vigencias 2014 a 2017 se presentó sobrestimación en la cuenta de construcciones en curso 161501001 por $13.097.174.995, y contrapartida en el patrimonio. 310902 pérdida o déficit del ejercicio, corregidas hasta el 2022._x000a__x000a_...Esta situación representa un cambio significativo en la cuenta construcciones en curso y no deja evidenciar su impacto en las vigencias en que ocurrieron los hechos, además, no permite a los usuarios de la información comprender de manera clara y completa las cifras presentadas, incumplimiento con las características cualitativas de confiabilidad, relevancia y comprensibilidad de la información contable contenidas en el Marco Normativo para las Entidades del Gobierno._x000a_"/>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
    <s v="Definir la política contable en relación con el porcentaje o valor requerido para efectuar reexpresión de estados financieros. "/>
    <s v="Actividad 2. Incorporar la nueva política al manual de politicas contables del ICBF                      "/>
    <s v="Manual Actualizado"/>
    <s v="1_x000a__x000a__x000a__x000a__x000a__x000a__x000a__x000a__x000a_"/>
    <d v="2023-09-01T00:00:00"/>
    <d v="2023-10-31T00:00:00"/>
    <n v="8.6"/>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2"/>
    <s v="Edificación CDI Regional Cauca (Cauca)"/>
    <x v="10"/>
    <s v="Hallazgo N° 3. Edificación CDI Regional Cauca (Cauca)_x000a__x000a_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Morales, obra derivada del Convenio 639/2007. Pero realizados cruces de información con la Administración municipal de Morales – Cauca, se identificó que dicho inmueble está incorporado en la propiedad, planta y equipo del ente territorial, como dueña del terreno; por tanto, los hechos económicos se estarían presentando con duplicidad en los estados financieros de la Nación al no estar conciliadas las operaciones realizadas entre las dos entidades públicas._x000a__x000a_... que conlleva a que se registre sobreestimación en las cuentas contables 1.6.40.01 Edificios y Casas por $781.027.964, 1.6.85.01.001 Depreciación acumulada edificios por $76.197.850 y con su contrapartida en la 5.3.60.01 Gasto por Depreciación de Edificaciones por $15.239.570 y 3.1.09.01 Utilidad o excedentes acumulados por $720.069.684; y no garantiza información financiera consistente y fiable para la toma de decisiones en el ICBF, y afecta el sistema de control interno financiero."/>
    <s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
    <s v="Debilidad en el proceso de revisión de los bienes inmuebles propios para indentifcar los inmuebles que deben entregarse a los entes territoriales, para determinar que no queden reconocidos en ambas entidad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3"/>
    <s v="Registro de edificaciones (D, OI) (Putumayo)"/>
    <x v="10"/>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Debilidad en el proceso de revisión de las construcciones en terrenos de propiedad ajena para identifcar aquellos que deben entregarse a los entes territoriales y  avanzar  en el proceso de legalización de la titularidad sobre esos bienes inmueble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4"/>
    <s v="Revelación de bienes inmuebles en Propiedad, Planta y Equipo (Putumayo)"/>
    <x v="10"/>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o anterior situación se presenta por debilidades en el control interno contable, falencias en la comunicación entre el área financiera del ICBF y el Centro Zonal de Puerto Asís."/>
    <s v="Debilidad en el proceso de registro de los bienes inmuebles y verificación de las obras realizadas en dichos bienes para determinar si son mejoras al activo o mantenimiento del mismo"/>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5"/>
    <s v="Deterioro de bienes inmuebles (San Andrés)"/>
    <x v="10"/>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Revisión al cálculo del deterioro de bienes inmuebles en la Regional San Andrés que permita determinar la medición posterior y su revelación en los estados financieros."/>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1. Elaboración de instrumento de seguimiento y control y aplicación del mismo, en articulación con la Dirección Administrativa.                                                                                                                                                                                                                                                                                                                                                                                "/>
    <s v="Acta"/>
    <n v="1"/>
    <d v="2023-08-01T00:00:00"/>
    <d v="2023-09-30T00:00:00"/>
    <n v="8.6"/>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2. Diseñar el formato                                                                                                                                                                                                                                                                                                                                                                                                                                                                                                                     "/>
    <s v="Formato"/>
    <n v="1"/>
    <d v="2023-08-01T00:00:00"/>
    <d v="2023-09-30T00:00:00"/>
    <n v="8.6"/>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3. Socializar el formato en las regionales                                                                                                                                                                                                                                                                                                                                                                                                                                                                                "/>
    <s v="Correo electrónico"/>
    <n v="1"/>
    <d v="2023-10-01T00:00:00"/>
    <d v="2023-10-30T00:00:00"/>
    <n v="4.0999999999999996"/>
  </r>
  <r>
    <s v="AUD_FIN_2022"/>
    <s v="AUDITORÍA FINANCIERA 2022"/>
    <n v="2022"/>
    <x v="16"/>
    <s v="Depreciación acumulada a 31 de diciembre de 2022 con diferencia en la vida útil"/>
    <x v="10"/>
    <s v="Hallazgo N° 7. Depreciación Inmuebles ICBF Regional Cauca (Cauca)_x000a__x000a_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econocidas al 31 de diciembre de 2022, como se identifica en el siguiente cuadro._x000a__x000a_Ver Cuadro N° 98  - Depreciación acumulada a 31 de diciembre de 2022 con diferencia en la vida útil_x000a__x000a_La situación descrita se origina por inaplicación de los procedimientos establecidos y deficiencias en la conciliación de las áreas de almacén y contabilidad; que generan subestimación de la subcuenta “168501001 Depreciación Acumulada de Edificios y casas” por $130.501.642, con su contrapartida en la subcuenta “536001 Depreciación de Propiedades, Planta y Equipo – Edificaciones” por $26.100.328 y la subcuenta “310902 Pérdidas o déficit acumulados” por $104.401.314 e información financiera inconsistente de la propiedad, planta y equipo._x000a__x000a_De igual manera, se registra diferencias en el cálculo de la depreciación reconocida, derivada de la incorporación de los inmuebles de manera inoportuna al aplicativo SEVEN, como se identificó en el inmueble con la placa 414023 el cual aparece con fecha de ingreso al aplicativo SEVEN el 27 de noviembre de 2019, siendo adquirido por el ICBF mediante escritura 1818 del 21 de diciembre de 1990, por tanto, solo registraron 1.114 días como tiempo depreciado, debiendo ser 1.800 días correspondiente a los últimos 5 años (2018-2022), además este inmueble cuenta con avalúo técnico realizado en octubre de 2017 y no se actualizó la información de la vida útil._x000a__x000a_Ver Cuadro N° 99  Depreciación acumulada a 31 de diciembre de 2022 del inmueble con placa 414023_x000a__x000a_...que ocasionaron subestimación de la subcuenta “168501001 Depreciación Acumulada de Edificios y casas” por $7.184.416, con su contrapartida en la subcuenta “536001 Depreciación de Propiedades, Planta y Equipo – Edificaciones” por $525.143 y la subcuenta “310902 Pérdidas o déficit acumulados” por $6.659.273; presentando información inconsistente en los reportes y estado financieros del ICBF."/>
    <s v="La situación descrita se origina por deficiencias en la aplicación de controles para efectuar conciliación de las áreas de almacén y contabilidad y actualizar sistemas de información financiera como Seven, con los avalúos realizados y escritura pública; _x000a__x000a__x000a_"/>
    <s v="No aplicación de la Guía de Gestión de bienes en lo relacionado con el cálculo de la depreciación al determinar la vida útil de los bienes inmuebles  "/>
    <s v="Interacción entre la Dirección administrativa, la Direcciones Regionales y el Grupo de Contabilidad para mitigar los hechos que dieron origen al hallazgo, mediante instrumento de seguimiento y control."/>
    <s v="Actividad 4. Verificar los resultados despues de la aplicación del formato. "/>
    <s v="Informe"/>
    <n v="1"/>
    <d v="2023-11-01T00:00:00"/>
    <d v="2023-11-30T00:00:00"/>
    <n v="4.0999999999999996"/>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1. Solicitar mensualmente de agosto a noviembre, las actas de legalización de recursos entregados en administración."/>
    <s v="Correo electrónico"/>
    <n v="4"/>
    <d v="2023-08-01T00:00:00"/>
    <d v="2023-11-30T00:00:00"/>
    <n v="17.3"/>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2. Revisar que los recursos legalizados se encuentren oportuna y correctamente  registrados en la contabilidad."/>
    <s v="Informe"/>
    <n v="1"/>
    <d v="2023-08-01T00:00:00"/>
    <d v="2023-11-30T00:00:00"/>
    <n v="17.3"/>
  </r>
  <r>
    <s v="AUD_FIN_2022"/>
    <s v="AUDITORÍA FINANCIERA 2022"/>
    <n v="2022"/>
    <x v="1"/>
    <s v="Recursos patrimonio Autónomo (D) (Dirección General)"/>
    <x v="10"/>
    <s v="Hallazgo N° 8. Recursos patrimonio Autónomo (D) (Dirección General)_x000a__x000a_Revisadas las notas a los estados contables se evidencian los convenios 1412/2022 suscrito el 28 de enero de 2022 por $11.481.299.007 y 1377/2022 suscrito el 28 de enero de 2022 por $2.756.140.248 los cuales no presentan ejecución en la vigencia 2022._x000a_La Ley 1753 de 2015 facultó al Gobierno Nacional para solicitar la devolución de recursos no ejecutados en patrimonios autónomos y así mitigar la falta de gestión evidenciada por la CGR, en la práctica dicha facultad no ha sido utilizada por el Ministerio de Hacienda, por lo que se ha convertido en una norma totalmente ineficaz, pues durante el período estudiado no se presentó ninguna solicitud de devolución y por consiguiente no hubo reintegros de recursos al Tesoro._x000a__x000a_Importante es destacar que la inmovilización de un recurso retrasa la ejecución de las políticas sociales y por ende el bienestar de la comunidad, más allá del costo económico que asumen las entidades públicas por las demoras presentadas._x000a__x000a_... Teniendo en cuenta la respuesta dada por la entidad a lo observación inicialmente presentada se evidencia ejecución de los contratos N°1412 y 1377; sin embargo, en las notas a los estados financieros y en los saldos a diciembre 31 de 2022, no quedaron registrados ni revelados los movimientos informados por el área administrativa del ICBF a 31 de diciembre de 2022, es así como la cuenta 1926 derechos en fideicomisos está sobreestimada en $1.107.352.240,51 y el patrimonio 3105 subestimación por mismo valor; valores que corresponden a los pagos que relacionó la Subdirección Administrativa en su respuesta al Contrato Interadministrativo No. 1412 de 2022 si se efectuó ejecución en la vigencia 2022, mediante el radicado No. 202212230000306471 del 12 de diciembre de 2022 la supervisión del Contrato autorizó el pago a FINDETER por $358.030.876,51, Contrato Interadministrativo 1377 de 2022, se precisa que el Patrimonio Autónomo ejecutó recursos durante la vigencia 2022 por $749.321.364, correspondientes al pago del Servicio de Asistencia Técnica a FINDETER."/>
    <s v="Esta práctica evidencia una falta de gestión de las entidades fideicomitentes, en la oportuna ejecución de los recursos dados en administración. De esta forma, a más tiempo de permanencia sin ejecutar, mayor es la consecuencia negativa sobre el erario."/>
    <s v="Falta de reconocimiento contable de las ejecuciones de los contratos  N°1412 y 1377 con Findeter, por la no entrega oportuna por parte del supervisor de los soportes de las legalizaciones de dichos contratos."/>
    <s v="Realizar seguimiento al procedimiento de legalización de recursos entregados en administración. "/>
    <s v="Actividad 3. Informar al Área correspondiente, al presentarse deficiencias en los registros contables realizados."/>
    <s v="Correo electrónico"/>
    <n v="1"/>
    <d v="2023-08-01T00:00:00"/>
    <d v="2023-11-30T00:00:00"/>
    <n v="17.3"/>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 1: Eliminar el procedimiento P5. GF Constitución Ejecución y Seguimiento de Reservas Presupuestales y Cuentas por Pagar, con la finalidad de separar los procesos en 2 procedimientos diferentes: uno para cuentas por pagar y otra para reservas presupuestales."/>
    <s v="Procedimientos"/>
    <n v="2"/>
    <d v="2023-08-01T00:00:00"/>
    <d v="2023-09-30T00:00:00"/>
    <n v="8.6"/>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aplicación de las guias y procedimientos para el proceso de cierre financiero"/>
    <s v="Fortalecer los procesos de constitución de rezago presupuestal"/>
    <s v="Actividad 2: Socializar procedimientos creados de reservas presupuestales y cuentas por pagar"/>
    <s v="Correo Electrónico"/>
    <n v="1"/>
    <d v="2023-09-01T00:00:00"/>
    <d v="2023-11-30T00:00:00"/>
    <n v="12.9"/>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3: Realizar el informe de seguimiento y ejecución  mensual  a nivel regional  y Grupo Financiero Sede de la Dirección General, de las cuentas por pagar  y  Reservas Presupuestales."/>
    <s v="Informe de seguimiento"/>
    <n v="2"/>
    <d v="2023-09-01T00:00:00"/>
    <d v="2023-11-30T00:00:00"/>
    <n v="12.9"/>
  </r>
  <r>
    <s v="AUD_FIN_2022"/>
    <s v="AUDITORÍA FINANCIERA 2022"/>
    <n v="2022"/>
    <x v="44"/>
    <s v="Constitución de cuentas por pagar y reservas presupuestales 2022 (San Andrés)"/>
    <x v="10"/>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Falta de observación y cumplimiento  por parte de la regional en  la aplicación del procedimiento P5 GF Constitución Ejecución y Seguimiento de Reservas Presupuestales y Cuentas por Pagar."/>
    <s v="Fortalecer los procesos de constitución de rezago presupuestal"/>
    <s v="Actividad 4: Remitir alertas según el resultado del informe de seguimiento."/>
    <s v="Correo Electronico"/>
    <n v="2"/>
    <d v="2023-09-01T00:00:00"/>
    <d v="2023-11-30T00:00:00"/>
    <n v="12.9"/>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1. Realizar mesa de trabajo con la Oficina Asesora Jurídica con el fin de validar los inconvenientes presentados y de ser posible considerar la posibilidad de centralizar los registros de procesos de representación judicial en el Grupo Financiero Sede de la Dirección General._x000a_"/>
    <s v="Acta_x000a_ _x000a__x000a__x000a__x000a_"/>
    <n v="1"/>
    <d v="2023-08-01T00:00:00"/>
    <d v="2023-11-30T00:00:00"/>
    <n v="17.3"/>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2. implementar la simplificación del trámite, con la centralización de la contabilidad de los procesos jurídicos, proponiendo la verificación, aprobación y actualización del Procedimiento para Consolidar la Información Contable Administrativa y Jurídica P32.GFv3 e Instructivo Contable de Procesos Jurídicos IT6.P31.GF v2 del proceso de Gestión Financiera_x000a__x000a_"/>
    <s v="Actualización Procedimiento_x000a__x000a__x000a__x000a__x000a_"/>
    <n v="1"/>
    <d v="2023-08-01T00:00:00"/>
    <d v="2023-11-30T00:00:00"/>
    <n v="17.3"/>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3. Con el fin de poner en marcha el ejercicio de centralización de los procesos jurídicos en la Sede de la Dirección General, proponer estrategia de transición de la contabilidad por Regionales (Realizar cronograma de actividades) _x000a_"/>
    <s v="Cronograma_x000a_"/>
    <n v="1"/>
    <d v="2023-08-01T00:00:00"/>
    <d v="2023-11-30T00:00:00"/>
    <n v="17.3"/>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4. Realizar seguimiento  y retroalimentación a los Grupos Contables regionales frente al registro y depuración de las partidas (OAJ)_x000a_"/>
    <s v="Acta socialización_x000a_"/>
    <n v="1"/>
    <d v="2023-08-01T00:00:00"/>
    <d v="2023-11-30T00:00:00"/>
    <n v="17.3"/>
  </r>
  <r>
    <s v="AUD_FIN_2022"/>
    <s v="AUDITORÍA FINANCIERA 2022"/>
    <n v="2022"/>
    <x v="45"/>
    <s v="Provisión litigios y demandas sentencia en primera instancia (Meta)"/>
    <x v="10"/>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Verificación de la información generada por el área jurídica referente a la calificación de las provisiones."/>
    <s v="Conciliar el procedimiento de procesos judiciales y centralizar  los registros de procesos de representación judicial en la contabilidad del Grupo Financiero Sede de la Dirección General"/>
    <s v="Actividad 5. Realizar conciliación a nivel nacional con SIIF Nación."/>
    <s v="Reportes SIIF Nación"/>
    <n v="1"/>
    <d v="2023-08-01T00:00:00"/>
    <d v="2023-11-30T00:00:00"/>
    <n v="17.3"/>
  </r>
  <r>
    <s v="AUD_FIN_2022"/>
    <s v="AUDITORÍA FINANCIERA 2022"/>
    <n v="2022"/>
    <x v="23"/>
    <s v="Recursos de Apropiación vigencia 2022 (D) (Dirección General)"/>
    <x v="1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1: Realizar mesas de trabajo con áreas de la sede nacional y regionales con la finalidad de evaluar y generar las alertas oportunas a la Dirección General, de manera que se puedan realizar las acciones preventivas, tendientes a mitigar la pérdida de apropiación y constitución de rezago presupuestal."/>
    <s v="Informe a la Dirección General y Cómite de Seguimiento Presupuestal"/>
    <n v="2"/>
    <d v="2023-09-01T00:00:00"/>
    <d v="2023-10-31T00:00:00"/>
    <n v="8.6"/>
  </r>
  <r>
    <s v="AUD_FIN_2022"/>
    <s v="AUDITORÍA FINANCIERA 2022"/>
    <n v="2022"/>
    <x v="23"/>
    <s v="Recursos de Apropiación vigencia 2022 (D) (Dirección General)"/>
    <x v="1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 en seguimiento presupuestal lo cual genera que se subutilicen los recursos asignados"/>
    <s v="Fortalecer los procesos de segumiento y ejecución presupuestal"/>
    <s v="Actividad 2: Realizar informe del resultado de las mesas de trabajo"/>
    <s v="Informe a la Dirección General y Cómite de Seguimiento Presupuestal"/>
    <n v="2"/>
    <d v="2023-09-01T00:00:00"/>
    <d v="2023-10-31T00:00:00"/>
    <n v="8.6"/>
  </r>
  <r>
    <s v="AUD_FIN_2022"/>
    <s v="AUDITORÍA FINANCIERA 2022"/>
    <n v="2022"/>
    <x v="19"/>
    <s v="Constitución Reservas Presupuestales (D) (Dirección General)"/>
    <x v="1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s"/>
    <s v="Actividad 1: Generar procesos de fortalecimiento con las regionales por medio de mesas de trabajo para seguimiento presupuestal, constitución y ejecución de reservas."/>
    <s v="Acta de reunión"/>
    <n v="1"/>
    <d v="2023-08-01T00:00:00"/>
    <d v="2023-11-30T00:00:00"/>
    <n v="17.3"/>
  </r>
  <r>
    <s v="AUD_FIN_2022"/>
    <s v="AUDITORÍA FINANCIERA 2022"/>
    <n v="2022"/>
    <x v="19"/>
    <s v="Constitución Reservas Presupuestales (D) (Dirección General)"/>
    <x v="10"/>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r>
  <r>
    <s v="AUD_FIN_2022"/>
    <s v="AUDITORÍA FINANCIERA 2022"/>
    <n v="2022"/>
    <x v="38"/>
    <s v=" Constitución de reservas presupuestales 2022 (D) (Bogotá)"/>
    <x v="1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r>
  <r>
    <s v="AUD_FIN_2022"/>
    <s v="AUDITORÍA FINANCIERA 2022"/>
    <n v="2022"/>
    <x v="38"/>
    <s v=" Constitución de reservas presupuestales 2022 (D) (Bogotá)"/>
    <x v="1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r>
  <r>
    <s v="AUD_FIN_2022"/>
    <s v="AUDITORÍA FINANCIERA 2022"/>
    <n v="2022"/>
    <x v="28"/>
    <s v="Constitución de Reservas Presupuestales 2022 (D) (Cauca)"/>
    <x v="1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1: Generar procesos de fortalecimiento con las regionales por medio de mesas de trabajo para seguimiento presupuestal, constitución y ejecución de reservas."/>
    <s v="Acta de reunión"/>
    <n v="1"/>
    <d v="2023-08-01T00:00:00"/>
    <d v="2023-11-30T00:00:00"/>
    <n v="17.3"/>
  </r>
  <r>
    <s v="AUD_FIN_2022"/>
    <s v="AUDITORÍA FINANCIERA 2022"/>
    <n v="2022"/>
    <x v="28"/>
    <s v="Constitución de Reservas Presupuestales 2022 (D) (Cauca)"/>
    <x v="1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bilidad en el seguimiento presupuestal por parte de la supervisión de contratos lo cual genera altas constituciones de reservas y baja ejecución de las mismas"/>
    <s v="Fortalecer los procesos de constitución de reserva presupuestal"/>
    <s v="Actividad 2: Generar informe con los resultados del seguimiento presupuestal a regionales."/>
    <s v="Informe de Seguimiento"/>
    <n v="1"/>
    <d v="2023-08-01T00:00:00"/>
    <d v="2023-11-30T00:00:00"/>
    <n v="17.3"/>
  </r>
  <r>
    <s v="AUD_FIN_2022"/>
    <s v="AUDITORÍA FINANCIERA 2022"/>
    <n v="2022"/>
    <x v="46"/>
    <s v="Cancelación de reservas rezago 2021 (D) (Valle del Cauca)"/>
    <x v="1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1: Generar procesos de fortalecimiento con las regionales por medio de mesas de trabajo para seguimiento presupuestal, constitución y ejecución de reservas."/>
    <s v="Acta de reunión"/>
    <n v="1"/>
    <d v="2023-08-01T00:00:00"/>
    <d v="2023-11-30T00:00:00"/>
    <n v="17.3"/>
  </r>
  <r>
    <s v="AUD_FIN_2022"/>
    <s v="AUDITORÍA FINANCIERA 2022"/>
    <n v="2022"/>
    <x v="46"/>
    <s v="Cancelación de reservas rezago 2021 (D) (Valle del Cauca)"/>
    <x v="1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el seguimiento presupuestal por parte de la supervisión de contratos lo cual genera altas constituciones de reservas y baja ejecución de las mismas"/>
    <s v="Fortalecer los procesos de ejecución de reserva presupuestal"/>
    <s v="Actividad 2: Generar informe con los resultados del seguimiento presupuestal a regionales."/>
    <s v="Informe de Seguimiento"/>
    <n v="1"/>
    <d v="2023-08-01T00:00:00"/>
    <d v="2023-11-30T00:00:00"/>
    <n v="17.3"/>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 1: Solicitar a las regionales estado de las reservas presupuestales."/>
    <s v="Correo Electronico"/>
    <n v="3"/>
    <d v="2023-08-01T00:00:00"/>
    <d v="2023-11-30T00:00:00"/>
    <n v="17.3"/>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2: Revisar los compromisos con obligatoriedad, que permitan identificar las obligaciones que presentan riesgo de constitución de Vigencia Expirada."/>
    <s v="Informe"/>
    <n v="3"/>
    <d v="2023-08-01T00:00:00"/>
    <d v="2023-11-30T00:00:00"/>
    <n v="17.3"/>
  </r>
  <r>
    <s v="AUD_FIN_2022"/>
    <s v="AUDITORÍA FINANCIERA 2022"/>
    <n v="2022"/>
    <x v="20"/>
    <s v="Vigencias expiradas (D) (Dirección General)"/>
    <x v="1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bilidad en el seguimiento presupuestal por parte de la supervisión de contratos"/>
    <s v="Generar alertas que mitigen  la constitución de Vigencias Expiradas."/>
    <s v="Actividad 3: Generar alertas a las áreas de aquellos saldos que se identifiquen como posible vigencia expirada."/>
    <s v="Informe"/>
    <n v="3"/>
    <d v="2023-08-01T00:00:00"/>
    <d v="2023-11-30T00:00:00"/>
    <n v="17.3"/>
  </r>
  <r>
    <s v="AUD_FIN_2022"/>
    <s v="AUDITORÍA FINANCIERA 2022"/>
    <n v="2022"/>
    <x v="30"/>
    <s v="Registro de información ejecución contratos de aporte Centro Zonal Macizo (Cauca)"/>
    <x v="1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1: Generar procesos de fortalecimiento con las regionales por medio de mesas de trabajo para seguimiento presupuestal, constitución y ejecución de reservas."/>
    <s v="Acta de reunión"/>
    <n v="1"/>
    <d v="2023-08-01T00:00:00"/>
    <d v="2023-11-30T00:00:00"/>
    <n v="17.3"/>
  </r>
  <r>
    <s v="AUD_FIN_2022"/>
    <s v="AUDITORÍA FINANCIERA 2022"/>
    <n v="2022"/>
    <x v="30"/>
    <s v="Registro de información ejecución contratos de aporte Centro Zonal Macizo (Cauca)"/>
    <x v="1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bilidad en el seguimiento presupuestal por parte de la supervisión de contratos lo cual genera altas constituciones de reservas y baja ejecución de las mismas"/>
    <s v="Fortalecer los procesos de constitución y ejecución de reserva "/>
    <s v="Actividad 2: Generar informe con los resultados del seguimiento presupuestal a regionales."/>
    <s v="Informe de Seguimiento"/>
    <n v="1"/>
    <d v="2023-08-01T00:00:00"/>
    <d v="2023-11-30T00:00:00"/>
    <n v="17.3"/>
  </r>
  <r>
    <s v="AUD_FIN_2022"/>
    <s v="AUDITORÍA FINANCIERA 2022"/>
    <n v="2022"/>
    <x v="47"/>
    <s v="Obligaciones administración de recursos (D) (Huila)"/>
    <x v="1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1: Elaboración del procedimiento de cuentas maestras_x000a__x000a_"/>
    <s v="Procedimiento publicado"/>
    <n v="1"/>
    <d v="2023-08-01T00:00:00"/>
    <d v="2023-11-30T00:00:00"/>
    <n v="17.3"/>
  </r>
  <r>
    <s v="AUD_FIN_2022"/>
    <s v="AUDITORÍA FINANCIERA 2022"/>
    <n v="2022"/>
    <x v="47"/>
    <s v="Obligaciones administración de recursos (D) (Huila)"/>
    <x v="1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Apoyar, mediante la construcción de un procedimiento estandarizado de cuentas maestras que sirva como documento de consulta a supervisores e incluso operadores para la optimización en el uso de dicho producto para la ejecución de los recursos. "/>
    <s v="Actividad 2: Socialización y capacitación en el procedimiento de cuentas maestras a las Regionales. "/>
    <s v="Correo Electrónico y Acta "/>
    <n v="2"/>
    <d v="2023-08-01T00:00:00"/>
    <d v="2023-11-30T00:00:00"/>
    <n v="17.3"/>
  </r>
  <r>
    <s v="AUD_FIN_2022"/>
    <s v="AUDITORÍA FINANCIERA 2022"/>
    <n v="2022"/>
    <x v="48"/>
    <s v="Contratos de aporte con Entidades sin Ánimo de Lucro – ESAL (OI) (Huila)"/>
    <x v="10"/>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Se evidencia falta de unificación de criterios por parte de los distintos participantes del proceso y desconocimiento del tema de las cuentas maestras establecidas en la Ley 1953 de 2019 para el ICBF, a pesar de las diferentes socializaciones a enlaces financieros misionales, supervisores, coordinadores financieros y pagadores de las regionales."/>
    <s v="Socialización del procedimiento estandarizado de cuentas maestras que sirva como documento de consulta a supervisores e incluso operadores para la optimización en el uso de dicho producto para la ejecución de los recursos. "/>
    <s v="Socialización y capacitación en el procedimiento de cuentas maestras a las Regionales. "/>
    <s v="Correo Electrónico y Acta "/>
    <n v="2"/>
    <d v="2023-08-01T00:00:00"/>
    <d v="2023-11-30T00:00:00"/>
    <n v="17.3"/>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Diagnostico del estado de contratación en cada una de las regionales, definiendo las regionales priorizadas para el acompañamiento."/>
    <s v="Informe"/>
    <n v="1"/>
    <d v="2023-09-01T00:00:00"/>
    <d v="2023-09-30T00:00:00"/>
    <n v="4.0999999999999996"/>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Acompañamiento en la definición del cronograma de trabajo a desarrollarse en cada fase del proceso"/>
    <s v="Acta"/>
    <n v="33"/>
    <d v="2023-09-09T00:00:00"/>
    <d v="2023-10-08T00:00:00"/>
    <n v="4.0999999999999996"/>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Reporte mensual realizado por el referente sobre estado de contratación relacionados con SST"/>
    <s v="Reporte Regionales"/>
    <n v="132"/>
    <d v="2023-10-01T00:00:00"/>
    <d v="2024-01-31T00:00:00"/>
    <n v="17.399999999999999"/>
  </r>
  <r>
    <s v="AUD_FIN_2022"/>
    <s v="24. AUDITORÍA FINANCIERA 2021"/>
    <n v="2021"/>
    <x v="18"/>
    <s v="Pérdida de recursos de Apropiación (Dirección General)"/>
    <x v="11"/>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structura del proceso de contratación como una bolsa de recursos: Dado que la planta de personal es dinámica, se debe proyectar la cantidad de exámenes médicos a modo de referencia, ya que la forma del contrato se efectúa contra los exámenes médicos efectivamente realizados. Es por esto que no es posible liberar recursos no ejecutados dentro de la vigencia del contrato, sino en fase de la liquidación del mismo._x000a_Carencia de pluralidad de oferentes: Pese a las solicitudes de cotizaciones a los proveedores del servicio, el estudio del sector arroja que en el territorio no existe suficiencia de instituciones prestadoras del servicio acorde a la ley, que puedan presentar oferta económica dentro del proceso de selección."/>
    <s v="Acompañamiento directo a fin de fortalecer la fase de cotización del servicio logrando un estudio de sector más confiable que facilite el proceso contractual."/>
    <s v="Informe  ejecución vigencia 2023"/>
    <s v="Informe "/>
    <n v="1"/>
    <d v="2023-10-09T00:00:00"/>
    <d v="2023-12-20T00:00:00"/>
    <n v="10.3"/>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r>
  <r>
    <s v="AUD_FIN_2022"/>
    <s v="19. AUDITORÍA FINANCIERA 2020"/>
    <n v="2020"/>
    <x v="24"/>
    <s v="Publicación en el Sistema Electrónico de  Contratación  Pública — SECOP (Dirección General)"/>
    <x v="11"/>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Sensibilización a los supervisores y apoyos a la supervisión  sobre la Guia de Informe de Supervisión"/>
    <s v="Acta de Reunión"/>
    <n v="1"/>
    <d v="2023-09-01T00:00:00"/>
    <d v="2023-09-30T00:00:00"/>
    <n v="4.0999999999999996"/>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de seguimiento"/>
    <s v="Informe bimestral"/>
    <n v="6"/>
    <d v="2023-09-01T00:00:00"/>
    <d v="2024-08-30T00:00:00"/>
    <n v="52"/>
  </r>
  <r>
    <s v="AUD_FIN_2022"/>
    <s v="AUDITORÍA FINANCIERA 2022"/>
    <n v="2022"/>
    <x v="22"/>
    <s v="Publicidad en el sistema electrónico de contratación pública SECOP II (D) (Dirección General)"/>
    <x v="11"/>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Desconocimiento por parte del apoyo de supervisión de las actividades a realizar de acuerdo con la Guia de Supervisión de Contratación"/>
    <s v="Acompañamiento a la supervisión de contratos de la Dirección de Gestión Humana, con el fin de garantizar el correcto desarrollo de las estapas contractuales en SECOP"/>
    <s v="Informe final"/>
    <s v="Informe "/>
    <n v="1"/>
    <d v="2024-08-01T00:00:00"/>
    <d v="2024-08-30T00:00:00"/>
    <n v="4.0999999999999996"/>
  </r>
  <r>
    <s v="AUD_FIN_2022"/>
    <s v="AUDITORÍA FINANCIERA 2022"/>
    <n v="2022"/>
    <x v="49"/>
    <s v="Proceso administrativo sancionatorio contrato 86001262021 - Fundación Chonto Cimarrón (D,F) (Putumayo)"/>
    <x v="12"/>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 Desde la supervisión del contrato No. 86001262021, no reportó oportunamente a la Dirección de Infancia, la entrega parcial de aporte del contratista, de conformidad con lo pactado en el contrato, de tal manera que no se contó con el margen de tiempo para exigirle a este su cumplimiento."/>
    <s v="2. Exigir el diligenciamiento en el reporte trimestral de ejecución, inejecución, reinversion y liberación de los recursos, de los programas y modalidades de la Dirección de Infancia, el avance en los aportes a cargo de los operadores en el marco de la ejecución de los contratos."/>
    <s v="2. Adelantar el seguimiento a los aportes a cargo de los operadores en el marco de los contratos suscritos, mediante la revisión del reporte trimestral de ejecución e inejecución, reinversiones y liberación de los recursos (actual), que deben diligenciar los equipos de apoyo a la supervisíón de los contratos de aporte que ejecutan los programas y modalidades de la Dirección de Infancia. En la validación del reporte se identificará el avance en los montos pactados como contrapartida del contrato, gestionando con la supervisión, en los casos en los que aplique, la entrega de los aportes pendientes (incluyendo los documentos que los soportan) de conformidad con el nivel de avance en la ejecución del contrato. "/>
    <s v="1. Informes Trimestral consolidado (III y IV) vigencia 2023._x000a_"/>
    <n v="4"/>
    <d v="2023-08-01T00:00:00"/>
    <d v="2024-06-30T00:00:00"/>
    <n v="44"/>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1. Participar en la reunión de socilización del diagnostico del inmueble Centro Especial Orange Hi, realizado por la Dirección Administrativa."/>
    <s v="Acta de reunión con conclusiones ."/>
    <n v="1"/>
    <d v="2023-10-01T00:00:00"/>
    <d v="2023-10-31T00:00:00"/>
    <n v="4.3"/>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2. Participar en la Contrucción del  Plan de Trabajo con la Dirección de Infancia, Dirección de Adolescencia y Juventud, Dirección Administrativa y Dirección Regional San Andres,   para la intervención del inmubel si este lo requiere . "/>
    <s v="Plan de trabajo."/>
    <n v="1"/>
    <d v="2023-10-01T00:00:00"/>
    <d v="2023-10-31T00:00:00"/>
    <n v="2"/>
  </r>
  <r>
    <s v="AUD_FIN_2022"/>
    <s v="AUDITORÍA FINANCIERA 2022"/>
    <n v="2022"/>
    <x v="2"/>
    <s v=" Inmueble Centro Especial Orange Hill (D) (San Andrés)  "/>
    <x v="12"/>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Se requieren espacios para la Niñez y Adolescencia y por el deterioro que presenta la infraestructura y la falta de mantenimiento."/>
    <s v="Generar un diagnóstico de la infraesructrua que nos permita identificar si la infraestructura entraria en operación una vez se le intervengan los recursos o si se determinaria si se entrega al municipio o se dona. "/>
    <s v="3. Participar en el seguimiento  al  Plan de Trabajo de la intervención al Inmueble Centro Especial Orange Hill, s si este lo requiere."/>
    <s v="Actas de Reunión."/>
    <n v="4"/>
    <d v="2023-11-01T00:00:00"/>
    <d v="2024-08-30T00:00:00"/>
    <n v="43.3"/>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x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Cargar la evidencia del pago del ICBF en la plataforma del SECOP II, después de los 10 días de haberse generado el pago.  _x000a_"/>
    <s v="1. Solicitar a la Dirección de contratación , capacitación sobre la Guía de Supervisión de Contratos y Convenios Suscritos por el ICBF, para los colabores   que apoyan  en la supervision  de la  contratación de la Dirección de Infancia. "/>
    <s v="Listado de asistencia y presentación. "/>
    <n v="5"/>
    <d v="2023-09-15T00:00:00"/>
    <d v="2024-08-16T00:00:00"/>
    <n v="48"/>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2. Divulgar a los  colaboradores   que apoyan  en la supervision  de la  contratación de la Dirección de Infancia., los correos  de recomendación  sobre la contratacipon que comparte la Dirección de Contratación. "/>
    <s v="Correos electrónicos con la divulgación de las recomendaciones."/>
    <n v="4"/>
    <d v="2023-09-15T00:00:00"/>
    <d v="2024-08-16T00:00:00"/>
    <n v="48"/>
  </r>
  <r>
    <s v="AUD_FIN_2022"/>
    <s v="AUDITORÍA FINANCIERA 2022"/>
    <n v="2022"/>
    <x v="22"/>
    <s v="Publicidad en el sistema electrónico de contratación pública SECOP II (D) (Dirección General)"/>
    <x v="12"/>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seguimiento en el cargue de los soportes en SECOP, por voulumen de trabajo al cierre del periodo."/>
    <s v="La Dirección de Contratación propuso la participación de esta dependencia en la formulación por ser supervisores de los contratos relacionados en el hallazgo."/>
    <s v=" 3.Realizar la  verificación trimestral de los pagos por parte del ICBF en la plataforma SECOP II."/>
    <s v="Correos  Pantallazo de la Publicación en Secop II. "/>
    <n v="3"/>
    <d v="2023-09-15T00:00:00"/>
    <d v="2024-08-16T00:00:00"/>
    <n v="48"/>
  </r>
  <r>
    <s v="AUD_FIN_2022"/>
    <s v="AUDITORÍA FINANCIERA 2022"/>
    <n v="2022"/>
    <x v="23"/>
    <s v="Recursos de Apropiación vigencia 2022 (D) (Dirección General)"/>
    <x v="12"/>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1. Reportar a la Dirección financiera del ICBF   el seguimiento periódico a los saldos de recursos en: apropiación disponible, CDP y RP, de la Dirección de Infancia._x000a_"/>
    <s v="1. Entregar a la Dirección financiera  el reporte mensual de seguimiento a los saldos de recursos en: apropiación disponible, CDP y RP, de la Dirección de Infancia._x000a_"/>
    <s v="1. Correo electrónico con soportes. _x000a_."/>
    <n v="6"/>
    <d v="2023-08-01T00:00:00"/>
    <d v="2024-01-31T00:00:00"/>
    <n v="26.1"/>
  </r>
  <r>
    <s v="AUD_FIN_2022"/>
    <s v="AUDITORÍA FINANCIERA 2022"/>
    <n v="2022"/>
    <x v="23"/>
    <s v="Recursos de Apropiación vigencia 2022 (D) (Dirección General)"/>
    <x v="12"/>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 Se realizó la reducción de los Certificados de Disponibilidad Presupuestal (CDP) de: a) víaticos y gastos de viaje, y b) apayo a la contratación de personal, prestación de servicios; cuando las fechas de traslado al Nivel, de acuerdo con el calendario de trámites presupuestales de la vigencia 2022, habia excedido su fecha límite, con lo cual, se presentó un saldo de $129.024.126 como pérdida de apropiación."/>
    <s v="_x000a_2. Realizar los tramites presupuestales  de reducción, adición o liberación de recursos, en los tiempos definidos sin exceder las fechas límite."/>
    <s v="_x000a_2. Adelantar los tramites presupuestales (de acuerdo con la necesidad) de traslados, reducciones y/o adiciones de los Certificados de Disponibilidad Presupuestal (CDP) y de Registro Presupuestal (RP) de los contratos y convenios suscritos por las DIrección de Indfancia en la vigencia 2023, considerando las fechas límite de conformidad con el calendario presupuestal de la Dirección Financiera del ICBF."/>
    <s v="_x000a_2.Entrega de los soportes mensuales  con  los trámites realizados."/>
    <n v="6"/>
    <d v="2023-08-01T00:00:00"/>
    <d v="2024-01-31T00:00:00"/>
    <n v="26.1"/>
  </r>
  <r>
    <s v="AUD_FIN_2022"/>
    <s v="19. AUDITORÍA FINANCIERA 2020"/>
    <n v="2020"/>
    <x v="24"/>
    <s v="Publicación en el Sistema Electrónico de  Contratación  Pública — SECOP "/>
    <x v="12"/>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m/>
    <s v="La Dirección de Contratación propuso la participación de esta dependencia en la formulación por ser supervisores de los contratos relacionados en el hallazgo.:_x000a_No aplica para la Dirección de Infancia, a realizar la verificación del Contrato 0101779-2019 se evidencia que la supervisión estuvo a cargo de la Dirección de Adolescencia y juventud,   siendo esta Dirección la que realizo la liquidación del mismo."/>
    <m/>
    <m/>
    <m/>
    <m/>
    <m/>
    <n v="0"/>
  </r>
  <r>
    <s v="AUD_FIN_2022"/>
    <s v="AUDITORÍA FINANCIERA 2022"/>
    <n v="2022"/>
    <x v="50"/>
    <s v="Actas mercados contrato 127-2022 (F,D) (Huila)"/>
    <x v="13"/>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Proponer el diseño de formato codificado como registro documental de la relación de alimentos comprados y entregados a cada UDS"/>
    <s v="Solicitar a la Direccion de Primera Infancia el diseño de formato codificado para el recibo a satisfaccion de calidad, cantidad y oportunidad en la entrega fisica o material de los alimentos por parte de la EAS en cada UDS para la preparación de los alimentos servidos "/>
    <s v="Correo electrónico"/>
    <n v="1"/>
    <d v="2023-08-01T00:00:00"/>
    <d v="2023-09-30T00:00:00"/>
    <n v="8.6"/>
  </r>
  <r>
    <s v="AUD_FIN_2022"/>
    <s v="AUDITORÍA FINANCIERA 2022"/>
    <n v="2022"/>
    <x v="50"/>
    <s v="Actas mercados contrato 127-2022 (F,D) (Huila)"/>
    <x v="13"/>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Ausencia de formato aprobado y/o validado en el que desde la supervisión se soporte la entrega a satisfacción de los alimentos entregado por la EAS a cada UDS."/>
    <s v="Fortalecimiento técnico en la Guia para el Ejercicio de la Supervisión de Contratos y Convenios  con enfásis en obligaciones contractuales para garantizar soporte documental de la entrega de los alimentos por parte de la EAS a la UDS"/>
    <s v="Brindar asistencia técnica a supervisores y equipos de seguimiento a la ejecución respecto de la Guia para el Ejercicio de la Supervisión de Contratos y Convenios enfocado en las acciones de seguimiento y control financiero."/>
    <s v="Acta "/>
    <n v="1"/>
    <d v="2023-08-01T00:00:00"/>
    <d v="2023-12-31T00:00:00"/>
    <n v="21.7"/>
  </r>
  <r>
    <s v="AUD_FIN_2022"/>
    <s v="AUDITORÍA FINANCIERA 2022"/>
    <n v="2022"/>
    <x v="47"/>
    <s v="Obligaciones administración de recursos (D) (Huila)"/>
    <x v="13"/>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Seguimiento y control a los contratos de aporte suscritos en las misionales de acuerdo a la normativida y a las excepciones planteadas en el procedimieto."/>
    <s v="Solicitar a Consultas Regionales conceptualizar las excepciones establecidadas para la constitución de cuentas maestras."/>
    <s v="Correo Electrónico"/>
    <n v="1"/>
    <d v="2023-08-01T00:00:00"/>
    <d v="2023-09-30T00:00:00"/>
    <n v="8.6"/>
  </r>
  <r>
    <s v="AUD_FIN_2022"/>
    <s v="AUDITORÍA FINANCIERA 2022"/>
    <n v="2022"/>
    <x v="47"/>
    <s v="Obligaciones administración de recursos (D) (Huila)"/>
    <x v="13"/>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Interpretación errónea en las directrices emitidas por la Dirección de Primera Infancia respecto a la aplicación de cuentas maestras en los contratos de aporte en la modalidad comunitaria."/>
    <s v="Verificación y control de la constitución de cuentas maestras acorde a conceptualización emitida por Consultas Regionales."/>
    <s v="Certificación expedida por el supervisor del contrato de aporte, una vez inicie ejecución, donde se relacionen los contratos con su respectiva cuenta bancaria como cuenta maestra y en saldo $0."/>
    <s v="Certificación"/>
    <n v="5"/>
    <d v="2023-08-01T00:00:00"/>
    <d v="2023-12-31T00:00:00"/>
    <n v="21.7"/>
  </r>
  <r>
    <s v="AUD_FIN_2022"/>
    <s v="AUDITORÍA FINANCIERA 2022"/>
    <n v="2022"/>
    <x v="51"/>
    <s v="Precios facturas suministro de cárnicos contratos 125 y 128 de 2022 (OI) (Huila)"/>
    <x v="13"/>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r que los alimentos comprados y entregados para preparar, correspondan a la minuta aprobada."/>
    <s v="Relacionar en el informe del supervisor la validación de la factura vs minuta aprobada."/>
    <s v="Informe"/>
    <n v="5"/>
    <d v="2023-08-01T00:00:00"/>
    <d v="2023-12-31T00:00:00"/>
    <n v="21.7"/>
  </r>
  <r>
    <s v="AUD_FIN_2022"/>
    <s v="AUDITORÍA FINANCIERA 2022"/>
    <n v="2022"/>
    <x v="51"/>
    <s v="Precios facturas suministro de cárnicos contratos 125 y 128 de 2022 (OI) (Huila)"/>
    <x v="13"/>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Falta de control en la verificación de las facturas respecto de los alimentos aprobados para suministro a los usuarios"/>
    <s v="Verificación de precios de los alimentos en SIPSA (Sistema de Información de precios del Dane)"/>
    <s v="Incluir en el Informe del Supervisor la verificación en SIPSA de los precios de los alimentos de la canasta y realizar analisis de los valores facturados, identificando  coherencia  en las facturas que presenten los operadores."/>
    <s v="Informe"/>
    <n v="5"/>
    <d v="2023-08-01T00:00:00"/>
    <d v="2023-12-31T00:00:00"/>
    <n v="21.7"/>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Dar aplicación al procedimiento  de reconstrucción de expedientes - P58.Sa para garantizar  la autenticidad, integridad, veracidad y fidelidad del expediente."/>
    <s v="Requerir al Grupo Jurídico la reconstrucción de expedientes,  especificamente la adquisición nuevamente de los medios magneticosl (CD - DVD), de los contratos identificados por la Contraloria en la Auditoria. "/>
    <s v="Memorando "/>
    <n v="1"/>
    <d v="2023-08-01T00:00:00"/>
    <d v="2023-09-30T00:00:00"/>
    <n v="8.6"/>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Garantizar el cumplimiento de recomendaciones y lineamientos según Procedimiento de Organización de Archivos - P1SA - Punto 3.9 Políticas de Operación, para garantizar el tiempo de retención de acuerdo con la TRD, custudia y  conservación ."/>
    <s v="Requerir a Supervisores de Contrato garantizar y verificar que el contenido de los medios magnéticos se encuentren en buen estado, legibles y almacenados de manera adecuada,  acatando las recomendaciones y lineamientos dados por el ICBF. "/>
    <s v="Memorando "/>
    <n v="1"/>
    <d v="2023-08-01T00:00:00"/>
    <d v="2023-09-30T00:00:00"/>
    <n v="8.6"/>
  </r>
  <r>
    <s v="AUD_FIN_2022"/>
    <s v="AUDITORÍA FINANCIERA 2022"/>
    <n v="2022"/>
    <x v="8"/>
    <s v="Archivos de los documentos de los procesos contractuales (OI) (Huila)"/>
    <x v="13"/>
    <s v="Hallazgo N° 50. Archivos de los documentos de los procesos contractuales (OI) (Huila)_x000a__x000a_En las carpetas contractuales del ICBF regional Huila, los medios magnéticos (CD y DVD) son almacenados en recipientes que no garantizan su buen estado de conservación, hacen difícil su manipulación y al ser leídos carecen de información o es ilegible._x000a__x000a_... Lo cual afecta el derecho de acceso a la información a las partes interesadas, impidiendo procesos de veeduría y control ciudadano sobre la ejecución de los recursos públicos. Hallazgo con traslado al Archivo General de la Nación."/>
    <s v="Esta situación se origina por el incumplimiento del deber como servidor público de tener bajo su custodia por cualquier medio de conservación la información generada en el proceso contractual…"/>
    <s v="En la verificación de los expedientes,  se dificultó la lectura de las copias en medio magnético,  debido a su almacenamiento y que algunos documentos no eran legibles."/>
    <s v="Fortalecer el proceso de gestión documental conforme a nuevas orientaciones sobre creación de archivos híbridos, sugiriendo la disminución de medios magnéticos e instando al uso efectivo de la plataforma SECOP II."/>
    <s v="Solicitar apoyo a la Dirección Administrativa - Grupo de Gestión Documental y Dirección de Contratación,  la socialización y aplicabilidad de  los nuevos lineamientos de organización de expedientes en ambientes virtuales,  de acuerdo con los memorandos 202012220000131903 y 202112220000148993."/>
    <s v="Correo Electrónico"/>
    <n v="1"/>
    <d v="2023-08-01T00:00:00"/>
    <d v="2023-10-30T00:00:00"/>
    <n v="12.9"/>
  </r>
  <r>
    <s v="AUD_FIN_2022"/>
    <s v="AUDITORÍA FINANCIERA 2022"/>
    <n v="2022"/>
    <x v="48"/>
    <s v="Contratos de aporte con Entidades sin Ánimo de Lucro – ESAL (OI) (Huila)"/>
    <x v="13"/>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Verificar en la pagina de la DIAN las CALIFICADAS EN EL RÉGIMEN TRIBUTARIO ESPECIAL y expedir por parte de la oficina juridica y/o supervisión delegada el cumplimiento de la clasificación del oferente"/>
    <s v="Solicitar a la Dirección de contratación, la inclusión del requisito &quot;certificación de verificación en la pagina de la DIAN ESAL CALIFICADAS EN EL RÉGIMEN TRIBUTARIO ESPECIAL&quot;, en el FORMATO LISTA DE CHEQUEO CONTRATACIÓN DIRECTA APORTE Y CONVENIO - F5.P5.ABS"/>
    <s v="Correo Electrónico"/>
    <n v="1"/>
    <d v="2023-08-01T00:00:00"/>
    <d v="2023-12-30T00:00:00"/>
    <n v="21.6"/>
  </r>
  <r>
    <s v="AUD_FIN_2022"/>
    <s v="AUDITORÍA FINANCIERA 2022"/>
    <n v="2022"/>
    <x v="48"/>
    <s v="Contratos de aporte con Entidades sin Ánimo de Lucro – ESAL (OI) (Huila)"/>
    <x v="13"/>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Falta de seguimiento y control previo en los procesos de contratación, respecto a la validación de idoneidad de los oferentes, referente a la acreditación por parte de la DIAN como ESAL. "/>
    <s v="Creación de certificado o constancia en la que se registre o valide la relación de alimentos comprados y entregados a cada UDS"/>
    <s v="Solicitar desde la supervisión de los contratos, la certificación o constacia de entrega el recibo a satisfaccion de calidad, cantidad y oportunidad en la entrega fisica o material de los alimentos por parte de la EAS en cada UDS para la preparación de los alimentos servidos "/>
    <s v="Correo electrónico"/>
    <n v="1"/>
    <d v="2023-08-01T00:00:00"/>
    <d v="2023-09-30T00:00:00"/>
    <n v="8.6"/>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Hacer seguimiento detallado al reporte de los procesos contractuales, a traves del SIRECI"/>
    <s v="Hacer seguimiento  a los informes enviados a la CGR a traves del SIRECI, que refleje verificación detallada del consecutivo de cada contrato suscrito en la fecha, a fin de constatar que no falte ningún contrato por reportar."/>
    <s v="Actas"/>
    <n v="4"/>
    <d v="2023-08-01T00:00:00"/>
    <d v="2024-06-30T00:00:00"/>
    <n v="47.7"/>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Apropiar a los colaboradores del Grupo Jurídico en el reporte de los procesos contractuales, a través del SIRECI"/>
    <s v="En  Get socializar el hallazgo efectuado por la CGR, destacando la importancia en la precision y suficiencia de la informacion contractual reportada a traves del SIRECI."/>
    <s v="Acta"/>
    <n v="1"/>
    <d v="2023-08-01T00:00:00"/>
    <d v="2023-12-30T00:00:00"/>
    <n v="21.6"/>
  </r>
  <r>
    <s v="AUD_FIN_2022"/>
    <s v="AUDITORÍA FINANCIERA 2022"/>
    <n v="2022"/>
    <x v="52"/>
    <s v="Registro información contractual en SIRECI (Huila)"/>
    <x v="13"/>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s v="Falta de constatación en el reporte de los procesos contractuales a la Contraloría General de la República, a traves del SIRECI"/>
    <s v="Fortalecer al personal encargado de registrar la informacion contractual en SITCO, asi como a responsable del registro de la contratación, a traves del SIRECI. "/>
    <s v="Brindar Asistencia tecnica sobre el manual de contratación del ICBF, haciendo enfasis en las funciones de los Grupos Juridicos, respecto a &quot;Mantener actualizados los sistemas y registros de información que se deriven de la actividad contractual en la Dirección Regional&quot;"/>
    <s v="Acta"/>
    <n v="1"/>
    <d v="2023-08-01T00:00:00"/>
    <d v="2023-12-30T00:00:00"/>
    <n v="21.6"/>
  </r>
  <r>
    <s v="AUD_FIN_2022"/>
    <s v="AUDITORÍA FINANCIERA 2022"/>
    <n v="2022"/>
    <x v="23"/>
    <s v="Recursos de Apropiación vigencia 2022 (D) (Dirección General)"/>
    <x v="14"/>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 acuerdo con el cierre financiero de la vigencia 2022, la DIT ejecutó un 99.7% de los recursos apropiados, es decir, el saldo no ejecutado fue del 0.3%, por lo que no aplica un tratamiento que pueda garantizar al cierre una ejecución del 100% por las diferentes situaciones que no son controlables como terminaciones anticipadas de contratos de prestación de servicios profesionales,  adjudicación de ordenes de compra por menor valor al CDP que apalanco el proceso contractual finalizando la vigencia, que no da opción de adelantar nuevas contrataciones._x000a_"/>
    <m/>
    <m/>
    <m/>
    <m/>
    <m/>
    <m/>
    <m/>
  </r>
  <r>
    <s v="AUD_FIN_2022"/>
    <s v="AUDITORÍA FINANCIERA 2022"/>
    <n v="2022"/>
    <x v="19"/>
    <s v="Constitución Reservas Presupuestales (D) (Dirección General)"/>
    <x v="14"/>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Verificar que, para próximas contrataciones, en las fichas técnicas o estudios previos, se defina como fecha máxima de entrega a satisfacción  de bienes o servicios, el 10 diciembre de cada vigencia. Si el bien o servicio es recibido a satisfacción después del 10 de diciembre y antes del cierre financiero, se podrá pagar o constituir como una cuenta por pagar, siempre y cuando las disposiciones financieras de la entidad lo permitan."/>
    <s v="Fichas Ténicas o Estudios Previos_x000a_(de acuerdo a la demanda)"/>
    <n v="2"/>
    <d v="2023-08-01T00:00:00"/>
    <d v="2023-12-31T00:00:00"/>
    <n v="21.7"/>
  </r>
  <r>
    <s v="AUD_FIN_2022"/>
    <s v="AUDITORÍA FINANCIERA 2022"/>
    <n v="2022"/>
    <x v="19"/>
    <s v="Constitución Reservas Presupuestales (D) (Dirección General)"/>
    <x v="14"/>
    <s v="Hallazgo N° 15. Constitución Reservas Presupuestales (D) (Dirección General)_x000a__x000a_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idad antes señalada, toda vez, que su causa no obedece al criterio necesario de fuerza mayor o caso fortuito, es decir, a circunstancias imposibles de prever e irresistibles._x000a__x000a_... Del total de 20 reservas seleccionadas para su evaluación por $52.179.855.760,57 que equivalen al 57.82% del total de las constituidas por la Sede de la Dirección General, no se refrendaron, por las razones expuestas, 13 de ellas por $42.186.130.695,91, que son originadas en situaciones de debilidades en el cumplimiento del principio de planeación contractual y en deficiencias en las actividades de supervisión, que generan riesgo financiero para el cumplimiento de las metas y fines institucionales dispuestos en los diferentes proyectos de inversión afectados, y riesgos para el cumplimiento del contrato y su equilibrio económico, inobservando la normatividad referida."/>
    <s v="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_x000a__x000a_Ver Cuadro N° 110 - Reservas presupuestales no refrendadas Dirección General"/>
    <s v="Los proveedores de servicio no entregan los productos en los plazos establecidos a pesar del seguimiento al ejecución del contrato, los entregan sin cumplir con los requerimientos, lineamientos y procedimientos establecidos por la entidad o presentan defecto de fabrica que requiere reposición, lo que no permite que sean recibidos a satifaccion por la supervisión del contrato y en consecuencia, no pueda ser gestionado el pago correspondiente dentro de los plazos establecidos por la Dirección Financiera."/>
    <s v="Evitar constituir reservas presupuestales que no se amparen en situaciones de fuerza mayor o caso fortuito como lo establece la Ley 95 de 1890, modificada por la Ley 1060 de 2006._x000a_"/>
    <s v="Anticipar la revisión de los productos, servicios o informes de servicios entregados por los proveedores, para ajustarse a los cronogramas de la Dirección Financiera para efectuar el pago."/>
    <s v="Captura de pantalla de Correo electrónico, Lista de chequeo, matriz de verificación de entregables, actas, listas de asistencia, presentación o grabación._x000a_(De acuerdo a la demanda)"/>
    <n v="3"/>
    <d v="2023-08-01T00:00:00"/>
    <d v="2023-12-31T00:00:00"/>
    <n v="21.7"/>
  </r>
  <r>
    <s v="AUD_FIN_2022"/>
    <s v="AUDITORÍA FINANCIERA 2022"/>
    <n v="2022"/>
    <x v="22"/>
    <s v="Publicidad en el sistema electrónico de contratación pública SECOP II (D) (Dirección General)"/>
    <x v="14"/>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Atendido las observaciones realizadas  al contrato 1014582022 suscriito entre el ICBF y GLOBAL TECHNOLOGY SERVICES GTS SA, se informa que verificada, la plataforma de SECOP II se observa en el numeral 2 la publciación de las pólizas.  Ahora bien en cuanto a los informes de supervisión, se aclara que de acuerdo con el manual de supervisión se debe generar &quot;con la misma periodicidad en que se autoricen los desembolsos o pagos al contratista.&quot; y durante la vigencia 2022, no se realizó ningún desembolso al contratista con ocasión de la ejecución dle contrato, por consiguiente no se genero el precitado informe._x000a__x000a_En razón de lo anterior, no se generan acciones de mejora para este particular."/>
    <m/>
    <m/>
    <m/>
    <m/>
    <m/>
    <m/>
    <m/>
  </r>
  <r>
    <s v="AUD_FIN_2022"/>
    <s v="16. AUDITORÍA FINANCIERA 2019"/>
    <n v="2019"/>
    <x v="25"/>
    <s v=" Principio de publicidad en la contratación"/>
    <x v="15"/>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Diseñar un cronograma de seguimiento a la contratacion con corte mensualizado."/>
    <s v="Cronograma"/>
    <n v="3"/>
    <d v="2023-08-01T00:00:00"/>
    <d v="2023-12-30T00:00:00"/>
    <n v="21.6"/>
  </r>
  <r>
    <s v="AUD_FIN_2022"/>
    <s v="16. AUDITORÍA FINANCIERA 2019"/>
    <n v="2019"/>
    <x v="25"/>
    <s v=" Principio de publicidad en la contratación"/>
    <x v="15"/>
    <s v="HALLAZGO 35.      Principio de publicidad en la contratación – Dirección General – H3 Cas H5 San.  LA GUAJIRA_x000a_1._x0009_Publicidad en la contratación Dirección General_x000a_La revisión de las carpetas contractuales de la muestra seleccionada, puesta a disposición de la comisión auditora de la CGR por el ICBF como respuesta a los oficios AG8-02 del 06/04/2020, AG8-014 del 11-03-2020 y AG8-20 del 20-03-2020, permite establecer lo siguiente con relación al incumplimiento del principio de publicidad en la contratación pública: 1._x0009_El ICBF publicó extemporáneamente en el SECOP: _x000a_b)_x0009_La Prórroga y Modificación No. 1 al Contrato 359-2016 Regional Guajira - Hospital Nuestra Señora de los Remedios, del 7 de diciembre de 2016, fue publicada el 12 de abril de 2017._x000a_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falencias en los controles efectivos que permitan visualizar el cumplimiento de los tiempos de publicación en la herramienta digital"/>
    <s v="Fortalecer el ejercicio de seguimiento al proceso de publicacion contractual "/>
    <s v="Verificacion mensualizada en el secop II de la publicacion  de los procesos contratuales "/>
    <s v="Certificación"/>
    <n v="3"/>
    <d v="2023-08-01T00:00:00"/>
    <d v="2023-12-30T00:00:00"/>
    <n v="21.6"/>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1. Realizar una revisión de los manuales técnicos operativos de las modalidades de primera infancia con el fin de identificar los ajustes que se requieren relacionados con la disminución y aumento de contrapartida y/o valor técnico agregado  y  la necesidad de asistencia técnica por parte de Dirección de Primera Infancia hacia la Regional Magdalena"/>
    <s v="Acta de reunión"/>
    <n v="1"/>
    <d v="2023-09-01T00:00:00"/>
    <d v="2023-09-30T00:00:00"/>
    <n v="4.0999999999999996"/>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2. Remitir a la Dirección de Primera Infancia las necesidades de asistencia técnica de la Regional Magdalena especialmente  en el manejo de la contrapartida sobre las reducciones de los contratos y la propuesta de ajustes a los manuales producto de la verificación previa de la regional."/>
    <s v="Correo electrónico"/>
    <n v="1"/>
    <d v="2023-09-01T00:00:00"/>
    <d v="2023-09-30T00:00:00"/>
    <n v="4.0999999999999996"/>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3.Socializar en el marco del GET  con  los supervisores de contrato, enlaces financieros y apoyo financieros en la sede regional  el procedimiento establecido en el manual operativo para el manejo de la contrapartida sobre las reducciones de los contratos."/>
    <s v="Acta de reunión"/>
    <n v="1"/>
    <d v="2023-08-01T00:00:00"/>
    <d v="2023-12-31T00:00:00"/>
    <n v="21.7"/>
  </r>
  <r>
    <s v="AUD_FIN_2022"/>
    <s v="AUDITORÍA FINANCIERA 2022"/>
    <n v="2022"/>
    <x v="53"/>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s agregados"/>
    <s v="Actividad 4.Realizar visitas de seguimiento al proceso de legalizacion de las cuentas en los centros zonales, verificando una muestra aleatoria de contratos y contrapartidas, realizando las respectivas retroalimentaciones."/>
    <s v="Informe "/>
    <n v="8"/>
    <d v="2023-08-01T00:00:00"/>
    <d v="2023-12-31T00:00:00"/>
    <n v="21.7"/>
  </r>
  <r>
    <s v="AUD_FIN_2022"/>
    <s v="AUDITORÍA FINANCIERA 2022"/>
    <n v="2023"/>
    <x v="54"/>
    <s v="Aportes valor técnico agregado y contrapartidas (Magdalena)"/>
    <x v="16"/>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No se realizo la disminucion de la contrapartida  del contrato No. 47001512022  en razon a la disminucion de aporte  efectuado por el ICBF"/>
    <s v="Hacer seguimiento a las orientaciones impartidas en el memorando 20191000000001100011143 del 20/06/2019"/>
    <s v="Actividad 5.Verificar, en sesión de Comité Regional de Gestión y Desempeño,  la efectividad  de las actividades propuestas en los PMCGR Hallazgo 26, que después del reporte del 100% de evidencias  han dado cierre al hallazgo"/>
    <s v="Acta Comite Regional de Gestión y Desempeño"/>
    <n v="1"/>
    <d v="2024-01-31T00:00:00"/>
    <d v="2024-02-28T00:00:00"/>
    <n v="4"/>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1. Realizar una revisión de los manuales técnicos operativos de las modalidades de Adolescencia y Juventud 2023,  con el fin de identificar los ajustes que se requieren relacionados con orientaciones específicas dentro del Manual  de cómo proceder frente al caso de no poder ejecuctar la oferta en el tiempo establecido inicialmente , y los pautas de cómo el operador debe realizar el proceso de intensificación, donde da cumplimiento con la secuencia metodológica y currículum que se estabalece para el contrato._x000a_Nota: Actividad que se realizará en el momento que inice la operatividad de las modalidades que hacen parte la Dirección de  Adolescencia y Juventud."/>
    <s v="Acta de reunión"/>
    <n v="1"/>
    <d v="2023-08-01T00:00:00"/>
    <d v="2023-12-31T00:00:00"/>
    <n v="21.7"/>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Fortalecer la etapa de planeación precontractual de las modalidades de la Dirección de Adolescencia y Juventud  donde se brindan las orientaciones de contratación de las modalidad  OFA."/>
    <s v="Actividad 2. Desarrollar mesa de trabajo en aras de realizar asistencia tecnica, administrativa y fiananciera para  el debido almacenamiento de los documentos relacionados a  cada una de las fases de ejecuciòn de los contratos de aporte de las modalidades que contemplen  actividades de intensificaciòn dentro de su ejecuciòn para  prevenir las situaciones evidenciadas por la Contraloría General, donde se identificarán debilidades en el seguimiento  financiero  realizado por quien ejerce la supervisión de una muestra aleatoria de contratos de aporte  y a su vez se llevará a cabo la retroalimentación de dichas situaciones. En el ejercicio participará el  Equipo Financiero de la Regional, los financieros zonales y la supervisora del contrato. _x000a_Nota: Actividad que se realizará en e  lmomento que inice la operatividad de las modalidades que hacen parte la Dirección de  Adolescencia y Juventud."/>
    <s v="Acta de reunión"/>
    <n v="1"/>
    <d v="2023-08-01T00:00:00"/>
    <d v="2023-12-31T00:00:00"/>
    <n v="21.7"/>
  </r>
  <r>
    <s v="AUD_FIN_2022"/>
    <s v="AUDITORÍA FINANCIERA 2022"/>
    <n v="2022"/>
    <x v="54"/>
    <s v="Plazo de ejecución presupuestado (D,F) (Magdalena)"/>
    <x v="16"/>
    <s v="Hallazgo N° 27. Plazo de ejecución presupuestado (D,F) (Magdalena)_x000a__x000a_El contrato de Aporte No. 47002302022 fue suscrito por $305.947.600, de los cuales el ICBF aportó $284.947.600 en efectivo y al contratista le correspondía aportar $21.000.000 por concepto de valores técnicos agregados._x000a__x000a_Consultados los estudios previos publicados por el ICBF en el Portal de Contratación Pública SECOP II, referentes al proceso de contratación No. ICBF-CA-153715-2022-MAG, la entidad tenía entre otras la siguiente obligación:_x000a__x000a_7.1.2 Obligaciones Específicas del Contratista:_x000a__x000a_1. Obligaciones relacionadas con la prestación de los servicios durante las etapas de alistamiento y atención: 1.1 Implementar la Modalidad Otras Formas de Atención Sacúdete en cuatrocientos (400) cupos para adolescentes y jóvenes, a partir del cumplimiento de los requisitos de perfeccionamiento y ejecución del contrato, garantizando 15 días de alistamiento y 3 meses de atención._x000a__x000a_En coherencia con lo estipulado en los estudios previos el ICBF aprobó un presupuesto de ejecución por un plazo de 3 meses y 15 días, en donde en los meses 1, 2 y 3 se ejecutarían $87.413.600 mensuales y para el mes 4 se ejecutarían los $43.706.800 restantes, lo que suma $305.947.600, es decir, el valor total del contrato._x000a__x000a_El contrato objeto de estudio inició con acta de septiembre 26 de 2022 y finalizó el 15 de diciembre de 2022, tuvo un plazo de ejecución de 77 días sobre los 105 días inicialmente programados._x000a__x000a_El componente de talento humano del contrato 230 de 2022 se conformó por $145.950.000 de los cuales en los meses 1, 2 y 3 se pagarían $41.700.000 en cada mes, y en el mes 4 se pagarían $20.850.000._x000a__x000a_Consultado los pagos que registra el aplicativo SIIF Nación del ICBF, se pudo constatar que el contrato 230 de 2022 fue cancelado por su valor total, es decir, se pagaron $284.947.600, tal como se relaciona en el siguiente cuadro:_x000a__x000a_Ver Cuadro N° 121 - Órdenes de Pago contrato 230 de 2022_x000a__x000a_Auditados los soportes de pagos de nóminas aportados por la entidad contratista “FUNDACIÓN TRANSFORMANDO VIDA PARA EL FUTURO – FUNTRANSVID”, se aprecia que los gastos de nómina justificados ascienden a $104.250.000, lo que corresponde a 2 meses y 15 días de gastos del personal, esto demuestra una menor ejecución de este rubro de un mes lo que en dinero corresponde a $41.700.000._x000a__x000a_... Lo que conlleva al pago de actividades no ejecutadas, generándose un detrimento al patrimonio del estado en $41.700.000. Hallazgo con presunta incidencia disciplinaria y fiscal."/>
    <s v="Lo anterior, por una inadecuada aplicación de controles en las etapas precontractual, contractual y de ejecución…"/>
    <s v="Menor ejecución de rubro presupuestal por inadecuada aplicación de controles en las etapas precontractual, contractual y de ejecución del  contrato."/>
    <s v="Hacer seguimiento a las orientaciones impartidas en el memorando 20191000000001100011143 del 20/06/2019"/>
    <s v="Actividad 3. Verificar, en sesión de Comité Regional de Gestión y Desempeño,  la efectividad  de las actividades propuestas en los PMCGR Hallazgo 27, que después del reporte del 100% de evidencias  han dado cierre al hallazgo"/>
    <s v="Acta Comite Regional de Gestión y Desempeño"/>
    <n v="1"/>
    <d v="2024-01-31T00:00:00"/>
    <d v="2024-02-28T00:00:00"/>
    <n v="4"/>
  </r>
  <r>
    <s v="AUD_FIN_2022"/>
    <s v="AUDITORÍA FINANCIERA 2022"/>
    <n v="2022"/>
    <x v="55"/>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1. Verificar  una muestra aleatoria de los contratos de aporte de cada uno de los centros zonales y realizar la retroalimentación respectiva."/>
    <s v="Acta de reunión"/>
    <n v="8"/>
    <d v="2023-08-01T00:00:00"/>
    <d v="2023-12-31T00:00:00"/>
    <n v="21.7"/>
  </r>
  <r>
    <s v="AUD_FIN_2022"/>
    <s v="AUDITORÍA FINANCIERA 2022"/>
    <n v="2022"/>
    <x v="55"/>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Fortalecer la apropiación del esquema financiero y los controles de  seguimiento del contrato  en aras de prevenir las situaciones evidenciadas por la Contraloría General"/>
    <s v="Actividad 2. Realizar mesas de trabajo conjuntas entre los equipos financieros de la Regional, los enlaces finacieros zonales, Entidades Administradoras de Servicios- EAS  y  la supervisora del contrato de aporte donde se   retroalimente el seguimiento financiero, con el fin de  verificar la apropiación respecto a las orientaciones brindadas en temáticas especificas del esquema de seguimiento financiero de los contratos de aporte en el marco de la atención a la primera infancia. ( 1 visita por centro zonal)"/>
    <s v="Acta de reunión"/>
    <n v="8"/>
    <d v="2023-08-01T00:00:00"/>
    <d v="2023-12-31T00:00:00"/>
    <n v="21.7"/>
  </r>
  <r>
    <s v="AUD_FIN_2022"/>
    <s v="AUDITORÍA FINANCIERA 2022"/>
    <n v="2023"/>
    <x v="56"/>
    <s v="Contrato 169 de 2022, pagos a proveedores (IP) (Magdalena)"/>
    <x v="16"/>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Fallas en la supervision y seguimiento de los contratos de aporte y en la legalizacion de las cuentas presentadas por el operador del servicio"/>
    <s v="Hacer seguimiento a las orientaciones impartidas en el memorando 20191000000001100011143 del 20/06/2019"/>
    <s v="Actividad 3.Verificar, en sesión de Comité Regional de Gestión y Desempeño,  la efectividad  de las actividades propuestas en los PMCGR Hallazgo 28, que después del reporte del 100% de evidencias  han dado cierre al hallazgo"/>
    <s v="Acta Comite Regional de Gestión y Desempeño"/>
    <n v="1"/>
    <d v="2024-01-31T00:00:00"/>
    <d v="2024-02-28T00:00:00"/>
    <n v="4"/>
  </r>
  <r>
    <s v="AUD_FIN_2022"/>
    <s v="AUDITORÍA FINANCIERA 2022"/>
    <n v="2022"/>
    <x v="56"/>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1.Desarrollar asistencias técnicas en aras de prevenir las situaciones evidenciadas por la CGR, donde se logren evidenciar las debilidades presentadas en los enlaces financieros al momento de presentar las EAS  los documentos pertenecientes a la cuenta de cobro para la legalización de las mismas. "/>
    <s v="ACTAS DE REUNION"/>
    <n v="8"/>
    <d v="2023-08-01T00:00:00"/>
    <d v="2024-05-31T00:00:00"/>
    <n v="43.4"/>
  </r>
  <r>
    <s v="AUD_FIN_2022"/>
    <s v="AUDITORÍA FINANCIERA 2022"/>
    <n v="2022"/>
    <x v="56"/>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te. "/>
    <s v="Actividad 2. Verificar una muestra aleatoria de contratos de aporte el seguimiento financiero ( soportes de legalización entregados por la EAS de tipo financiero, extractos bancarios, conciliación bancaria y soportes de los gastos, entre otros)y realizar la retroalimentación de las evidencias encontradas a los enlaces financieros de CZ, coordinadora de CZ y EAS"/>
    <s v="ACTAS DE REUNION"/>
    <n v="8"/>
    <d v="2023-08-01T00:00:00"/>
    <d v="2024-05-31T00:00:00"/>
    <n v="43.4"/>
  </r>
  <r>
    <s v="AUD_FIN_2022"/>
    <s v="AUDITORÍA FINANCIERA 2022"/>
    <n v="2023"/>
    <x v="57"/>
    <s v="Retiros en cheque y efectivo (D, IP) (Magdalena)"/>
    <x v="16"/>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Revisados los extractos bancarios de las cuentas donde se manejan los recursos girador por el ICBF, para la ejecución de programas, se realizan retiros en efectivo y cheque"/>
    <s v="Hacer seguimiento a las orientaciones impartidas en el memorando 20191000000001100011143 del 20/06/2019"/>
    <s v="Actvidad 3. Verificar, en sesión de Comité Regional de Gestión y Desempeño,  la efectividad  de las actividades propuestas en los PMCGR Hallazgo 29, que después del reporte del 100% de evidencias  han dado cierre al hallazgo"/>
    <s v="Acta Comite Regional de Gestión y Desempeño"/>
    <n v="1"/>
    <d v="2024-06-01T00:00:00"/>
    <d v="2024-07-31T00:00:00"/>
    <n v="8.6"/>
  </r>
  <r>
    <s v="AUD_FIN_2022"/>
    <s v="AUDITORÍA FINANCIERA 2022"/>
    <n v="2022"/>
    <x v="10"/>
    <s v="Registro Deterioro inventarios bienes destinados a la venta "/>
    <x v="17"/>
    <s v="Hallazgo N° 1. Registro Deterioro inventarios bienes destinados a la venta (Meta)_x000a__x000a_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ebles:_x000a__x000a_• Inmueble Casa Granada, identificado con matrícula inmobiliaria N°236-56558, contiene el Avaluó comercial GPYP 49 ICBF del 27 de noviembre de 2021 indica en sus numerales 7.3. CARACTERÍSTICAS GENERALES DEL INMUEBLE. TIPO DE BIEN INMUEBLE: Lote de Terreno, existen unas ruinas de construcción básicamente los muros de cerramiento. 7.4. CARACTERÍSTICAS FÍSICAS DEL INMUEBLE: TOPOGRAFÍA Y RELIEVE: USO ACTUAL: Al momento de realizar la inspección ocular del inmueble objeto del presente avalúo se evidencia que no presenta uso, prácticamente solo es el lote porque la construcción observada corresponde al cerramiento. 7.5. CARACTERÍSTICAS DEL INMUEBLE: DESCRIPCIÓN GENERAL DE LA CONSTRUCCIÓN: No aplica, se ha venido señalando que solamente existe el cerramiento._x000a__x000a_Por lo anterior, en la valuación realizada no se otorga valor monetario a la construcción, en ese sentido las construcciones del inmueble sufrieron un deterioro que corresponde al valor registrado en libros por $36.750.000, no obstante, el inmueble ya tenía registrado un deterioro por $16.582.500, concluyendo entonces que el valor dejado de registrar como Deterioro corresponde a $20.167.500. _x000a__x000a_• Inmueble Casa Villa Julia, identificado con matrícula inmobiliaria N°230-2034, contiene el Avaluó comercial GPYP-ICBF N°51 del 27 de noviembre de 2021, menciona en sus numerales 1.3 CARACTERÍSTICAS GENERALES DEL INMUEBLE, TIPO DE BIEN INMUEBLE: Lote de Terreno, 1.4 Características FÍSICAS DEL INMUEBLE: USO ACTUAL: Al momento de realizar la inspección ocular del inmueble objeto del presente avalúo se evidencia que no presenta uso, es una construcción para demolición. 1.5 CARACTERÍSTICAS DEL INMUEBLE, ESTADO DE LA CONSTRUCCIÓN: Pésimo, ESTADO DE CONSERVACIÓN: Pésimo._x000a__x000a__x000a_La firma valuadora no otorga valor comercial a las construcciones ubicadas en lote de terreno, en atención a lo consideraciones plasmadas en el avalúo, por cuanto el deterioro corresponde al valor registrado en libros en cuantía de $9.118.000_x000a__x000a_...Las situaciones antes descritas generan una subestimación de la cuenta 1580 Deterioro Acumulado de Inventarios, en cuantía de $29.285.500, debido a la inoportunidad de los respectivos registros."/>
    <s v="La CGR no especificó causa."/>
    <s v="Ausencia en la funcionalidad en el aplicativo SEVEN para el registro del deterioro de los inmuebles"/>
    <s v="Realizar los  registros manuales del deterioro de los dos inmuebles"/>
    <s v="1. Dar de baja los inmueble de acuerdo al deterioro realizado mediante los avaluos en el aplicativo SEVEN"/>
    <s v="Comprobante de Seven y Comprobante de contabilidad"/>
    <n v="2"/>
    <d v="2023-08-01T00:00:00"/>
    <d v="2023-09-30T00:00:00"/>
    <n v="8.6"/>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_x000a__x000a_ "/>
    <s v="Relizar Mesa de Trabajo Trimestral con los integrantes del grupo jurídico de la Regional liderada por el coordinador  para verificar estado de procesos judiciales y novedades contables que deban ser reportadas el grupo financiero"/>
    <s v="Acta  de reunion y listado de asistencia"/>
    <n v="4"/>
    <d v="2023-08-01T00:00:00"/>
    <d v="2024-07-31T00:00:00"/>
    <n v="52.1"/>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2. Presentar Informe de procesos judiciales que se encuentran en etapa de fallo al comité de gestión y desempeño ampliado para su seguimiento"/>
    <s v="Acta de comité Ampliado"/>
    <n v="4"/>
    <d v="2023-08-01T00:00:00"/>
    <d v="2024-07-31T00:00:00"/>
    <n v="52.1"/>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3. Remitir Informes Parciales de procesos Judiciales  al grupo financiero  trimestrales"/>
    <s v="Informe"/>
    <n v="4"/>
    <d v="2023-08-01T00:00:00"/>
    <d v="2024-07-31T00:00:00"/>
    <n v="52.1"/>
  </r>
  <r>
    <s v="AUD_FIN_2022"/>
    <s v="AUDITORÍA FINANCIERA 2022"/>
    <n v="2022"/>
    <x v="45"/>
    <s v="Provisión litigios y demandas sentencia en primera instancia (Meta)"/>
    <x v="17"/>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1. omision de reporte de cambios y verificacion por parte de los abogados a cargo de la actividad de representacion judicial._x000a_2. Inadecuado seguimiento a la actualización de la información _x000a_3. Ausencia de actualización  parcial antes del cierre de la vigencia  fiscal de las provisiones contablers una vez iniciada la vacancia judicial"/>
    <s v="Fortalecer el Seguimiento al opotuno reporte de las novedades referidas a  las provisiones contables de los procesos judiciales"/>
    <s v="4. Realizar   grupo de estudio en el Grupo Jurídico de la Resolución 5050 de 2017, con el fin de analizar  los calculos de la provisión contable en procesos judiciales."/>
    <s v="Acta y listado de asistencia"/>
    <n v="1"/>
    <d v="2023-08-01T00:00:00"/>
    <d v="2023-12-31T00:00:00"/>
    <n v="21.7"/>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1. Mesas de trabajo bimestral con la participación de los supervisores y sus apoyos financieros para presentar  a control y seguimiento del grupo de Asistencia Técnica y Grupo financiero del estado de la ejecución presupuestal, identificarl las inejecuciones y posibles liberaciones de saldos  para presentar al comite de gestión y desempeño basico, referido al 20% de los contratos de aporte de la Regional en los que se identifiquen factores criticos de seguimiento."/>
    <s v="informe de resultado de las mesas de trabajo realizadas "/>
    <n v="5"/>
    <d v="2023-08-01T00:00:00"/>
    <d v="2024-07-31T00:00:00"/>
    <n v="52.1"/>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 2. Realizar seguimiento mensual en el marco de Comite Regional de Gestión y Desempeño Basico a los saldos de los compromisos, contratos pendientes por liquidar, y reservas pendientes por ejecutar."/>
    <s v="Acta de Comité Regional de gestión y Desempeño Regional"/>
    <n v="12"/>
    <d v="2023-08-01T00:00:00"/>
    <d v="2024-07-31T00:00:00"/>
    <n v="52.1"/>
  </r>
  <r>
    <s v="AUD_FIN_2022"/>
    <s v="AUDITORÍA FINANCIERA 2022"/>
    <n v="2022"/>
    <x v="20"/>
    <s v="Vigencias expiradas (D) (Dirección General)"/>
    <x v="17"/>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Deficiencia en la supervisión, seguimiento y control  de saldos de los compromisos presupuestales"/>
    <s v="Fortalecer los controles de  seguimiento, revisión presupuestal y oportunidad en liberación de saldos"/>
    <s v="3. Presentar Informe al comité de gestiion y desempeño del resultado de las mesas de trabajo  con los supervisores y equipos de supervisión del seguimiento presupuestal de los contratos de aporte de la Regional"/>
    <s v="Correo electronico de la Remisión del Informe con destino al comité de gestión y desempeño"/>
    <n v="5"/>
    <d v="2023-08-01T00:00:00"/>
    <d v="2024-07-31T00:00:00"/>
    <n v="52.1"/>
  </r>
  <r>
    <s v="AUD_FIN_2022"/>
    <s v="07. AUDITORÍA FINANCIERA 2018"/>
    <n v="2018"/>
    <x v="9"/>
    <s v="Actualización valor de los Activos "/>
    <x v="17"/>
    <s v="HALLAZGO 18.  Actualización valor de los Activos (A-D) H8 Meta_x000a__x000a_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r físicamente el bien, situación que genera una incertidumbre contable por el valor real del precitado activo. Hallazgo con presunta incidencia disciplinaria"/>
    <s v="Activo registrado al valor de su adquisición."/>
    <s v="Activo registrado al valor de su adquisición."/>
    <s v="Imposibilidad de identificar físicamente el bien a fin de poder efectuar un cálculo para actualizar del valor real del inmueble."/>
    <s v="1. Reunión bimestral  con el grupo de gestión de bienes  con el fin de conocer el estado del proceso del hallazgo hasta que se logre definir la situación del inmueble."/>
    <s v="Acta Reunion Listado Asistencia"/>
    <n v="6"/>
    <d v="2023-08-01T00:00:00"/>
    <d v="2024-07-31T00:00:00"/>
    <n v="52.1"/>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Identificar con antelación los procesos a los que se les debe calificar el riesgo en eKOGUI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r>
  <r>
    <s v="AUD_FIN_2022"/>
    <s v="24. AUDITORÍA FINANCIERA 2021"/>
    <n v="2021"/>
    <x v="58"/>
    <s v="Oportunidad en los registros de provisiones (Dirección General)"/>
    <x v="18"/>
    <s v="Hallazgo N° 17. Oportunidad en los registros de provisiones (Dirección General)_x000a_El proceso judicial 25000233600020130154700, fue fallado favorable en primera y segunda instancia el 2018/05/04 y 2021/10/11 y se estableció como última actuación “Sentencia”._x000a_Al respecto dado que se ha fallado en primera y segunda instancia a favor del ICBF, la Resolución 5050 en su artículo quinto establece: “…Si la sentencia es favorable en primera y segunda instancia, y el demandante apela o interpone recurso extraordinario de casación, se debe mantener el valor de la provisión indicada antes del fallo correspondiente, hasta que el proceso se encuentre debidamente ejecutoriado”._x000a_En este caso la entidad no cancelo la provisión que se tenía establecida, toda vez que no se evidencia apelación o recurso extraordinario de casación por parte del demandante; por lo anterior se establece que la cuenta 270103 se encuentra sobreestimada en cuantía de $1.353.491.921 y subestima la cuenta 3110 en el mismo valor._x000a__x000a_... situación que afecta la realidad de la información financiera de la Entidad, incumplimiento con las características cualitativas de confiabilidad, relevancia y comprensibilidad de la información contable contenidas en el Marco Normativo para las Entidades del Gobierno."/>
    <s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Proponer a la Dirección Financiera cómo líder del proceso de Gestión Financiera, la modificación de los documentos del Sistema de Gestión para implementar la simplificación del trámite, con la centralización de la contabilidad de los procesos jurídicos."/>
    <s v="Propuesta de ajuste a procedimiento e instructivo."/>
    <n v="1"/>
    <d v="2023-08-01T00:00:00"/>
    <d v="2023-09-30T00:00:00"/>
    <n v="8.6"/>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mplementar estrategia de simplificación de trámites para la contabilidad de los procesos jurídicos."/>
    <s v="Implementar la estrategia de simplificación, con la centralización de la contabilidad de los procesos jurídicos."/>
    <s v="Informe Financiero de los procesos Jurídicos -IFP"/>
    <n v="2"/>
    <d v="2023-12-01T00:00:00"/>
    <d v="2024-01-30T00:00:00"/>
    <n v="8.6"/>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Identificar con antelación los procesos a los que se les debe calificar el riesgo y realizar provisión contable."/>
    <s v="Remitir correo durante los primeros 5 días del  mes a los Directores Regionales, Coordinadores Jurídicos y Apoderados, informando los procesos a los que se les debe calificar el riesgo en Ekogui y realizar movimiento contable en el mes."/>
    <s v="Correo electrónico"/>
    <n v="4"/>
    <d v="2023-08-01T00:00:00"/>
    <d v="2023-11-30T00:00:00"/>
    <n v="17.3"/>
  </r>
  <r>
    <s v="AUD_FIN_2022"/>
    <s v="AUDITORÍA FINANCIERA 2022"/>
    <n v="2022"/>
    <x v="45"/>
    <s v="Provisión litigios y demandas sentencia en primera instancia (Meta)"/>
    <x v="18"/>
    <s v="Hallazgo N° 10. Provisión litigios y demandas sentencia en primera instancia (Meta)_x000a__x000a_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s de ellos no se registraron los ajustes correspondientes al valor de la provisión tal como es indicado en la Resolución 5050 de 2017 y el Instructivo contable para procesos jurídicos._x000a__x000a_• Proceso N°50 001 33 33 007 2015 00534 00, reparación directa, sentencia en primera instancia, proferida el 21 de enero de 2021, en el cual resuelve condenar al ICBF al pago 50 salarios mínimos legales mensuales vigentes por concepto del daño moral y en la misma cuantía por concepto del daño a la vida; para este proceso a 31 de diciembre de 2022, la entidad registra una provisión contable de $182.219.460, la cual presenta una sobreestimación de $82.219.460, toda vez que la condena asciende a 100.000.000 tomando como base el SMLMV decretado para el 2022._x000a__x000a_• Proceso N°50001-33-31-009-2017-00188-00 reparación directa, sentencia en primera instancia, proferida el 30 de agosto de 2020, por el cual condena al ICBF al pago de los siguientes conceptos:_x000a__x000a_Ver Cuadro N° 103_x000a__x000a_A 31 de diciembre de 2022 la provisión contable para este proceso se encuentra sobre estimada en $749.194.923, toda vez que se registra en $801.251.874,00._x000a__x000a_Situación que genera una sobreestimación en la cuenta 2701 Provisión Litigios y Demandas, en cuantía de $831.414.383 que corresponde al mayor valor registrado de los dos procesos mencionados anteriormente."/>
    <s v="La CGR no especificó causa."/>
    <s v="Complejidad en los procedimientos de actualización y reporte contable de procesos jurídicos."/>
    <s v="Evaluar la calificación del riesgo y los movimientos contables de los procesos jurídicos."/>
    <s v="Evaluar a la Direcciones Regionales y al Grupo de Representación Judicial a través del Indicador A7-PA5-07"/>
    <s v="Resultado Indicador SIMEI"/>
    <n v="2"/>
    <d v="2023-08-01T00:00:00"/>
    <d v="2024-02-28T00:00:00"/>
    <n v="30.1"/>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Solicitar oficialmente a la CGR lineamiento sobre el reporte de los procesos penales que no corresponden a delitos contra la administración pública."/>
    <s v="Oficio de Solicitud Lineamiento CGR"/>
    <n v="1"/>
    <d v="2023-08-01T00:00:00"/>
    <d v="2023-11-30T00:00:00"/>
    <n v="17.3"/>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Formular actualización del &quot;Procedimiento para Ejercer la Defensa en Demandas Contenciosas Administrativas en Contra del ICBF&quot; donde se especifque la ruta para la contabilización de los procesos penales que no corresponden a delitos contra la administración pública."/>
    <s v="Procedimiento actualizado"/>
    <n v="1"/>
    <d v="2023-12-01T00:00:00"/>
    <d v="2024-01-30T00:00:00"/>
    <n v="8.6"/>
  </r>
  <r>
    <s v="AUD_FIN_2022"/>
    <s v="AUDITORÍA FINANCIERA 2022"/>
    <n v="2022"/>
    <x v="59"/>
    <s v="Registro cuenta 27015001 provisiones de litigios y reporte procesos penales en SIRECI (D) (Dirección General)"/>
    <x v="18"/>
    <s v="Hallazgo N° 11. Registro cuenta 27015001 provisiones de litigios y reporte procesos penales en SIRECI (D) (Dirección General)_x000a__x000a_Efectuado el análisis de la información del Reporte Procesos Judiciales suministrado por el ICBF a diciembre 31 de 2022 y el Formato 9 del SIRECI, se observa que:_x000a__x000a_La cuenta contable de procesos penales no fue reportada en este formato por $175.560.600 como se identifica en el cuadro adjunto._x000a__x000a_El valor de las provisiones de los procesos administrativos es $134.993.534.882, el valor registrado en contabilidad según el balance consolidado y regionalizado a 31 de diciembre de 2022 en la cuenta 270103001 es de $134.985.683.973, presentándose una diferencia de $7.850.909._x000a__x000a_Así mismo, el valor de la provisión de los procesos laborales es $7.029.862.986, del Reporte Procesos Judiciales suministrado por el ICBF y el Formato 9 del SIRECI, al verificar el valor registrado contablemente en el balance consolidado y regionalizado a 31 de diciembre de 2022, en la cuenta 270105001 es $7.022.012.077, presentándose una diferencia por reclasificar entre la información reportada en procesos judiciales y el formato 9 del SIRECI con lo reportado en contabilidad de las cuentas mencionadas 270103001 y 270105001, por $7.850.909, según el Balance a 31 de diciembre de 2022._x000a__x000a_Ver Cuadro N° 104_x000a__x000a_... que afecta la realidad de la información reportada por la entidad."/>
    <s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
    <s v="Inexistencia de lineamiento por parte de la CGR frente al reporte de procesos penales cuya causa no son delitos contra la administración pública."/>
    <s v="Definir la ruta para la contabilización y reporte a la CGR de los procesos penales que no corresponden a delitos contra la administración pública."/>
    <s v="Publicación y  socialización del &quot;Procedimiento para Ejercer la Defensa en Demandas Contenciosas Administrativas en Contra del ICBF&quot; donde se especifque el tratamiento de los procesos penales que no son por delitos contra la administración pública."/>
    <s v="Procedimiento publicado"/>
    <n v="1"/>
    <d v="2024-02-01T00:00:00"/>
    <d v="2024-03-30T00:00:00"/>
    <n v="8.3000000000000007"/>
  </r>
  <r>
    <s v="AUD_FIN_2022"/>
    <s v="24. AUDITORÍA FINANCIERA 2021"/>
    <n v="2021"/>
    <x v="18"/>
    <s v="Pérdida de recursos de Apropiación (Dirección General)"/>
    <x v="1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Deficiencias en el monitoreo y seguimiento a la ejecución pptal, por cuanto no se generan alertas que permitan implementar acciones para mejorar el nivel de ejecución  "/>
    <s v="Analizar en Comité de Seguimiento a la Ejecución Pptal el estado y avance del comportamiento de la ejecución y generar las alertas y correctivos necesarios para la redistribución de los recursos de manera oportuna. "/>
    <s v="1. Verificar el cumplimiento de los compromisos adquiridos en cada sesión  de Comité de Seguimiento a la Ejecución presupuestal l y verificar el resultado de las acciones implementadas y su efecto en la ejecución de recursos y cumplimiento de metas durante la vigencia 2023.  "/>
    <s v="Actas de Comité de Seguimiento a la Ejecución Presupuestal (Verificación cumplimiento de compromisos, alertas generadas y las acciones/correctivos a implementar tendientes a mejorar la ejecución)"/>
    <n v="5"/>
    <d v="2023-08-01T00:00:00"/>
    <d v="2023-12-31T00:00:00"/>
    <n v="22"/>
  </r>
  <r>
    <s v="AUD_FIN_2022"/>
    <s v="24. AUDITORÍA FINANCIERA 2021"/>
    <n v="2021"/>
    <x v="18"/>
    <s v="Pérdida de recursos de Apropiación (Dirección General)"/>
    <x v="19"/>
    <s v="Hallazgo N° 22. Pérdida de recursos de Apropiación (Dirección General)_x000a_La ejecución de gastos de Inversión del Instituto en 2021 fue del 96%. No obstante, se observa una baja ejecución en los siguientes rubros que se traduce en una pérdida de recursos de apropiación por $84.611.217.665, así:_x000a_Ver Cuadro N° 58_x000a_... No hay un óptimo aprovechamiento de los recursos asignados, impidiendo liberar oportunamente saldos no comprometidos, en favor de la atención de la población beneficiaria, que pueden afectar la prestación de los servicios a satisfacción de proyectos de inversión en desarrollo cuya finalidad es principalmente el cumplimiento de fines esenciales de estado."/>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s v="En la programación y asignación de recursos _x000a_no se tienen en cuenta las necesidades reales de las regionales."/>
    <s v="Realizar programación y asignación de recursos de manera participativa y concertada entre regionales y Sede de la Dirección Nacional, incluyendo necesidades reales basadas en el análisis de diagnósticos sociales situacionales y el comportamiento de la ejecución en la vigencia anterior."/>
    <s v="2. Realizar programación y asignación de recursos de la vigencia 2024 de manera participativa y concertada entre regionales y Sede de la Dirección Nacional, incluyendo necesidades reales basadas en el análisis de diagnósticos sociales situacionales y el comportamiento de la ejecución en la vigencia anterior (2023)."/>
    <s v="Actas de Comité de Seguimiento a la Ejecución Presupuestal (Verificación cumplimiento de compromisos, alertas generadas y las acciones/correctivos a implementar tendientes a mejorar la ejecución)"/>
    <n v="5"/>
    <d v="2024-01-01T00:00:00"/>
    <d v="2024-03-31T00:00:00"/>
    <n v="22"/>
  </r>
  <r>
    <s v="AUD_FIN_2022"/>
    <s v="AUDITORÍA FINANCIERA 2022"/>
    <n v="2022"/>
    <x v="23"/>
    <s v="Recursos de Apropiación vigencia 2022 (D) (Dirección General)"/>
    <x v="19"/>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monitoreo y seguimiento a la ejecución pptal, por cuanto no se generan alertas que permitan implementar acciones para mejorar el nivel de ejecución  "/>
    <s v="Analizar en el Comité de Seguimiento a la Ejecución Pptal el estado y avance del comportamiento de la ejecución y generar las alertas y correctivos necesarios para la redistribución de los recursos de manera oportuna. "/>
    <s v="1. Fortalecer el seguimiento y monitoreo de la programación, planeación y ejecución presupuestal con el propósito de identificar falencias y poder formular las acciones oportunas para la correcta apropiación de los recursos de la vigencia."/>
    <s v="Memorando mensual  del estado de la ejecución presupuestal a todas las áreas del ICBF para la respectiva toma de decisiones. "/>
    <n v="5"/>
    <d v="2023-08-01T00:00:00"/>
    <d v="2023-12-31T00:00:00"/>
    <n v="21.7"/>
  </r>
  <r>
    <s v="AUD_FIN_2022"/>
    <s v="AUDITORÍA FINANCIERA 2022"/>
    <n v="2022"/>
    <x v="27"/>
    <s v="Ejecución Presupuestal Regional Cauca (D) (Cauca)"/>
    <x v="19"/>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ficiencias en el ejercicio del seguimiento presupuestal para garantizar la liberación oportuna de los recursos de inejecución y aquellos recursos que no son objeto de contratación."/>
    <s v="Realizar seguimiento y control al avance de la ejecución presupuestal, con el fin de generar las alertas necesarias que permitan implementar los correctivos necesarios y toma desiciones frente a la liberación o redistribución de los recursos."/>
    <s v="1. Realizar el seguimiento mensual a la ejecucion de los recursos asignados,por medio del comité de seguimiento a la ejecucion presupuestal  identificando la  liberación o redistribución de los recursos. (Resol. 3080 de 2016)"/>
    <s v="Actas de Comité de Seguimiento a la Ejecución Presupuestal (Verificación cumplimiento de compromisos, alertas generadas y las acciones/correctivos a implementar tendientes a mejorar la ejecución)"/>
    <n v="5"/>
    <d v="2023-08-01T00:00:00"/>
    <d v="2023-12-31T00:00:00"/>
    <n v="22"/>
  </r>
  <r>
    <s v="AUD_FIN_2022"/>
    <s v="22. AUDITORIA CUMPLIMIENTO CDI"/>
    <n v="2021"/>
    <x v="60"/>
    <s v="Hallazgo N° 3. Refrigerios y almuerzos Contrato de Aporte 88000392020_x000a_Regional San Andrés (D, F)"/>
    <x v="20"/>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sconocimiento u omisión de los requisitos requeridos para la legalización de cuentas lo  cual influye en el inadecuado seguimiento y control en el manejo de los recursos financieros. "/>
    <s v="H3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r>
  <r>
    <s v="AUD_FIN_2022"/>
    <s v="22. AUDITORIA CUMPLIMIENTO CDI"/>
    <n v="2021"/>
    <x v="60"/>
    <s v="Hallazgo N° 3. Refrigerios y almuerzos Contrato de Aporte 88000392020_x000a_Regional San Andrés (D, F)"/>
    <x v="20"/>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Se debe a las debilidades desde la supervisión del contrato para el seguimiento y control desde el rol financiero, técnico y jurídico. "/>
    <s v="H3_ A2  Realizar mesa de trabajo con la Dirección Regional San Andrés, donde se revise y retroalimente el ejercicio de supervisión en los contratos. "/>
    <s v="Desarrollar mesa de trabajo con la Dirección Regional San Andrés,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4-03-31T00:00:00"/>
    <n v="34.700000000000003"/>
  </r>
  <r>
    <s v="AUD_FIN_2022"/>
    <s v="AUDITORÍA FINANCIERA 2022"/>
    <n v="2022"/>
    <x v="23"/>
    <s v="Recursos de Apropiación vigencia 2022 (D) (Dirección General)"/>
    <x v="20"/>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bilidades en la supervisión financiera de contratos al no realizar seguimiento a los saldos de ejecución presupuestal de los contratos de aporte."/>
    <s v="H12.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r>
  <r>
    <s v="AUD_FIN_2022"/>
    <s v="AUDITORÍA FINANCIERA 2022"/>
    <n v="2022"/>
    <x v="35"/>
    <s v="Liberación de Recursos (D) (Valle del Cauca)"/>
    <x v="20"/>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es en la supervisión financiera de contratos al no realizar seguimiento a los saldos de ejecución presupuestal de los contratos de aporte."/>
    <s v="H13.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r>
  <r>
    <s v="AUD_FIN_2022"/>
    <s v="AUDITORÍA FINANCIERA 2022"/>
    <n v="2022"/>
    <x v="27"/>
    <s v="Ejecución Presupuestal Regional Cauca (D) (Cauca)"/>
    <x v="20"/>
    <s v="Hallazgo N° 14. Ejecución Presupuestal Regional Cauca (D) (Cauca)_x000a__x000a_Revisados los reportes de la ejecución presupuestal de gastos entre enero y diciembre de 2022, registrados como vigencia actual en SIIF Nación, para la unidad ejecutora 41-06-00-019 “ICBF Dirección Regional Cauca” y 41-06-00-110 &quot;programa para desarrollar habilidades del siglo 21 en la adolescencia y la juventud colombiana - crédito BID Cauca&quot;, se evidenció en la Dirección Regional Cauca, que se registró una apropiación presupuestal definitiva durante el 2022 por $237.971.863.559 en todos los rubros presupuestales del gasto, de los cuales expidieron CDP por $236.622.708.960, quedando saldo disponible sin comprometer ni ejecutar en el presupuesto de gastos del 2022 por $1.349.154.599, que representó el 1% del total de los recursos asignados y apropiados ($237.971.863.559) en las dos unidades ejecutoras; en los siguientes rubros presupuestales de funcionamiento e inversión, donde el programa más afectado fue primera infancia, rubro C-4102-1500-18._x000a__x000a_Ver Cuadro N° 108 - Rubros presupuestales de gastos 2022 sin compromiso ni ejecución._x000a__x000a_En efecto, de los compromisos aprobados conforme a los CDP expedidos durante el 2022 por $236.622.708.960 del presupuesto ejecutado, registrado como “vigencia actual” en el SIIF Nación, la Dirección Regional Cauca aprobó la liberación de recursos no ejecutados en los diferentes Centros Zonales y Grupos de apoyo por $8.645.894.052 como se describe en el siguiente cuadro, al cierre de la vigencia fiscal, aumentando así la “pérdida de apropiación”, al no permitir la disponibilidad de reasignación y redistribución._x000a__x000a_Ver Cuadro N° 109 - Rubros presupuestales de Gastos 2022 con liberaciones por inejecución._x000a__x000a_... Que ocasiona la “pérdida de apropiación” del presupuesto de gastos asignados al ICBF para la vigencia 2022 y sobrestimaciones en la ejecución presupuestal registrada con recursos de la Nación y Propios, en $8.645.894.052 y, no garantiza el cumplimiento de metas sociales y financieras en forma adecuada y oportuna, siendo reducidas para el 2022 y 2023; y ocasiona el recorte presupuestal._x000a_"/>
    <s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idad en la celebración y ejecución de las obligaciones contractuales y del presupuesto asignado para inversión social."/>
    <s v="Debilidades en la supervisión financiera de contratos al no realizar seguimiento a los saldos de ejecución presupuestal de los contratos de aporte."/>
    <s v="H14.A1 Hacer seguimiento en la regional a los saldos de ejecución presupuestal, en aras de verificar que se este dando aplicación a los procedimientos establecidos de conformidad con la Guía Financiera para la presente vigencia."/>
    <s v="Generar alertas de forma articulada desde el equipo financiero de la DPI sobre el correcto manejo de los saldos. "/>
    <s v="Correos con orientaciones y de seguimiento al cumplimiento."/>
    <n v="4"/>
    <d v="2023-08-01T00:00:00"/>
    <d v="2023-12-31T00:00:00"/>
    <n v="34.6"/>
  </r>
  <r>
    <s v="AUD_FIN_2022"/>
    <s v="AUDITORÍA FINANCIERA 2022"/>
    <n v="2022"/>
    <x v="38"/>
    <s v=" Constitución de reservas presupuestales 2022 (D) (Bogotá)"/>
    <x v="20"/>
    <s v="Hallazgo N° 16. Constitución de reservas presupuestales 2022 (D) (Bogotá)_x000a__x000a_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 obedece al criterio necesario de fuerza mayor o caso fortuito, es decir, a circunstancias imposibles de prever e irresistibles:_x000a__x000a_Ver Cuadro N° 111  -Reservas no refrendadas ICBF Regional Bogotá_x000a__x000a_... En tal sentido se afecta el principio de anualidad del presupuesto, al generar incertidumbre sobre la confiabilidad de la información presupuestal de las reservas presupuestales, lo cual reduce los recursos disponibles del presupuesto ya que no se liberan en la vigencia que corresponde._x000a_"/>
    <s v="Lo anterior demuestra deficiencias de planeación y supervisión en la ejecución de los contratos y en la adopción de procedimientos para la entrega de los soportes que permitan evidenciar el cumplimiento y pago de las obligaciones contractuales por parte del contratista."/>
    <s v="Falta de control efectivo y oportuno en el ejercicio de supervisión por parte de la coordinación de centro zonal al cual esta adscrito la ejecución del contrato."/>
    <s v="H16.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y realñizar seguimiento al cumplimiento de las orientaciones dadas."/>
    <s v="Estructurar memorando de orientaciones."/>
    <s v="Memorando "/>
    <n v="1"/>
    <d v="2023-08-01T00:00:00"/>
    <d v="2023-12-31T00:00:00"/>
    <n v="21.7"/>
  </r>
  <r>
    <s v="AUD_FIN_2022"/>
    <s v="AUDITORÍA FINANCIERA 2022"/>
    <n v="2022"/>
    <x v="28"/>
    <s v="Constitución de Reservas Presupuestales 2022 (D) (Cauca)"/>
    <x v="20"/>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Falta de control efectivo y oportuno en el ejercicio de supervisión por parte de la coordinación de centro zonal al cual esta adscrito la ejecución del contrato."/>
    <s v="H17.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r>
  <r>
    <s v="AUD_FIN_2022"/>
    <s v="AUDITORÍA FINANCIERA 2022"/>
    <n v="2022"/>
    <x v="29"/>
    <s v="Ejecución de Reservas Rezago 2021 (D) (Cauca)"/>
    <x v="20"/>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Falta de control efectivo y oportuno en el ejercicio de supervisión por parte de la coordinación de centro zonal al cual esta adscrito la ejecución del contrato."/>
    <s v="H18.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r>
  <r>
    <s v="AUD_FIN_2022"/>
    <s v="AUDITORÍA FINANCIERA 2022"/>
    <n v="2022"/>
    <x v="46"/>
    <s v="Cancelación de reservas rezago 2021 (D) (Valle del Cauca)"/>
    <x v="20"/>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Falta de control efectivo y oportuno en el ejercicio de supervisión por parte de la coordinación de centro zonal al cual esta adscrito la ejecución del contrato."/>
    <s v="H19.A1 Fortalecer a través de controles y seguimiento en la ejecución prespuestal, para lo cual se estructurara un memorando de orientaciones que incluya los elementos relacionados con el manejo presupuestal de los recursos direccionados a la atención enmarcados en el contrato de aporte, así como lo relacionado con la constitución y cancelación de reservas presupuestales."/>
    <s v="Estructurar memorando de orientaciones"/>
    <s v="Memorando "/>
    <n v="1"/>
    <d v="2023-08-01T00:00:00"/>
    <d v="2023-12-31T00:00:00"/>
    <n v="21.7"/>
  </r>
  <r>
    <s v="AUD_FIN_2022"/>
    <s v="AUDITORÍA FINANCIERA 2022"/>
    <n v="2022"/>
    <x v="20"/>
    <s v="Vigencias expiradas (D) (Dirección General)"/>
    <x v="20"/>
    <s v="Hallazgo N° 20. Vigencias expiradas (D) (Dirección General)_x000a__x000a_De la revisión efectuada a la documentación suministrada, relacionada con los insumos de auditoría identificados con los radicados 2023ER0003384, 2022ER0215265, 2022ER0136510, 2022ER01116242 y 2022ER0129675, se establecieron las siguientes condiciones:_x000a__x000a_A. Contrato 1306 de 2019-AGROBOLSA .S. A._x000a__x000a_Mediante la Resolución 5946 del 26 de diciembre de 2022, el ICBF reconoció y ordenó pagar a través de Pasivos Exigibles de Vigencias Expiradas en favor de AGROBOLSA S.A. Comisionista de Bolsa, con NIT 830-103-828-5, la suma de $1.383.663 según el comprobante de pago SIIF Nación No. 459366622 del 2022-12-29, por concepto de ejecución del contrato 1306 de 2019 Sede DG. se constituyó la reserva presupuestal correspondiente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99-1500-8-0-4199064-02 Adquisición de bienes y servicios - servicio de implementación de sistemas de gestión - fortalecimiento institucional en el ICBF a nivel nacional._x000a__x000a_B. Contrato 1627/ 2019/ Unión / Temporal Familias MIC/Grupo Empresarial Pinzón Muñoz SAS_x000a_Por medio de las Resoluciones 3929 del 8 de agosto, 3977 del 12 agosto y 4068 del 26 de agosto de 2022, el ICBF reconoció y ordenó pagar a través de Pasivos Exigibles de Vigencias Expiradas en favor de la Unión / Temporal Familias MIC/Grupo Empresarial Pinzón Muñoz SAS con NIT 900372215-7, la suma de $444.849.148 según el comprobante de pago SIIF Nación 271713822 del 31 de agosto de 2022, por concepto de ejecución del contrato 1627/2019. Se identificó la constitución de la reserva presupuestal correspondiente en la vigencia 2020 y no se ejecutó durante la vigencia 2021.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5-02 Adquisición De Bienes Y Servicios - Edificaciones De Atención A La Primera Infancia Adecuadas - Apoyo Al Desarrollo Integral De La Primera Infancia A Nivel Nacional_x000a__x000a_C. Contrato 577/ 2016/ Fundación Social con Futuro._x000a_Mediante la Resolución 1600 del 3 de junio de 2022, el ICBF reconoció y ordenó pagar a través de Pasivos Exigibles de Vigencias Expiradas en favor de Fundación Social Con Futuro, con NIT 823004907, la suma de $14.579.212 según el comprobante de pago SIIF Nación No. 178268022 del 2022-06-22, por concepto de ejecución del contrato 577 de 2016/ Regional Cundinamarca. No se constituyó la reserva presupuestal correspondiente.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_x000a__x000a_D. Contrato 127/2013/Regional Meta /ICBF-Asociación de Padres de Familia del Hogar Infantil La Macarena._x000a__x000a_Por medio de la Resolución 793 del 19 de agosto de 2022, el ICBF reconoció y ordenó pagar a través de Pasivos Exigibles de Vigencias Expiradas en favor de Asociación de Padres de Familia del Hogar Infantil La Macarena., con NIT 892099280, la suma de $3.871.008, según el comprobante de pago SIIF Nación 265720322 del 2022-08-25. Se identificó como causa la no constitución de la reserva presupuestal correspondiente._x000a__x000a_La anterior situación se genera por deficiencias de supervisión en el control de la ejecución de recursos del contrato, inobservando la normatividad presupuestal citada y generando riesgo financiero para el cumplimiento de las metas y fines dispuestos en el Proyecto C-4102-1500-18-0-4102002-02 Adquisición de bienes y servicios - servicio de atención tradicional a la primera infancia - apoyo al desarrollo integral de la primera infancia a nivel nacional, en la vigencia 2022._x000a__x000a_... dando lugar a un total de pagos de Pasivos Exigibles de Vigencias Expiradas por $464.683.031"/>
    <s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s metas y fines dispuestos en los proyectos citados, ..."/>
    <s v="Falta de control efectivo y oportuno en el ejercicio de supervisión, por parte de la coordinación de centro zonal y de la regional al cual esta adscrito la ejecución del contrato."/>
    <s v="H20.A1 Socializar el procedimiento de reconocimiento y pago de vigencias expiradas, así como lo relacionado con la constitución y cancelación de reservas presupuestales, en apoyo con la Dirección Financiera."/>
    <s v="Desarrollar jornada de asistencia técnica virtual con las 33 regionales, para socializar el procedimiento de reconocimiento y pago de vigencias expiradas, así como lo relacionado con la constitución y cancelación de reservas presupuestales._x000a_Actividad dirigida a supervisores de contrato, enlaces territoriales y profesionales del rol jurídico, financiero, adscritos al esquema de seguimiento a la ejecución."/>
    <s v="Acta de reunión o videoconferencia y listados de asistencia "/>
    <n v="1"/>
    <d v="2023-08-01T00:00:00"/>
    <d v="2023-12-31T00:00:00"/>
    <n v="34.6"/>
  </r>
  <r>
    <s v="AUD_FIN_2022"/>
    <s v="AUDITORÍA FINANCIERA 2022"/>
    <n v="2022"/>
    <x v="30"/>
    <s v="Registro de información ejecución contratos de aporte Centro Zonal Macizo (Cauca)"/>
    <x v="2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Desconocimiento u omisión de los requisitos requeridos para la legalización de cuentas lo  cual influye en el inadecuado seguimiento y control en el manejo de los recursos financieros. "/>
    <s v="H21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34.6"/>
  </r>
  <r>
    <s v="AUD_FIN_2022"/>
    <s v="AUDITORÍA FINANCIERA 2022"/>
    <n v="2022"/>
    <x v="30"/>
    <s v="Registro de información ejecución contratos de aporte Centro Zonal Macizo (Cauca)"/>
    <x v="20"/>
    <s v="Hallazgo N° 21. Registro de información ejecución contratos de aporte Centro Zonal Macizo (Cauca)_x000a__x000a_Como resultado de la evaluación documental de los contratos de aporte suscritos en la vigencia 2020 y ejecutados en el Centro Zonal Macizo de la Dirección Regional Cauca del ICBF en 2022, se evidenció:_x000a__x000a_En el Contrato No. 19005782020 (modalidad HCB) ejecutado por $1.449.939.827, quedó saldo no ejecutado y pendiente por liberar de $93.014.861 en el compromiso No.7522 a diciembre 31 de 2022. Y la reserva presupuestal No. 4821 por $39.824.042 no fue ejecutada en el 2022, siendo liberados estos recursos._x000a__x000a_En el Contrato No. 19005792020 (modalidad HCB) ejecutado por $1.882.901.322 se evidenció que el compromiso No.7822 a diciembre 31 de 2022 registró liberación de recursos de $137.268.618, quedando saldo no ejecutado y pendiente por liberar de $56.897.424. Y la reserva presupuestal No. 5421 por $65.272.554 fue ejecutada en un 13% en el 2022, liberando recursos por $56.898.424._x000a__x000a_Situación que no garantiza información financiera oportuna para la toma de decisiones sobre la ejecución contractual, presupuestal y liquidación de contratos, con la información presentada por los supervisores en los Centros Zonales; y conlleva a la afectación de la prestación del servicio para hogares comunitarios por la modificación de metas."/>
    <s v="Lo anterior obedece a deficiencias en los mecanismos de seguimiento y monitoreo a la ejecución y liquidación contractual, registros de información financiera inoportuna frente a los hechos ocurridos y falencias en las labores de supervisión en el Centro Zonal."/>
    <s v="Falta de seguimiento por parte de la supervisión del contrato en el seguimiento financiero, al no  tener en cuenta el cumplimiento  de los manuales operativos  para el control y seguimiento de los contratos."/>
    <s v="H21 A2 Planear y ejecutar acciones de asistencia técnica relacionados al seguimiento técnico jurídico y financiero realizado con la supervisión de los contratos. "/>
    <s v="Desarrollar jornada de asistencia técnica dirigida a la Dirección Regional Cauca, en temáticas  especificas relacionadas  al proceso de supervisión, _x000a__x000a_Dirigida a supervisiores, enlaces territoriales y profesionales del rol financiero, técnico y jurídico adscritos al esquema de seguimiento a la ejecución."/>
    <s v="Grabación video conferencia y listado de asistencia o acta de reunión. "/>
    <n v="1"/>
    <d v="2023-08-01T00:00:00"/>
    <d v="2024-03-31T00:00:00"/>
    <n v="34.700000000000003"/>
  </r>
  <r>
    <s v="AUD_FIN_2022"/>
    <s v="AUDITORÍA FINANCIERA 2022"/>
    <n v="2022"/>
    <x v="31"/>
    <s v="Reintegro Contrato N° 19005302020 Centro Zonal Indígena (D, F, BA) (Cauca)"/>
    <x v="20"/>
    <s v="Hallazgo N° 22. Reintegro Contrato N° 19005302020 Centro Zonal Indígena (D, F, BA) (Cauca)_x000a__x000a_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io de 2022, fechada en agosto 19 de 2022, que la información financiera del contrato registró ejecución total de $2.031.080.297, pagos totales de $2.050.085.087 e inejecuciones que ascendieron a $19.004.790; recursos pagados en el 2021 y 2022, que no han sido reintegrados por parte de la Fundación a la Regional Cauca, como se refleja en el siguiente cuadro._x000a__x000a_Ver Cuadro N° 116 - Balance de ejecución y pagos Contrato de Aporte 19005302020 Regional Cauca_x000a__x000a_..., generando pérdida de los recursos públicos en cuantía de $19.004.790, debido a una gestión fiscal ineficiente e inoportuna, afectando la misión institucional que realiza e ICBF._x000a__x000a_Que además generó que el ICBF no efectuara la reinversión de las inejecuciones o en su defecto la liberación oportuna de los recursos durante la respectiva vigencia fiscal, lo que conlleva a que se refleje en el presupuesto 2022 una ejecución que no corresponde a la realidad en el rubro._x000a__x000a_Hechos que constituyen connotación fiscal en cuantía de $19.004.790 y presunto alcance disciplinario. Y como consecuencia del hallazgo comunicado al ICBF se obtuvo un posible beneficio de auditoría por $19.731.632."/>
    <s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tratistas..."/>
    <s v="Desconocimiento u omisión de los requisitos requeridos para la legalización de cuentas lo  cual influye en el inadecuado seguimiento y control en el manejo de los recursos financieros. "/>
    <s v="H22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32"/>
    <s v="Actas de Legalización Centro Zonal Costa Pacífica y Norte (Cauca)"/>
    <x v="20"/>
    <s v="Hallazgo N° 23. Actas de Legalización Centro Zonal Costa Pacífica y Norte (Cauca)_x000a__x000a_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igenciamiento de las actas de legalización contractual para primera infancia, en 6 contratos se identificaron debilidades en el ejercicio de supervisión, así: en el contrato No. 19014762022 del Centro Zonal Pacifico, no se muestra el análisis y reporte oportuno de inejecuciones producto de inasistencias, mientras que, en los cinco contratos del Centro Zonal Norte, no se realizó el diligenciamiento completo de observaciones y notas complementarias, y el registro sobre los pagos a los contratistas no tiene correspondencia con los pagos efectivamente registrados en SIIF. A continuación, se listan los contratos en cuestión._x000a__x000a_Ver Cuadro N° 118 - Resumen observaciones Contratos de Aporte C.Z Norte y C.Z Costa Pacífica ICBF Regional Cauca_x000a__x000a_En consecuencia, afecta la consistencia de la información financiera registrada en las actas de legalización en contraste con los diferentes documentos de soporte contractual y a los hechos económicos ocurridos, afectando la oportuna y adecuada aplicación de controles sobre los recursos de aporte del ICBF."/>
    <s v="_x000a_Lo anterior se presenta por la aplicación inadecuada de los lineamientos y procedimientos establecidos para el ejercicio de seguimiento presupuestal de los recursos asignados en los contratos de aporte."/>
    <s v="Desconocimiento u omisión de los requisitos requeridos para la legalización de cuentas lo  cual influye en el inadecuado seguimiento y control en el manejo de los recursos financieros. "/>
    <s v="H23_A1  Realizar capacitación sobre los requisitos para la legalización de cuentas y documentos que la soportan."/>
    <s v="Desarrollar jornada de asistencia técnica virtual y/o presencial a la Dirección Regional Cauc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34"/>
    <s v="Supervisión del Contrato No. 157 (D) (Córdoba)"/>
    <x v="20"/>
    <s v="Hallazgo N° 24. Supervisión del Contrato No. 157 (D) (Córdoba)_x000a__x000a_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e prestación servicio fue en 10 de junio de 2022, dejando sin cobertura un periodo de prestación del servicio._x000a__x000a_Con relación a los RAM se evidencia errores sobre algunas de las planillas aparecen fechas de 2021 y Contrato 67 de 2021, cuando debería decir contrato 157 de 2022, y tachados sobre el operador Fundesan se tacha y se escribe Funprosecom, RAM zona rural y urbana agosto de 2022._x000a__x000a_ץץץ Deficiencia en la supervisión del contrato, con relación al periodo de la vigencia de las pólizas y de la revisión de los registros asistencias RAM._x000a_Puede ocasionar que se presente accidentes no cubiertos con la póliza y pagos sin adecuados soportes._x000a__x000a_"/>
    <s v="Esto se presenta por deficiencias en la supervisión de los contratos y puede conducir a deficiencias y errores en la información suministrada por el ICBF regional Córdoba."/>
    <s v="Situaciones que se presentan por deficiencias de control y seguimiento por parte de la supervisión del contrato. "/>
    <s v="H24 A1.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r>
  <r>
    <s v="AUD_FIN_2022"/>
    <s v="AUDITORÍA FINANCIERA 2022"/>
    <n v="2022"/>
    <x v="50"/>
    <s v="Actas mercados contrato 127-2022 (F,D) (Huila)"/>
    <x v="20"/>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Desconocimiento u omisión de los requisitos requeridos para la legalización de cuentas lo  cual influye en el inadecuado seguimiento y control en el manejo de los recursos financieros. "/>
    <s v="H25_A1  Realizar capacitación sobre los requisitos para la legalización de cuentas y documentos que la soportan."/>
    <s v="Desarrollar jornada de asistencia técnica virtual y/o presencial a la Dirección Regional Huil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50"/>
    <s v="Actas mercados contrato 127-2022 (F,D) (Huila)"/>
    <x v="20"/>
    <s v="Hallazgo N° 25. Actas mercados contrato 127-2022 (F,D) (Huila)_x000a__x000a_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debida acreditación en el mes mencionado, del cumplimiento de la obligación 2.3.4 por parte del operador del servicio, adelantándose según informe financiero que hace también parte del expediente contractual, el pago sin tal soporte por el siguiente monto:_x000a__x000a_Ver Cuadro N° 119_x000a__x000a_... Lo que conllevó a ocasionar un pago injustificado a favor del contratista y un detrimento patrimonial de $50.478.219."/>
    <s v="Lo anterior, debido a las debilidades en el ejercicio riguroso de la supervisión del contrato, al autorizar pagos al operador del servicio sin contarse con el acta de entrega de mercados correspondiente al mes de noviembre… "/>
    <s v="Se debe a las deficiencias en las labores de supervisión y control, en el seguimiento y ejecución del contrato de aporte desde el rol financiero, técnico y jurídico. "/>
    <s v="H25_ A2  Realizar mesa de trabajo con la Dirección Regional Huila, donde se revise y retroalimente el ejercicio de supervisión en los contratos. "/>
    <s v="Desarrollar mesa de trabajo con la Dirección Regional Huila en temáticas específicas relacionadas al proceso de supervisión de contratos. _x000a__x000a_Actividad dirigida a supervisores de contrato, enlaces territoriales y profesionales del rol financiero, técnico y jurídico adscritos al esquema de seguimiento a la ejecución."/>
    <s v="Video conferencia o acta de reunión y listado de asistencia "/>
    <n v="1"/>
    <d v="2023-08-01T00:00:00"/>
    <d v="2024-03-31T00:00:00"/>
    <n v="34.700000000000003"/>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Desconocimiento u omisión de los requisitos requeridos para la legalización de cuentas lo  cual influye en el inadecuado seguimiento y control en el manejo de los recursos financieros. "/>
    <s v="H26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Falta de seguimiento desde la supervisión del contrato en los temas financieros, al no tener en cuenta el cumplimiento de lo estipulado en la minuta contractual, manuales operativos y orientaciones impartidas desde el ICBF para el control y seguimiento de los contratos en los aspectos financieros."/>
    <s v="H26_A2 Realizar asistencia técnica sobre Contrapartida y Valores Técnicos Agregados en el marco de la ejecución de los contratos de aporte suscritos para la prestación de los servicios para la primera infancia."/>
    <s v="Realizar asistencia técnica en el que se socialicen las generalidades sobre Contrapartida y Valores Técnicos Agregados en el marco de la ejecución de los contratos de aporte suscritos para la prestación de los servicios para la primera infancia, con los profesionales de la dirección regional y Centros zonales. _x000a_En esta asistencia técnica se solicitará a la Dirección Regional replicar periódicamente la asistencia técnica a los centros zonales, como forma de retroalimentar y hacer seguimiento a las inquietudes que se puedan presentar."/>
    <s v="Acta de la jornada en y/o grabación junto con la presentación  como anexos"/>
    <n v="1"/>
    <d v="2023-08-01T00:00:00"/>
    <d v="2024-03-30T00:00:00"/>
    <n v="34.6"/>
  </r>
  <r>
    <s v="AUD_FIN_2022"/>
    <s v="AUDITORÍA FINANCIERA 2022"/>
    <n v="2022"/>
    <x v="53"/>
    <s v="Aportes valor técnico agregado y contrapartidas (Magdalena)"/>
    <x v="20"/>
    <s v="Hallazgo N° 26. Aportes valor técnico agregado y contrapartidas (Magdalena)_x000a__x000a_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007, observándose una diferencia no aportada por $13.288.546. _x000a__x000a_Los recursos ejecutados por concepto de la contrapartida fueron comprometidos en los siguientes rubros y conceptos:_x000a__x000a_Ver Cuadro N° 120 - Contrapartidas operadores_x000a__x000a_Lo anterior demuestra que el operador no cumplió con el total de los aportes acordados como contrapartida en el contrato 151 de 2022, máxime que el contrato actualmente se encuentra en estado terminado._x000a__x000a_... propendiendo a que dichos recursos se ejecuten en su totalidad, evitando que se desvíen a otros fines."/>
    <s v="La situación presentada obedece a debilidades de un control efectivo por parte de la supervisión del contrato, que permita advertir y hacer un seguimiento seguro de los recursos aportados por los operadores de los programas,…"/>
    <s v="Se debe a las debilidades desde la supervisión del contrato para el seguimiento y control desde el rol financiero, técnico y jurídico. "/>
    <s v="H26_ A3  Realizar mesa de trabajo con la Dirección Regional Magdalena, donde se revise y retroalimente el ejercicio de supervisión en los contratos. "/>
    <s v="Desarrollar mesa de trabajo con la Dirección Regional Magdalena, supervisores de contratos, enlaces territoriales y profesionales del rol financiero, técnico y jurídico del equipo de seguimiento a la ejecución, relacionado al proceso de supervisión de contratos. "/>
    <s v="Video conferencia o acta de reunión y listado de asistencia "/>
    <n v="1"/>
    <d v="2023-08-01T00:00:00"/>
    <d v="2023-12-31T00:00:00"/>
    <n v="21.7"/>
  </r>
  <r>
    <s v="AUD_FIN_2022"/>
    <s v="AUDITORÍA FINANCIERA 2022"/>
    <n v="2022"/>
    <x v="55"/>
    <s v="Contrato 169 de 2022, pagos a proveedores (IP) (Magdalena)"/>
    <x v="20"/>
    <s v="Hallazgo N° 28. Contrato 169 de 2022, pagos a proveedores (IP) (Magdalena)_x000a__x000a_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iormente indicada, a la cuenta de ahorro N° 55400004809 de Bancolombia, aperturada el 29 de junio de 2022, de propiedad del operador._x000a__x000a_En la tabla siguiente se detallan las cuentas de cobro con los comprobantes generados por cada transferencia, existentes en los archivos del contrato evaluado:_x000a__x000a_Ver Cuadro N° 122_x000a__x000a_Lo anterior evidencia una simulación de pagos a proveedores, donde finalmente el dinero es girado a una cuenta del mismo operador. _x000a__x000a_...La anterior situación presume desviación de los recursos, al no ser girados directamente a los proveedores de bienes y servicios, lo que genera un posible detrimento patrimonial."/>
    <s v="La situación presentada se genera por fallas en la supervisión y seguimiento del contrato y en la legalización de las cuentas presentadas por el operador del servicio."/>
    <s v="Desconocimiento u omisión de los requisitos requeridos para la legalización de cuentas lo  cual influye en el inadecuado seguimiento y control en el manejo de los recursos financieros. "/>
    <s v="H28_A1  Realizar capacitación sobre los requisitos para la legalización de cuentas y documentos que la soportan."/>
    <s v="Desarrollar jornada de asistencia técnica virtual y/o presencial a la Dirección Regional Magdalena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r>
  <r>
    <s v="AUD_FIN_2022"/>
    <s v="AUDITORÍA FINANCIERA 2022"/>
    <n v="2022"/>
    <x v="56"/>
    <s v="Retiros en cheque y efectivo (D, IP) (Magdalena)"/>
    <x v="20"/>
    <s v="Hallazgo N° 29. Retiros en cheque y efectivo (D, IP) (Magdalena)_x000a__x000a_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dispuesto en el manual operativo de las diferentes modalidades, en el sentido que los pagos a proveedores, debe realizarse preferiblemente por transferencias, excepto las que apruebe el ICBF en el marco del Comité Técnico Operativo._x000a__x000a_En la siguiente tabla se muestra un ejemplo de lo evidenciado en las cuentas corrientes y de ahorros de algunos operadores:_x000a__x000a_Ver Cuadro N° 123_x000a__x000a_Es de manifestar que, en la mayoría de los extractos de las cuentas bancarias de los operadores, se presenta la misma situación, por lo que el monto supera lo aquí determinado. Lo cual se confirmará una vez las entidades financieras respondan los requerimientos realizados por la Contraloría sobre el tema._x000a__x000a_... Se corre el riesgo de la pérdida del recurso por desviación a otros fines diferentes para los cuales fueron creados, lo que repercute en la calidad de la prestación del servicio a los usuarios de los programas del ICBF._x000a_"/>
    <s v="La situación presentada se origina al no llevarse una adecuada supervisión por parte del ICBF a los recursos girados y ejecutados por los operadores del servicio, que les permita hacer un efectivo seguimiento de los mismos, evitando la desviación de recursos a otros fines."/>
    <s v="Debilidades en la supervisión financiera de contratos al no realizar seguimiento a la gestión de los recursos financieros bancarios de los contratos de aporte. "/>
    <s v="H29.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frente a la correcta gestión de recursos financieros bancarios.  "/>
    <s v="Correos con orientaciones y de seguimiento al cumplimiento."/>
    <n v="4"/>
    <d v="2023-08-01T00:00:00"/>
    <d v="2023-12-31T00:00:00"/>
    <n v="34.6"/>
  </r>
  <r>
    <s v="AUD_FIN_2022"/>
    <s v="AUDITORÍA FINANCIERA 2022"/>
    <n v="2022"/>
    <x v="57"/>
    <s v="Gravamen a los movimientos financieros a los recursos de aporte del ICBF Regional Putumayo (F,D) (Putumayo)"/>
    <x v="20"/>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sconocimiento u omisión de los requisitos requeridos para la legalización de cuentas lo  cual influye en el inadecuado seguimiento y control en el manejo de los recursos financieros. "/>
    <s v="H30_A1  Realizar capacitación sobre los requisitos para la legalización de cuentas y documentos que la soportan."/>
    <s v="Desarrollar jornada de asistencia técnica virtual y/o presencial a la Dirección Regional Putumayo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61"/>
    <s v="Ejecución de recursos contratos de aporte vigencia 2022 (D,F,BA) (Putumayo)"/>
    <x v="20"/>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Debilidades en la supervisión financiera de contratos al no realizar seguimiento a los saldos de ejecución presupuestal de los contratos de aporte."/>
    <s v="H31.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21.7"/>
  </r>
  <r>
    <s v="AUD_FIN_2022"/>
    <s v="AUDITORÍA FINANCIERA 2022"/>
    <n v="2022"/>
    <x v="62"/>
    <s v="Contrato 038-2021- cumplimientos de objetivos y su supervisión (D) (San Andrés)"/>
    <x v="20"/>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sconocimiento u omisión de los requisitos requeridos para la legalización de cuentas lo  cual influye en el inadecuado seguimiento y control en el manejo de los recursos financieros. "/>
    <s v="H34_A1  Realizar capacitación sobre los requisitos para la legalización de cuentas y documentos que la soportan."/>
    <s v="Desarrollar jornada de asistencia técnica virtual y/o presencial a la Dirección Regional San André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r>
  <r>
    <s v="AUD_FIN_2022"/>
    <s v="AUDITORÍA FINANCIERA 2022"/>
    <n v="2022"/>
    <x v="62"/>
    <s v="Contrato 038-2021- cumplimientos de objetivos y su supervisión (D) (San Andrés)"/>
    <x v="20"/>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Falta de seguimiento por parte de la supervisión del contrato en el seguimiento financiero, al no  tener en cuenta el cumplimiento  de los manuales operativos  para el control y seguimiento de los contratos."/>
    <s v="H34 _A2.  Planear y ejecutar acciones de asistencia técnica relacionados al seguimiento técnico, jurídico y financiero realizado con supervisión de los contratos. "/>
    <s v="Realizar asistencia técnica  dirigidas a la Dirección Regional San Andrés  en temáticas especificas relacionadas al proceso de supervisión para realizar un correcto manejo de los recursos financieros."/>
    <s v="Acta de reunión y listado de asistencia. "/>
    <n v="1"/>
    <d v="2023-08-01T00:00:00"/>
    <d v="2023-12-31T00:00:00"/>
    <n v="21.7"/>
  </r>
  <r>
    <s v="AUD_FIN_2022"/>
    <s v="AUDITORÍA FINANCIERA 2022"/>
    <n v="2022"/>
    <x v="63"/>
    <s v="Ejecución Convenio 88000282022 Servicios de educación inicial Contrato 038-2021(F,D) (San Andrés)"/>
    <x v="20"/>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sconocimiento u omisión de los requisitos requeridos para la legalización de cuentas lo  cual influye en el inadecuado seguimiento y control en el manejo de los recursos financieros. "/>
    <s v="H35_A1  Realizar capacitación sobre los requisitos para la legalización de cuentas y documentos que la soportan."/>
    <s v="Desarrollar jornada de asistencia técnica virtual y/o presencial a la Dirección Regional san andres en temáticas especificas relacionadas al proceso de legalización de cuentas._x000a_Actividad dirigida a supervisores de contrato, enlaces territoriales y profesionales del rol jurídico, financiero y técnico adscritos al esquema de seguimiento a la ejecución."/>
    <s v="Acta de reunión o videoconferencia y listados de asistencia "/>
    <n v="1"/>
    <d v="2023-08-01T00:00:00"/>
    <d v="2024-03-30T00:00:00"/>
    <n v="34.6"/>
  </r>
  <r>
    <s v="AUD_FIN_2022"/>
    <s v="AUDITORÍA FINANCIERA 2022"/>
    <n v="2022"/>
    <x v="64"/>
    <s v="Pólizas contrato 68004502020 suscrito con la APHB Ciudadela Pipatón (BA) (Santander)"/>
    <x v="20"/>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Desconocimiento u omisión de los requisitos requeridos para la legalización de cuentas lo  cual influye en el inadecuado seguimiento y control en el manejo de los recursos financieros. "/>
    <s v="H36_A1  Realizar capacitación sobre los requisitos para la legalización de cuentas y documentos que la soportan."/>
    <s v="Desarrollar jornada de asistencia técnica virtual y/o presencial a la Dirección Regional Santander en temáticas especificas relacionadas al proceso de legalización de cuentas y modificaciones contractuales de los contratos de aporte._x000a_Actividad dirigida a supervisores de contrato, enlaces territoriales y profesionales del rol jurídico, financiero y técnico adscritos al esquema de seguimiento a la ejecución."/>
    <s v="Acta de reunión o videoconferencia y listados de asistencia "/>
    <n v="1"/>
    <d v="2023-08-01T00:00:00"/>
    <d v="2023-12-31T00:00:00"/>
    <n v="21.7"/>
  </r>
  <r>
    <s v="AUD_FIN_2022"/>
    <s v="AUDITORÍA FINANCIERA 2022"/>
    <n v="2022"/>
    <x v="64"/>
    <s v="Pólizas contrato 68004502020 suscrito con la APHB Ciudadela Pipatón (BA) (Santander)"/>
    <x v="20"/>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encias en el seguimiento por parte de la supervisión del contrato en el rol financiero, al no  tener en cuenta el cumplimiento  de los manuales operativos  para el control y seguimiento de los contratos."/>
    <s v="H36_ A2  Realizar asistencia técnica haciendo  énfasis en aspectos  técnicos, financieros y jurídicos. "/>
    <s v="Brindar asistencia técnica  por parte del Equipo de Seguimiento a la Ejecución de la Dirección de Primera Infancia, dirigida   a los Supervisores de contratos para evaluar avances, logros y dificultades derivados de la actividad de supervisión, así como lo relacionado con las modificaciones contractuales de los contratos de aporte._x000a__x000a_Actividad dirigida a supervisores de contrato, enlaces territoriales y profesionales del rol financiero, técnico y jurídico adscritos al esquema de seguimiento a la ejecución."/>
    <s v="Video conferencia o acta de reunión y listado de asistencia"/>
    <n v="1"/>
    <d v="2023-08-01T00:00:00"/>
    <d v="2023-12-31T00:00:00"/>
    <n v="21.7"/>
  </r>
  <r>
    <s v="AUD_FIN_2022"/>
    <s v="AUDITORÍA FINANCIERA 2022"/>
    <n v="2022"/>
    <x v="65"/>
    <s v=" Ejecución contratos suscritos con FUNDASALUD 2022 (IP) (Santander)"/>
    <x v="20"/>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Se debe a las debilidades desde la supervisión del contrato para el seguimiento y control desde el rol financiero, técnico y jurídico desde la regional. "/>
    <s v="H37_ A1.   Realizar mesa de trabajo con la Dirección Regional Santander, donde se revise y retroalimente el ejercicio de supervisión en los contratos. "/>
    <s v="Desarrollar mesa de trabajo con la Dirección Regional, supervisores de contratos, enlaces territoriales y profesionales del rol financiero, técnico y jurídico del equipo de seguimiento a la ejecución, relacionado al proceso de supervisión de contratos."/>
    <s v="Video conferencia y listado de asistencia "/>
    <n v="1"/>
    <d v="2023-08-01T00:00:00"/>
    <d v="2024-03-31T00:00:00"/>
    <n v="34.700000000000003"/>
  </r>
  <r>
    <s v="AUD_FIN_2022"/>
    <s v="AUDITORÍA FINANCIERA 2022"/>
    <n v="2022"/>
    <x v="66"/>
    <s v="Porcentaje Compras Locales (D) (Valle del Cauca)"/>
    <x v="20"/>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Falta de seguimiento desde la supervisión del contrato, al no tener en cuenta el cumplimiento de los manuales operativos, guías, procedimientos   para el control y seguimiento de los contratos en los aspectos técnicos, administrativos jurídicos y financieros."/>
    <s v="H38_A1. Realizar asistencia técnica para la implementación de la Guía Orientadora para el desarrollo de la estrategia de compras locales a las direcciones regionales, recalcando que las mismas deben replicar la asistencia técnica a los respectivos centros zonales."/>
    <s v="_x000a_Realizar asistencia técnica sobre la implementación de la GUÍA ORIENTADORA PARA EL DESARROLLO DE LA ESTRATEGIA DE COMPRAS LOCALES Versión 4, en el marco de la ejecución de los contratos de aporte suscritos para la prestación de los servicios para la primera infancia En esta asistencia técnica se solicitará a la Dirección Regional replicar periódicamente la asistencia técnica a los centros zonales, como forma de retroalimentar y hacer seguimiento. "/>
    <s v="Grabación video conferencia o acta de reunión, listado de asistencia, Presentación"/>
    <n v="1"/>
    <d v="2023-08-01T00:00:00"/>
    <d v="2024-03-30T00:00:00"/>
    <n v="34.6"/>
  </r>
  <r>
    <s v="AUD_FIN_2022"/>
    <s v="AUDITORÍA FINANCIERA 2022"/>
    <n v="2022"/>
    <x v="67"/>
    <s v="Supervisión contratos de aportes (D) (Santander)"/>
    <x v="20"/>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Situaciones que se presentan por deficiencias de control y seguimiento por parte de la supervisión del contrato. "/>
    <s v="H43_ A1. Divulgar a la Dirección Regional un memorando con orientaciones donde se refuercen las orientaciones para llevar a cabo la supervisión en el marco de la ejecución de los contratos de aporte. "/>
    <s v="Elaborar un memorando dirigido a la regional Santander donde se refuercen las orientaciones para llevar a cabo la supervisión en el marco de la ejecución de los contratos de aporte. "/>
    <s v="Memorando con orientaciones."/>
    <n v="1"/>
    <d v="2023-08-01T00:00:00"/>
    <d v="2024-03-31T00:00:00"/>
    <n v="34.700000000000003"/>
  </r>
  <r>
    <s v="AUD_FIN_2022"/>
    <s v="AUDITORÍA FINANCIERA 2022"/>
    <n v="2022"/>
    <x v="33"/>
    <s v="Beneficiario Contrato de aporte No. 20001832022 (Cesar)"/>
    <x v="20"/>
    <s v="Hallazgo N° 47. Beneficiario Contrato de aporte No. 20001832022 (Cesar)_x000a__x000a_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ual ACTIVO._x000a__x000a_Mediante oficio No. 2023EE0026743 de 13/03/2023, se solicitó a la Dirección de Información, Análisis y Reacción Inmediata - DIARI de la Contraloría General de la República, realizar el cruce de la base de datos a 31 de diciembre de 2022, de los beneficiarios de los diferentes programas que ejecuta el ICBF – Regional Cesar, con la información que reposa en la Registraduría Nacional del Estado Civil, a efectos de validar los documentos de identificación y la existencia de fallecidos._x000a__x000a_Con oficio No. 2023IE0026743 de 30/03/2023, la Dirección de Información Análisis y Reacción Inmediata DIARI, remitió la información solicitada en la que se observó que la beneficiaria con Registro Civil No. 1048087369, falleció el 25 de enero de 2019; sin embargo, aparece vinculada como beneficiaria del citado contrato desde 05/07/2022 y activa._x000a__x000a_En el contrato No. 20001832022, se encontró que en las planillas de entrega de Alimento de Alto Valor Nutricional AAVN: -Bienestarina Más- de julio a diciembre de 2022, una persona con cédula de ciudadanía No. 1143128490, recibió siete (7) unidades -en el mes de diciembre dos (2) unidades-, como representante de la menor con Registro Civil No. 1048087369 beneficiaria del servicio, como consta en las citadas planillas y se detalla a continuación:_x000a__x000a_Cuadro N° 141_x000a__x000a_Conforme a lo anterior, el valor de la Bienestarina Más, entregada a la persona que fungió como representante de la menor fallecida, asciende a $83.893._x000a__x000a_Así mismo, se verificó en cuanto al servicio de atención integral, Programa de Promoción y Prevención del citado contrato, que en los formatos de Registro de Asistencia Mensual RAM de los meses de julio a diciembre de 2022, aparece registrada la asistencia durante dichos meses en la Unidad de Atención CDI El ROSAL de Valledupar, Cesar, la menor fallecida con Registro Civil No. 1048087369, como se detalla a continuación:_x000a__x000a_Cuadro N° 142_x000a__x000a_Según Reporte de Relación de Pagos SIIF Nación del 23/02/2023 del citado contrato, se evidencia que, al contratista se le efectuaron pagos por $2.187.811.335 correspondientes al valor total del aporte realizado por el Instituto Colombiano de Bienestar Familiar. incluido ahí los $2.286.386, pagados según lo descrito en la anterior tabla._x000a__x000a_... con el consecuente riesgo de inversión de recursos en beneficiarios inexistentes y/o fallecidos."/>
    <s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
    <s v="El Operador no registro correctamente la usuaria en el sistema, adicional que el sistema no tiene servicios Web que pueda articular la informacion de manera automatica, el  seguimiento desde la supervision del contrato en la regional para validacion de la informacion de la usuaria antes del ingreso al sistema fue deficiente. "/>
    <s v="_x000a_H47_A1 Realizar  asistencia tecnica para la regional cesar con la finalidad de fortalecer las acciones del Sistema de Información Cuantame con la verificación del cargue efectivo de los datos (RAM, Beneficiarios, UDS, Datos de Nutrición, TH)._x000a_"/>
    <s v=" Asistencia Tecnica a la  Regional Cesar para fortalecer la aplicabilidad de los lineamientos dados sobre el uso del sistema de información Cuentame, politicas de operación, mejores prácticas del registro del dato y uso del sistema, para tal fin  en la Dirección de Primera Infancia "/>
    <s v="Acta de la asistencia técnica con listado de asistencia  "/>
    <n v="1"/>
    <d v="2023-08-01T00:00:00"/>
    <d v="2023-12-31T00:00:00"/>
    <n v="21.7"/>
  </r>
  <r>
    <s v="AUD_FIN_2022"/>
    <s v="AUDITORÍA FINANCIERA 2022"/>
    <n v="2022"/>
    <x v="47"/>
    <s v="Obligaciones administración de recursos (D) (Huila)"/>
    <x v="20"/>
    <s v="Hallazgo N° 48. Obligaciones administración de recursos (D) (Huila)_x000a__x000a_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l plazo de ejecución de los contratos fue a partir del acta de inicio hasta el 31/07/2022._x000a__x000a_De acuerdo a las condiciones contractuales, los contratistas se comprometieron a manejar los recursos en cuentas de ahorros o corriente de uso exclusivo de los recursos aportados por el ICBF y en caso de tener una cuenta bancaria utilizada previamente debieron presentar certificación bancaria con saldo CERO, sobre el cual se evidenció lo siguiente:_x000a__x000a_Ver Cuadro N° 143 _x000a__x000a_Lo expresado se explica de la siguiente manera:_x000a_1.- Contrato de aporte No. 41002662020 suscrito el 2 de diciembre de 2020 suscrito con la Corporación Nutrición Salud y Bienestar NSB de Colombia con Nit. 900.407.911-8 por $2.436.508.872 para atender a 24 UDS FAMI Y 26 HCB Tradicional en Neiva. El 27 de noviembre de 2020 Bancolombia SA, certificó que tiene la cuenta corriente No. 45466832970 en estado activa, este certificado no registro el saldo de la cuenta conforme lo exigido en el contrato. El libro de bancos del proveedor y el extracto bancario demuestran que al 30 de noviembre de 2020 registra un saldo de $17.207.433,55, esto es antes del primer desembolso efectuado por el ICBF el 21 de diciembre de 2021 ($178.439.268), por lo cual, se establece que dicha cuenta no fue exclusiva para el manejo de los recursos del contrato, su saldo tampoco se encontraba en cero, y el certificado expedido por la entidad bancaria no cuenta con la nomenclatura de las cuentas maestras como debe ser referenciada la cuenta bancaria._x000a__x000a_2.- Contrato de aporte No. 41002622020 suscrito el 2 de diciembre de 2020 con la Corporación Nutrición Salud y Bienestar NSB de Colombia con Nit. 900.407.911-8 por $2.810.111.616 para atender a 54 UDS en Neiva. El certificado expedido por Bancolombia SA el 27/11/2020 indica que tiene la cuenta corriente No. 45466832706 aperturada el 12/10/2016 en estado activa, el certificado no especifica el saldo de la cuenta conforme lo exigido en el contrato. De otra parte, el libro de bancos del proveedor para el mes de diciembre de 2020 establece que al 30 de noviembre de 2020 la cuenta registra un saldo de $15.563.394,77, esto es antes del primer desembolso efectuado por el ICBF el 21/12/2021 en cuantía de $197.651.340 por lo cual, se establece que dicha cuenta no fue exclusiva para el manejo de los recursos del contrato teniendo en cuenta que su el saldo debía encontrarse en CERO. El certificado expedido por la entidad bancaria no cuenta con la nomenclatura como debe ser referenciada la cuenta bancaria._x000a__x000a_3.- Contrato de aporte 41003002020 por $3.330.502.656 suscrito el 30 de noviembre de 2020 y la Fundación Social para la Construcción de Paz con NIT: 813006814-5. Para atender hogares comunitarios de Bienestar em 64 UDS en el municipio de Pitalito. El certificado expedido por la entidad bancaria no cuenta con la nomenclatura de las cuentas maestras como ser referenciada la cuenta bancaria._x000a__x000a_4.- Contrato de aporte No. 41002632020 suscrito el 01 de diciembre de 2020, con el Grupo asociativo Madres Cabeza de Familia Fuerza Viva por $2.432.050.694 para atender a 2 UDS FAMI y 45 HCB en Neiva. El certificado expedido por Bancolombia SA el 27/11/2020 indica que tiene la cuenta corriente No. 457-00000547 aperturada el 27 de noviembre de 2020 en estado activa, el certificado no especifica el saldo de la cuenta conforme lo exigido en el contrato cuyo valor a certificar es saldo CERO. El certificado expedido por la entidad bancaria no cuenta con la nomenclatura de las cuentas maestras como debe ser referenciada la cuenta bancaria._x000a__x000a_5.- Contrato de aporte No. 41002902020 suscrito el 01 de diciembre de 2020 por $2.015.737.862 con el Grupo Asociativo Afecto y Vida con Nit. 900.5679897, para atender 22 UDS HBC Tradicional comunitario y 1 UDS CCB Fami Familiar en el municipio del Pital y 15 HCB Tradicional Comunitario y HCB FAMI familiar en el municipio del Agrado. El certificado expedido por el Banco Caja Social el 28 de noviembre de 2020 indica que tiene la cuenta corriente No. 21003685591 en estado activa, el certificado no especifica el saldo de la cuenta conforme lo exigido en el contrato cuyo valor a certificar es saldo CERO, el extracto bancario para determinar el valor del saldo antes del inicio de ejecución del contrato registro un saldo por $295.078,50. y el certificado expedido por la entidad bancaria no cuenta con la nomenclatura de las cuentas maestras como debe ser referenciada la cuenta bancaria._x000a__x000a_6.- Contrato de Aporte No. 41002832020 Suscrito el 01 de diciembre de 2020 con por la Corporación Nutrición Salud y Bienestar NSB de Colombia con Nit. 900.407.911-8 por $3.550.010847 para atender a 21 UDS FAMI y 50 H Tradicional en Campoalegre. El certificado expedido por Bancolombia SA el 27 de noviembre de 2020 indica que tiene la cuenta corriente No. 45486651275, aperturada el 21 de diciembre de 2017 en estado activa, el certificado no especifica el saldo conforme lo exigido en el contrato cuyo valor a certificar es saldo CERO para determinar el valor del saldo antes del inicio de ejecución del contrato ($15.449.702,65). El certificado expedido por la entidad bancaria no cuenta con la nomenclatura de las cuentas maestras como como debe ser referenciada la cuenta bancaria._x000a__x000a_..., situación que conlleva a la administración de recursos constituyendo unidad de caja con otros recursos, y no generar rendimientos financieros sobre saldos._x000a_"/>
    <s v="Lo anterior, debido a deficiencias de seguimiento, control y vigilancia institucional, que da lugar al manejo de los recursos sin constituir cuenta maestra exclusiva para el manejo de los recursos de cada convenio o contrato…"/>
    <s v="Debilidades en la supervisión financiera de contratos, al no realizar seguimiento a la gestión de los recursos financieros bancarios de los contratos de aporte. "/>
    <s v="H48.A1 Hacer seguimiento en la regional a los saldos de ejecución presupuestal, en aras de verificar que se este dando aplicación a los procedimientos establecidos de conformidad con la Guía Financiera para la presente vigencia."/>
    <s v="Generar alertas financieras en cuanto a la liberación de saldos y a la ejecución presuúestal de los contratos de aporte."/>
    <s v="Correos con orientaciones y de seguimiento al cumplimiento."/>
    <n v="4"/>
    <d v="2023-08-01T00:00:00"/>
    <d v="2023-12-31T00:00:00"/>
    <n v="34.6"/>
  </r>
  <r>
    <s v="AUD_FIN_2022"/>
    <s v="AUDITORÍA FINANCIERA 2022"/>
    <n v="2022"/>
    <x v="51"/>
    <s v="Precios facturas suministro de cárnicos contratos 125 y 128 de 2022 (OI) (Huila)"/>
    <x v="20"/>
    <s v="Hallazgo N° 49. Precios facturas suministro de cárnicos contratos 125 y 128 de 2022 (OI) (Huila)_x000a__x000a_El contrato de aporte No.41001280022 del 17 de febrero al 31 de diciembre de 2022, por $2.143.001.145, discriminados así: $2.040.953.471 aportados por el ICBF y $102.047.674 por el operador, que contó con objeto de: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709 Cupos”_x000a__x000a_El contrato de aporte Nro 410011252022 del 29 de enero al 31 de diciembre por 2022, por $1.937.815.955, discriminado de la siguiente manera: $1.863.284.611 como aporte del ICBF, $37.265.692 como aporte de contrapartida del operador y $37.265.692 por concepto del valor técnico agregado, que contó con objeto: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En revisión de la carpeta contractual compartida por la Entidad auditada, se evidenciaron las siguientes deficiencias:_x000a__x000a_Primero: de acuerdo a lo consignado en la factura electrónica de venta FEVT-1341 del 25 de abril de 2022- contrato Nro. 125 de 2022, aparecen registradas en los ítems 57 a 60, el suministro de cantidades de cárnicos por los siguientes precios unitarios y cantidades:_x000a__x000a_Cuadro N° 146_x000a__x000a_De tal forma, es que aparecen facturadas cantidades considerables de libras de carnes de res molida, semi gorda, hígado y pechugas de pollo, a precios unitarios que resultan siendo extremadamente bajos, una vez estos se comparan, por ejemplo, con el precio del kilo de pechuga y kilo de carne molida que fue reportado por el DANE a través de la plataforma SIPSA, para la tercera semana del mes de abril de 2022._x000a_Precios Mayoristas x kilogramo de pechuga Neiva Surabastos- 16 al 22 de abril de 2022_x000a__x000a_Por lo que convertidos los precios a libras dan los siguientes valores:_x000a__x000a_Precios Mayoristas x kilogramo de carne molida Neiva Surabastos- 16 al 22 de abril de 2022_x000a__x000a_Por lo que convertidos los precios a libras dan los siguientes valores:_x000a__x000a_Así que, aparecen diferencias importantes en los precios unitarios registrados por concepto de cárnicos, cuando se comparan precios factura electrónica vs precios SIPSA, tal como a continuación de reseña:_x000a__x000a_Igual situación acontece con la carne de res molida, tras haber sido también facturada a $400 pesos la libra, pero su precio real de mercado corresponde a $8.900 según datos del SIPSA._x000a__x000a_Segundo: de acuerdo a lo registrado en la factura FEVT-1416 del 23 de mayo de 2022, ítems 59 a 62, contrato Nro. 128 de 2022, se registran productos cárnicos facturados en precios unitarios tal como a continuación de describe:_x000a__x000a_Por lo que al compararse estos precios con los existentes en el mercado, según lo reportado antes por el SIPSA en cuanto a libras de pechuga de pollo y carne molida, saltan a la vista diferencias importantes entre uno y otro, por lo que los precios facturados de productos cárnicos están infravalorados._x000a__x000a_... Ocasionando incertidumbre acerca de los reales precios a los que se adquirieron tales insumos alimenticios por la EAS, impidiendo, además, configurar un daño patrimonial al no ser confiables los precios unitarios registrados._x000a__x000a_"/>
    <s v="Lo anterior debido a deficiencias en la facturación expedida por parte del proveedor de cárnicos durante la ejecución de los contratos de aportes."/>
    <s v="Deficiencias en el seguimiento por parte de la supervisión del contrato en el rol financiero, al no  tener en cuenta el cumplimiento  de los manuales operativos  para el control y seguimiento de los contratos."/>
    <s v="H49_ A1.  Realizar asistencia técnica haciendo  énfasis en aspectos  técnicos, financieros y jurídicos, en el marco de la ejecución de contratos de aporte. "/>
    <s v="Brindar asistencia técnica  por parte del Equipo de Seguimiento a la Ejecución de la Dirección de Primera Infancia, dirigida   a los Supervisores de contratos para evaluar avances, logros y dificultades derivados de la actividad de supervisión. "/>
    <s v="Video conferencia o acta de reunión y listado de asistencia"/>
    <n v="1"/>
    <d v="2023-08-01T00:00:00"/>
    <d v="2023-12-31T00:00:00"/>
    <n v="21.7"/>
  </r>
  <r>
    <s v="AUD_FIN_2022"/>
    <s v="AUDITORÍA FINANCIERA 2022"/>
    <n v="2022"/>
    <x v="48"/>
    <s v="Contratos de aporte con Entidades sin Ánimo de Lucro – ESAL (OI) (Huila)"/>
    <x v="20"/>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s v="Debilidades en la supervisión financiera de contratos al no realizar seguimiento a la gestión de los recursos financieros bancarios de los contratos de aporte. "/>
    <s v="H51.A1 Hacer seguimiento en la regional a los saldos de ejecución presupuestal, en aras de verificar que se este dando aplicación a los procedimientos establecidos de conformidad con la Guía Financiera para la presente vigencia."/>
    <s v="Generar alertas desde el equipo financiero de la DPI  , frente a la correcta gestión de recursos financieros bancarios.  "/>
    <s v="Correos con orientaciones y de seguimiento al cumplimiento."/>
    <n v="4"/>
    <d v="2023-08-01T00:00:00"/>
    <d v="2023-12-31T00:00:00"/>
    <n v="34.6"/>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1. Realizar Comité de Gestión de Bienes donde se revisará la aprobación de recibo de bienes inmuebeles por parte del municipio de Valle del Guamuez y Cabildo Kamentsa Biyá de Sibundoy. "/>
    <s v="Acta de Comité "/>
    <n v="1"/>
    <d v="2023-08-15T00:00:00"/>
    <d v="2023-10-30T00:00:00"/>
    <n v="10.9"/>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2. Remitir Acta de comité de gestión de bienes con las decisiones tomadas para que el aplicativo SEVEN ERP se registren  las novedades de los dos inmuebles"/>
    <s v="Correo electrónico"/>
    <n v="1"/>
    <d v="2023-08-01T00:00:00"/>
    <d v="2023-10-30T00:00:00"/>
    <n v="12.9"/>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se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3. Recibir comunicación del nivel nacional para efectuar la descarga en los estados financieros del  registro contable del inmueble a fin de evitar duplicidad de registro en los estados financieros de la nación."/>
    <s v="Comunicación"/>
    <n v="1"/>
    <d v="2023-08-01T00:00:00"/>
    <d v="2023-10-30T00:00:00"/>
    <n v="12.9"/>
  </r>
  <r>
    <s v="AUD_FIN_2022"/>
    <s v="AUDITORÍA FINANCIERA 2022"/>
    <n v="2022"/>
    <x v="13"/>
    <s v="Registro de edificaciones (D, OI) (Putumayo)"/>
    <x v="21"/>
    <s v="Hallazgo N° 4. Registro de edificaciones (D, OI) (Putumayo)_x000a__x000a_Al 31 de diciembre de 2022 se observa saldo en la subcuenta 164001001 Edificaciones y casas por $8.525.246.843,35, de los cuales $4.060.383.754,38 corresponden a registros en propiedad ajena, así:_x000a__x000a_Ver Cuadro N° 96 - Edificaciones en propiedad ajena_x000a__x000a_Respecto a las edificaciones en propiedad ajena se logró determinar que, si bien se han efectuado comunicaciones a los alcaldes del municipio de Sibundoy y municipio de Valle del Guamuez, a la fecha no se han entregado las infraestructuras de los CDI, que permita avanzar en el proceso de legalización de la titularidad sobre esos bienes inmuebles construidos en terrenos de propiedad ajena._x000a__x000a_Es preciso señalar que las construcciones de los CDIs, en el predio con folio de matrícula 440-63692 (Valle de Sibundoy) y el predio con folio de matrícula 442-68179 (Valle del Guamuez) se adelantaron a través del Convenio tripartita 3184 del 19 de noviembre de 2012, es decir, que desde la fecha de terminación del referido convenio que corresponde al 07 de agosto de 2014, no se ha logrado gestión alguna para la legalización de la titularidad hasta la fecha._x000a__x000a_Adicionalmente, se ha desatendido la orientación efectuada por la Contaduría General de la Nación en el sentido que “Le corresponderá a las entidades contrapartes: (Alcaldías, Departamentos y Gobernaciones, y el ICBF) realizar de manera integral juicios profesionales para definir cuál de las dos incorporará en su contabilidad los terrenos como activos independientes a la titularidad del bien. De tal forma que se garantice que no exista un doble reconocimiento ni sobre el terreno ni sobre la infraestructura”._x000a__x000a_Por otra parte, según reporte de la entidad por requerimiento efectuado de la CGR, el ICBF no paga el impuesto predial de los terrenos en donde se encuentran construidos los CDIs, por cuanto este pago lo realiza directamente el propietario, existiendo registros contables por separado por una parte en los activos del ICBF y por otra parte de la entidad que cedió el terreno para la construcción, sin declararse las mejoras relacionadas con la construcción sobre el predio en el que se encuentra el CDI._x000a__x000a_...ocasionando un registro inadecuado en propiedad planta y equipo, además de la afectación en los resultados del ejercicio al causar los valores correspondientes por depreciación acumulada. Generando sobreestimación en las cuentas 1640 por $4.060.383.754,38 y 1685 por $396.135.000 con afectación en las cuentas del patrimonio por estos valores._x000a_"/>
    <s v="Lo anterior situación se presenta por debilidades en la gestión sobre titularización de los bienes, falencias en la comunicación entre el ICBF y los entes territoriales (Municipios de Sibundoy y Valle del Guamuez), "/>
    <s v="El ICBF a la fecha no han entregado las infraestructuras de los CDI a los municipio de Sibundoy y de Valle del Guamuez de la regional Putumayo, que permita avanzar en el proceso de legalización de la titularidad sobre esos bienes inmuebles construidos en terrenos de propiedad ajena que se adelantaron a través del Convenio tripartita 3184 del 19 de noviembre de 2012, cuya fecha  terminación fue el  07 de agosto de 2014. "/>
    <s v="Efectuar revisión y depuración de los bienes  inmuebles que el ICBF tiene registrados en la clase de bodega 20 - Edificaciones en suelo ajeno  a fin de  evitar la duplicidad de los registros en los estados financieros de la nación."/>
    <s v="4.Revisar que la descarga del inmueble se realice efectivamente por la regional en el aplicativo SEVEN ERP."/>
    <s v="Reporte SEVEN-ERP"/>
    <n v="1"/>
    <d v="2023-08-01T00:00:00"/>
    <d v="2023-10-30T00:00:00"/>
    <n v="12.9"/>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1. Programar  comité de Gestión  de bienes para revisión del estado de la situación de los bienes inmuebles relacionados en el hallazgo"/>
    <s v="Correo electrónico"/>
    <n v="1"/>
    <d v="2023-08-15T00:00:00"/>
    <d v="2023-10-30T00:00:00"/>
    <n v="10.9"/>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2. Realizar  comité de Gestión  de bienes en el cual se revisará el estado de la situación de los bienes inmuebles relacionados en el hallazgo"/>
    <s v="Acta de Comité "/>
    <n v="1"/>
    <d v="2023-08-15T00:00:00"/>
    <d v="2023-10-30T00:00:00"/>
    <n v="10.9"/>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3. Realizar seguimiento a los compromisos adquiridos el comité de gestión de bienes. "/>
    <s v="Correo electrónico"/>
    <n v="2"/>
    <d v="2023-08-15T00:00:00"/>
    <d v="2023-11-30T00:00:00"/>
    <n v="15.3"/>
  </r>
  <r>
    <s v="AUD_FIN_2022"/>
    <s v="AUDITORÍA FINANCIERA 2022"/>
    <n v="2022"/>
    <x v="14"/>
    <s v="Revelación de bienes inmuebles en Propiedad, Planta y Equipo (Putumayo)"/>
    <x v="21"/>
    <s v="Hallazgo N° 5. Revelación de bienes inmuebles en Propiedad, Planta y Equipo (Putumayo)_x000a__x000a_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 de Puerto Asís mediante Escritura Pública No. 387 del 30-04-1986 de la Notaría Única de Puerto Asís, con Matrícula inmobiliaria 442-14509. Además de lo anterior, no se encuentra registrado el valor de las Edificaciones y casas en los estados contables del ICBF Regional Putumayo al corte 31/12/2022._x000a__x000a_Así mismo, no se han declarado las mejoras relacionadas con la infraestructura construida donde funciona el Centro de Desarrollo Infantil - CDI Pequeños Pensadores 1 ubicado en la Calle 7ª Carrera 4ª de Puerto Caicedo, obras construidas sobre el terreno donado por el Municipio de Puerto Caicedo, mediante Escritura Pública No. 205 del 10-03-2004 Notaría Única de Puerto Asís, con Matrícula inmobiliaria Matrícula: 442-56430, aunado a ello, registros contables que no se han realizado en la cuenta Edificaciones y casas del ICBF Regional Putumayo, al corte 31 de diciembre de 2022._x000a__x000a_...Que puede ocasionar, inexactitud en los registros contables en Propiedades, planta y equipos del ICBF Regional Putumayo._x000a_"/>
    <s v="La anterior situación se presenta por debilidades en el control interno contable, falencias en la comunicación entre el área financiera del ICBF y el Centro Zonal de Puerto Asís."/>
    <s v="No se han declarado las mejoras relacionadas con las infraestructuras construidas relacionadas en el hallazgo y  no se han realizado los registros contables respectivos en la cuenta Edificaciones y casas del ICBF Regional Putumayo a corte 31 de diciembre de 2022, lo anterior por debilidades en el seguimento y depuración de los bienes inmuebles de propiedad y a cargo del ICBF"/>
    <s v="Revisar  la clasificación de los bienes inmuebles en las diferentes clases de bodega  que tiene definidas el ICBF y efectuar los registros, ajustes y reclasificaciones a que haya lugar,  para que pueda  reflejar la situación financiera real  de cada uno. "/>
    <s v="4. Recibir los informes trimestrales de los activos del aplicativo SEVER ERP de los bienes inmuebles de la regional a efectos de realizar la conciliación con lo que reporta la Oficina de Instrumentos Públicos de su jurisdicción."/>
    <s v="Reporte en excel"/>
    <n v="3"/>
    <d v="2023-10-01T00:00:00"/>
    <d v="2024-06-30T00:00:00"/>
    <n v="39"/>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1. Solicitar  a la Dirección de Primera Infancia, orientaciones para aplicación de procedimiento y requisitos de la apertura de cuentas maestras"/>
    <s v="Correo electrónico"/>
    <n v="1"/>
    <d v="2023-10-15T00:00:00"/>
    <d v="2024-03-30T00:00:00"/>
    <n v="23.9"/>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2.Teniendo en cuenta la nueva directriz que emita la dirección de Primera Infancia, se remitirá   procedimiento y requisitos de la apertura de cuentas maestras  a los supervisores de los contratos de aporte  "/>
    <s v="Memorando"/>
    <n v="1"/>
    <d v="2023-10-15T00:00:00"/>
    <d v="2024-04-30T00:00:00"/>
    <n v="28.3"/>
  </r>
  <r>
    <s v="AUD_FIN_2022"/>
    <s v="AUDITORÍA FINANCIERA 2022"/>
    <n v="2022"/>
    <x v="57"/>
    <s v="Gravamen a los movimientos financieros a los recursos de aporte del ICBF Regional Putumayo (F,D) (Putumayo)"/>
    <x v="21"/>
    <s v="Hallazgo N° 30. Gravamen a los movimientos financieros a los recursos de aporte del ICBF Regional Putumayo (F,D) (Putumayo)_x000a__x000a_En la revisión de los contratos de aporte suscritos por el ICBF Regional Putumayo, se evidenció la no apertura de una cuenta maestra para el manejo de los recursos por parte de los Operadores, situación que generó el descuento de $25.469.418 correspondientes al Gravamen a los Movimientos Financieros - GMF, como se detalla en el siguiente cuadro:_x000a__x000a_Ver Cuadro N° 124 - Relación de Contratos de Aporte sin Cuenta Maestra y presentan Gravamen a los Movimientos Financiero – GMF_x000a__x000a_Conforme a la normatividad anteriormente descrita específicamente el artículo 42 de la Ley 1111 de 2006, en su numeral 18, los retiros de los dineros que el Instituto Colombiano de Bienestar Familiar consigne a favor de las asociaciones de hogares comunitarios ICBF para el cumplimiento de las labores de asistencia social, se consideran exentos de dicho gravamen. Lo anterior en concordancia del artículo 1 de la Ley 633 de 2000, que modificó el artículo 879 del Estatuto Tributario, al consagrar en el tema de exenciones: Numeral 3. “Las operaciones que realice la Dirección del Tesoro Nacional, directamente o a través de los órganos ejecutores, incluyendo las operaciones de reparto que se celebren con esta entidad y el traslado de impuestos a dicha Dirección por parte de las entidades recaudadoras; así mismo, las operaciones realizadas durante el año 2001 por las Tesorerías Públicas de cualquier orden con entidades públicas o con entidades vigiladas por las Superintendencias Bancaria o de Valores, efectuadas con títulos emitidos por FOGAFÍN para la capitalización de la Banca Pública”._x000a__x000a_En concordancia con lo anterior, el artículo 8 de la Resolución 1400 de 2020, dentro de las operaciones debito autorizadas, no contempla los descuentos del impuesto del 4 por 1000._x000a__x000a_... Situación que conlleva a generar detrimento al patrimonio público por $25.469.418, al desplegar gestión fiscal ineficaz, ineficiente y antieconómica, correspondiente al pago del Gravamen a los Movimientos Financieros, a los recursos del ICBF, destinados al cumplimiento de las labores de asistencia social, consagradas dentro de su misión institucional como es la de atender el servicio integral a la primera infancia en sus diferentes modalidades se vean reducidos. En consecuencia, dichos dineros descontados en el GMF, hace que no se destine dichos recursos en actividades que mejoren la calidad del servicio en las UDS de atención a los niños beneficiarios de los programas de atención a la primera infancia, además de la presunta connotación disciplinaria."/>
    <s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 recursos provenientes de la Dirección del Tesoro Nacional; depositados en las cuentas bancarias de las EAS, quienes los administran, ejecutan y que a la luz de la normatividad vigente se consideran exentos."/>
    <s v="Debilidades por parte de las  Direcciónes Misionales en las  orientaciones claras y expresas sobre la obligación contractual que les asiste a los operadores de los servicios que ofrece el Instituto en relación con la obligatoriedad de implementación de las CUENTAS MAESTRAS y exención a gravamen financiero en el marco de la ejecución de los contratos de aportes, de acuerdo con las orientaciones impartidas en los diferentes memorando y Resoluciones."/>
    <s v="Fortalecer la aplicación de la marcación o exoneración de los recursos GMF solicitando las respectivas orientaciones por parte de las áreas  Misionales "/>
    <s v="_x000a_3.Solicitar apertura de cuentas maestras para el manejo de los recursos por parte de los EAS"/>
    <s v="Memorando"/>
    <n v="1"/>
    <d v="2023-10-15T00:00:00"/>
    <d v="2024-06-30T00:00:00"/>
    <n v="37"/>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 1.Realizar semestralmente   un GET por parte de la regional dirigido a los  equipos de  Primera Infacia  de los centros zonales, con el objetivo de generar espacios de retroalimentación"/>
    <s v="Acta de GET"/>
    <n v="2"/>
    <d v="2023-09-01T00:00:00"/>
    <d v="2024-07-30T00:00:00"/>
    <n v="47.6"/>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2. Realizar seguimiento  al avance en el proceso de legalización de cuentas , en  el cual se informará a los centros zonales  las acciones a seguir de acuerdo con los resultados del seguimiento."/>
    <s v="Correo electrónico"/>
    <n v="6"/>
    <d v="2023-09-01T00:00:00"/>
    <d v="2024-07-30T00:00:00"/>
    <n v="47.6"/>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3.Identificar y concertar desde la supervision  los saldos de inejecuciones o reinversiones mediante acta de legalización de cuentas de manera mesual , para adelantar con oportunidad y previo análisis de necesidades, proceso de reinversión o liberación de tal forma que estos recursos no permanezcan en los contratos de aporte sin aplicación y uso durante mucho tiempo.   Actas de legalización= 9 por cada centro zonal ( septiembre-diciem 2023, febrero-junio2024)"/>
    <s v="Actas de legalización"/>
    <n v="36"/>
    <d v="2023-09-01T00:00:00"/>
    <d v="2024-06-30T00:00:00"/>
    <n v="43.3"/>
  </r>
  <r>
    <s v="AUD_FIN_2022"/>
    <s v="AUDITORÍA FINANCIERA 2022"/>
    <n v="2022"/>
    <x v="61"/>
    <s v="Ejecución de recursos contratos de aporte vigencia 2022 (D,F,BA) (Putumayo)"/>
    <x v="21"/>
    <s v="Hallazgo N° 31. Ejecución de recursos contratos de aporte vigencia 2022 (D,F,BA) (Putumayo)_x000a__x000a_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6.595.028, los cuales no fueron ejecutados por las EAS, además, que no se ha efectuado a la fecha el respectivo reintegro de recursos una vez cumplido el término ejecución de los contratos, así:_x000a__x000a_Cuadro N° 125  - Recursos no ejecutados sin reintegro Vigencia 2022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116.595.028, debido a una gestión fiscal antieconómica, ineficiente e inoportuna, afectando la misión institucional que realiza e ICBF a través del Programa Primera Infancia, además de las presuntas conductas de tipo disciplinario."/>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De igual manera se presenta incumplimiento de los manuales operativos modalidad familiar, comunitaria e institucional, para la atención de la primera infancia, lineamientos técnicos y directrices establecidas por la entidad, en armonía con la política de Estado para el desarrollo integral de la primera infancia de cero a siempre..."/>
    <s v="Falta de control por parte del Comité Técnico Operativo encargado de coordinar acciones y hacer seguimiento técnico, administrativo y financiero a los contratos celebrados entre el ICBF y las EAS."/>
    <s v=" Realizar constante acompañamiento al desarrollo de los procesos relacionados con el seguimiento y control de los recursos financieros asignados para la prestación de los servicios de atención a la primera infancia a nivel  de la regional  y los cz"/>
    <s v="4.Cuantificación  los excedentes de los contratos con cargo a los ahorros e inejecuciones para identificar los recursos susceptibles de ser liberados. Según sea el caso. La gestión de estas liberaciones está a cargo del Supervisor del Contrato una vez analice que los recursos no se utilizaran en el contrato."/>
    <s v="Correo electrónico"/>
    <n v="4"/>
    <d v="2023-09-01T00:00:00"/>
    <d v="2024-06-30T00:00:00"/>
    <n v="43.3"/>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pilar los hechos y soportes que evidencian el incumplimiento por parte del operador y que son la base para la estructuración del informe y que justifican el inicio del proceso sancionatorio y remitir la proyección del informe de inicio de proceso sancionatorio al grupo jurídico para su revisión."/>
    <s v="Informe Inicio Proceso"/>
    <n v="1"/>
    <d v="2023-08-01T00:00:00"/>
    <d v="2024-07-30T00:00:00"/>
    <n v="52"/>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El grupo jurídico cita a mesa técnica a la supervisora y equipo de apoyo, en el que emite observaciones frente a la estructura del informe y del material probatorio para su correspondiente ajuste."/>
    <s v="Acta de mesa Técnica"/>
    <n v="1"/>
    <d v="2023-08-01T00:00:00"/>
    <d v="2024-07-30T00:00:00"/>
    <n v="52"/>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Realizar los ajustes sugeridos por el grupo jurídico y posterior a ello, reenviar nuevamente el Informe ajustado."/>
    <s v="correo electrónico"/>
    <n v="1"/>
    <d v="2023-08-01T00:00:00"/>
    <d v="2024-07-30T00:00:00"/>
    <n v="52"/>
  </r>
  <r>
    <s v="AUD_FIN_2022"/>
    <s v="AUDITORÍA FINANCIERA 2022"/>
    <n v="2022"/>
    <x v="49"/>
    <s v="Proceso administrativo sancionatorio contrato 86001262021 - Fundación Chonto Cimarrón (D,F) (Putumayo)"/>
    <x v="21"/>
    <s v="Hallazgo N° 32. Proceso administrativo sancionatorio contrato 86001262021 - Fundación Chonto Cimarrón (D,F) (Putumayo)_x000a__x000a_De acuerdo a los soportes evidenciados por la CGR, los cuales corresponden a los entregados por el Contratista FUNDACIÓN PARA EL FOMENTO, DESARROLLO Y POTENCIALIZACIÓN DE PROYECTOS INNOVADORES DEL PACÍFICO COLOMBIANO – FUNDACIÓN CHONTO CIMARRÓN, Contrato 86001262021, y verificados por la Supervisión del mismo contrato, se evidencia el incumplimiento en las obligaciones contractuales correspondiente al valor de la Contrapartida por $8.944.939, así:_x000a__x000a_Ver Cuadro N° 126 - Valores no ejecutados sin reintegrar Contrato 86001262021_x000a__x000a_Adicional a lo anterior el Operador del Contrato No. 86001262021, presentó incumplimiento general, el cual está evidenciado en los diferentes documentos de la supervisión del contrato, así:_x000a__x000a_“REFRIGERIOS, BIOSEGURIDAD, TRANSPORTE: Falta transferencia al proveedor._x000a_GASTOS OPERATIVOS: Revisar y ajustar la factura tanto en operación como cierre, debido a:_x000a_• No es coherente que se solicite en gastos operativos: etapa de cierre y operación los mismos elementos de aseo que su ciclo de vía útil no excede los tres meses, y aún más que la etapa de cierre solo fue 2 días. Por otra parte, en estas facturas también están incluidos elementos que están legalizando por el rubro de BIOSEGURIDAD._x000a_• En cuanto al precio de servicio de impresiones B/N no deberían variar de un mes a otro y mucho menos de una etapa a otra (CIERRE Y OPERACIÓN)_x000a_• Se registró materiales etapa de cierre, gastos operativos de cierre y de operación el mismo material: hojas de opalina (1300 hojas) y a diferente precio. Solo son 700 beneficiarios para los certificados._x000a_• Falta informe FINANCIERO general y detallado en Excel._x000a_• Presentar legalización del Valor Técnico Agregado e incluir la información en la pestaña del informe financiero._x000a_• Cargar informe general y detallado en Excel._x000a_• El día 03 de noviembre de 2021 se realiza primer comité técnico operativo en el que se orienta al operador en que estas actividades se empiecen a ejecutar lo más pronto con el fin de que no se deje hasta lo último, se plasma como fecha para presentar la propuesta hasta la segunda semana de diciembre (10 de diciembre), toda vez, que es necesario que se cuente con la conformación de los grupos de los niños y niñas de 10 a 13 años._x000a_• El día 18 de noviembre 2021, en el marco del segundo comité técnico operativo se revisa nuevamente que en presupuesto aprobado queda enmarcado el valor correspondiente a VTA._x000a_• El día 16 de diciembre de 2021, se lleva a cabo el tercer comité técnico operativo en el que se realiza seguimiento al cumplimiento de compromiso y en el acta se puede constatar que el operador no dio cumplimiento a la entrega de la propuesta de valor técnico agregado y se pacta nuevo compromiso para entrega de dicho insumo en 20 de diciembre de 2021._x000a_• Para el día 20 de enero de 2022, se realiza cuarto comité técnico operativo en el cual se establece nueva fecha de compromiso para la entrega de la propuesta de valor técnico agregado para el día 20 de enero de 2022. Conjunto a ello se remite correo electrónico con los compromisos adquiridos en este comité técnico._x000a_• En fecha 24 de febrero se lleva a cabo el quinto comité operativo donde se indaga sobre el compromiso del envío de la propuesta VTA, sin embargo, no asumen dicho compromiso del comité anterior, al igual que en el punto 7 estaba la socialización de la misma, por cuanto queda nuevamente pactada en compromisos para 21 de febrero de 2022._x000a_• El día 22 de marzo de 2022 en comité operativo, socializan la propuesta de VTA, y envían la misma por correo electrónico a la supervisora, sin embargo, esta no es ejecutada en razón que requiere ajustes._x000a_• En comité operativo de 26 de abril socializa el operador la propuesta de VTA. No obstante, se realizan sugerencias para ajustes y el operador queda con el compromiso de Ajustar propuesta valor técnico agregado y remitir a la supervisión del contrato en fecha 29 de abril. solo hasta mediados del mes de mayo se presentaron de nuevo las propuestas aun sin cotizaciones, pero con ajustes técnicos que permitieron la aprobación de estas, pendiente por aprobación lo correspondiente al apartado financiero, cotizaciones y fichas técnicas._x000a_El día 06 de mayo, se recibe correo electrónico por parte de Cleidy Morales dirigido al director y supervisoras de los contratos, quien refiere que el operador le adeuda recursos por concepto de suministro de refrigerios._x000a_• El día 26 de mayo, se recibe correo electrónico de Cleidy Morales solicitando copia del contrato con motivo de realizar denuncia en Fiscalía._x000a_• El día 16 de junio de 2022, se recibe correo electrónico por parte de Cleidy Morales dirigido al director y supervisoras de los contratos, con Asunto: Oficio Solicitud de NO desembolso a la fundación Chonto Cimarrón hasta que se encuentre al día con los pagos a la Distribuidora Sur Colombiana._x000a_• El día 23 de junio de 2022, se realiza reunión de seguimiento a los contratos del programa Generación Explora, entre el Ordenador del Gasto, las supervisoras de los contratos 86001262021, 86001272021, 86001282021 y 86001292021, los enlaces Técnicos de la Dirección de Infancia y el operador Fundación Chonto Cimarrón; en el que se establecieron como compromisos para el presente contrato: Allegar claridades frente a las diferentes quejas y novedades presentadas, con los soportes de paz y salvo. sin embargo, hasta la fecha no se ha recibido información al respecto._x000a_• El día 25 de junio de 2022, se recibe correo electrónico por parte de Cleidy Morales dirigido al director y supervisoras de los contratos, con Asunto: Solicitud Derecho de Petición donde se solicita retener el pago y/o liquidación del contrato Fundación Chonto por incumplimiento en pago de facturas._x000a_• En fecha 03 de agosto remiten correo por parte de Distribuidora Sur Colombiana SAS electrónico solicitando copia del Contrato N° 86001292021._x000a_• En fecha 11 de agosto de 2022 se remite correo electrónico al operador con asunto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4 de octubre, siendo reiterativos, se remite nuevamente correo electrónico al operador Observaciones Informe Financiero - 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 En fecha 31 de octubre por parte de Distribuidora Sur Colombiana SAS allega un nuevo derecho de petición que solicitando retener el pago y/o liquidación de dicho contrato, por el incumplimiento de los pagos de facturas a la Distribuidora Sur Colombiana SAS._x000a_• En fecha 12 de diciembre, siendo reiterativos, se remite nuevamente correo electrónico al operador Observaciones Informe Financiero-junio solicitando corrección del informe financiero del mes de junio y cierre, además presentar legalización del Valor Técnico Agregado e incluir la información en la pestaña del informe financiero. No obstante, el operador hizo caso omiso al correo emitido pues no se recibió respuesta alguna”._x000a__x000a_... Estas deficiencias generan que el ICBF no efectúe la reinversión de las inejecuciones o en su defecto la liberación oportuna de los recursos durante la respectiva vigencia, lo que conlleva a que se refleje en el presupuesto 2022 una ejecución que no corresponde a la realidad._x000a_Las circunstancias en mención no garantizan el adecuado uso de los recursos públicos que se encuentran en poder del contratista, ocasionando un presunto detrimento patrimonial por $8.944.939, al desplegar gestión ineficaz, antieconómica e ineficiente, debido al incumplimiento en la ejecución del valor de la Contrapartida ofertada por el operador, además de las conductas de tipo disciplinario._x000a_"/>
    <s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re el ICBF y las EAS, además del incumplimiento de obligaciones contractuales por parte de la Fundación Chonto Cimarrón..."/>
    <s v="Desde la supervisión del contrato se evidencia que durante la ejecución del contrato se realizaron reiteradas solicitudes y requerimientos de ajustes a las propuestas de VTA las cuales no fueron atendidas oportunamente evidenciándose incumplimiento en las fechas de los compromisos establecidos. Situación por la cual, no ejecutaron la totalidad del valor técnico agregado el cual correspondía al 3% del valor total aportado por ICBF."/>
    <s v="Realizar el respectivo proceso sancionario  por incumplmiento de obligaciones por parte de las Fundación Chonto Cimarrón"/>
    <s v="_x000a_El grupo jurídico remite citación de audiencia al operador."/>
    <s v="Citación"/>
    <n v="1"/>
    <d v="2023-08-01T00:00:00"/>
    <d v="2024-07-30T00:00:00"/>
    <n v="52"/>
  </r>
  <r>
    <s v="AUD_FIN_2022"/>
    <s v="07. AUDITORÍA FINANCIERA 2018"/>
    <n v="2018"/>
    <x v="68"/>
    <s v="Publicación en el SECOP "/>
    <x v="22"/>
    <s v="HALLAZGO 91. Publicación en el SECOP _x000a__x000a_Decreto 1082 de 2015, artículo 2.2.1.1.1.7.1. &quot;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quot;._x000a__x000a_Manual de contratación del ICBF, Título I: “1.7.2. Funciones en materia contractual en las Direcciones Regionales”; “10. Realizar la publicación de los documentos de todas las etapas del proceso contractual, en el Sistema Electrónico para la Contratación Pública -SECOP en el sitio Web de la Entidad y demás herramientas y mecanismos relacionados con la actividad contractual según corresponda&quot;._x000a__x000a_No obstante, lo reglamentado en la norma y consultado el sistema con los contratos de la muestra celebrada por el ICBF Regional Santander en la vigencia 2018, se evidencia que la publicación en el SECOP de los Documentos y actos administrativos de los procesos de contratación 298, 386, 409, 483, 485, 488, 494, 501, 599, 603, 604, 607, 610, 611, 612, 626 y 642 de 2018, no se publicaron en el SECOP dentro de los tres días siguientes a su expedición"/>
    <s v="Situación que evidencia deficiencias en los procedimientos de cargue de información a los sistemas de información – SECOP, hecho que impide que la sociedad civil y las veedurías ciudadanas ejerzan la vigilancia preventiva y posterior de la ejecución contractual. "/>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r>
  <r>
    <s v="AUD_FIN_2022"/>
    <s v="16. AUDITORÍA FINANCIERA 2019"/>
    <n v="2019"/>
    <x v="25"/>
    <s v=" Principio de publicidad en la contratación"/>
    <x v="22"/>
    <s v="HALLAZGO 35.      Principio de publicidad en la contratación – Dirección General – H3 Cas H5 San.   SANTANDER_x000a_Una vez estudiada la reglamentación de la norma, se consultaron y analizaron en las plataformas de SECOP I y SECOP II, la información publicada por la entidad de los procesos contractuales relacionados en el siguiente cuadro, obteniendo los siguientes resultados de los contratos: Faltan Actas de inicio, parciales y de recibo, Contrato publicado en Secop 8 días después de la firma. Estudios previos publicado en Secop con más de 8 días de atraso, sin especificar día del mes de suscripción. Faltan informes de Supervisión. 68-060-2019, 68-072-2019, 68-080-2019, 68-082-2019,68-233-2019, 68-252-2019, 68-270-2019, 68-301-2019, 68-336-2019, 68-328-2019, 68-483-2018, 68-485-2018,  68-527-2018, 68-559-2018,  68-566-2018, 68-628-2018.  Revisar Cuadro No. 106 pagina 400 del informe de Auditoria._x000a_  _x000a_"/>
    <s v="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Electrónico de Contratación Pública – SECOP, en donde se debía registrar la totalidad de los procesos contractuales. afectando el principio de transparencia y publicidad en la contratación pública, y el acceso de la ciudadanía al conocimiento oportuno de las actuaciones de la administración."/>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r>
  <r>
    <s v="AUD_FIN_2022"/>
    <s v="AUDITORÍA FINANCIERA 2022"/>
    <n v="2022"/>
    <x v="64"/>
    <s v="Pólizas contrato 68004502020 suscrito con la APHB Ciudadela Pipatón (BA) (Santander)"/>
    <x v="22"/>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1. Realizar la legalizacion de cuentas del pago de la poliza en la cual se identifique si hay saldos que requieran ser descontados por no ejecucion."/>
    <s v="1. Acta de legalizacion (1 por cada centro zonal con APHB)"/>
    <n v="7"/>
    <d v="2023-08-01T00:00:00"/>
    <d v="2023-12-31T00:00:00"/>
    <n v="21.7"/>
  </r>
  <r>
    <s v="AUD_FIN_2022"/>
    <s v="AUDITORÍA FINANCIERA 2022"/>
    <n v="2022"/>
    <x v="64"/>
    <s v="Pólizas contrato 68004502020 suscrito con la APHB Ciudadela Pipatón (BA) (Santander)"/>
    <x v="22"/>
    <s v="Hallazgo N° 36. Pólizas contrato 68004502020 suscrito con la APHB Ciudadela Pipatón (BA) (Santander)_x000a__x000a_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n a continuación:_x000a__x000a_Ver Cuadro N° 129 - Gastos operativos para pólizas_x000a__x000a_En la ejecución del contrato, la APHB Ciudadela Pipatón utilizó los recursos de los gastos operativos para la compra de las pólizas de acuerdo con las actas de modificaciones, así:_x000a__x000a_Ver Cuadro N° 130 - Diferencia valor pólizas y valor pagado_x000a__x000a_Analizados las pólizas de garantía del contrato No. 68004502020, se presentan diferencias en las actas modificatorias No. 3 por $34.373 a favor del operador y del acta modificatoria No. 4 por $203.942 a favor del ICBF y que a la fecha de revisión no se evidencian novedades en los informes de supervisión de las cuentas posteriores y el contrato ya se encuentra en proceso de liquidación._x000a__x000a_... hecho que le resta recursos a la prestación del servicio misional y conlleva a un detrimento patrimonial en cuantía de $169.569._x000a_"/>
    <s v="Lo anterior evidencia debilidades en el manejo de los recursos públicos puestos a disposición del ICBF Regional Santander y denota deficiencias en el seguimiento y control en la ejecución del contrato, …"/>
    <s v="Falta de seguimiento  financiero oportuno a la ejecucion del contrato relacionado con los recursos asignados para las polizas."/>
    <s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
    <s v="2. Realizar la liberacion de los recursos no ejecutados por concepto de polizas antes de finalizar la vigencia "/>
    <s v="1.Acta de liberacion (1 por cada centro zonal con APHB)"/>
    <n v="7"/>
    <d v="2023-08-01T00:00:00"/>
    <d v="2023-12-31T00:00:00"/>
    <n v="21.7"/>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 Realizar mesa de trabajo con la Dirección Regional Santander, donde se revise y retroalimente el ejercicio de supervisión en los contratos. "/>
    <s v="1. Desarrollar 4 mesas de trabajo (1. 30/09/2023_x000a_2. 31/12/2023, 3. 31/03/2024_x000a_4. 30/06/2024) con la Dirección Regional, supervisores de contratos, enlaces territoriales y profesionales del rol financiero, técnico y jurídico del equipo de seguimiento a la ejecución, relacionado al proceso de supervisión de contratos."/>
    <s v="1.Video conferencia y listado de asistencia "/>
    <n v="1"/>
    <d v="2023-08-01T00:00:00"/>
    <d v="2024-06-30T00:00:00"/>
    <m/>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2. Realiza capacitacion presencial sobre el procedimiento de sansionatorios ante incuplimiento. "/>
    <s v="1.Acta de capacitación"/>
    <n v="1"/>
    <d v="2023-08-01T00:00:00"/>
    <d v="2023-09-30T00:00:00"/>
    <n v="8.6"/>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_x000a_3.Realizar las legalizaciones de cuenta de los desembolso realizados de manera opertuna"/>
    <s v="_x000a_1. Indicador de Legalizaciones de cuenta"/>
    <n v="4"/>
    <d v="2023-08-01T00:00:00"/>
    <d v="2023-12-31T00:00:00"/>
    <n v="21.7"/>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4. Realizar las solicitudes de apertura de procesos administrativos sancionatorios de manera oportuna en caso de incumplimiento en las obligacionbes por parte de los operadores"/>
    <s v="1.Memorando de Solicitud  e informe de supervision para apertura de proceso sancionatorio de apertura proceso administrativo sancionatorio"/>
    <n v="4"/>
    <d v="2023-08-01T00:00:00"/>
    <d v="2023-12-31T00:00:00"/>
    <n v="21.7"/>
  </r>
  <r>
    <s v="AUD_FIN_2022"/>
    <s v="AUDITORÍA FINANCIERA 2022"/>
    <n v="2022"/>
    <x v="65"/>
    <s v=" Ejecución contratos suscritos con FUNDASALUD 2022 (IP) (Santander)"/>
    <x v="22"/>
    <s v="Hallazgo N° 37. Ejecución contratos suscritos con FUNDASALUD 2022 (IP) (Santander)_x000a__x000a_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 Fundación Salud y Bienestar - FUNDASALUD, relacionados a continuación, cuyo objeto fue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los cuales hacen parte de la muestra de contratos seleccionada en la presente auditoría:_x000a__x000a_Ver Cuadro N° 131 - Contratos suscritos con FUNDASALUD – 2022_x000a__x000a_En cada uno de los contratos referidos en el punto anterior, en la Cláusula Tercera se estableció el valor del contrato y la forma de pago. Para el pago correspondiente a los aportes del ICBF, se establecieron los desembolsos, previa presentación de los documentos e informes establecidos en la misma cláusula y la aprobación por parte del Supervisor del contrato._x000a_Los desembolsos programados en los contratos se establecieron de manera bimestral a excepción del último correspondiente al mes de diciembre, programados de la siguiente manera:_x000a__x000a_Cuadro N° 132_x000a__x000a_Según información suministrada por la Regional, la EAS FUNDASALUD, en virtud de estos cuatro (4) contratos suscritos en la vigencia 2022, para prestar el servicio en la modalidad de Desarrollo Infantil en Medio Familiar – DIMF, presentó los siguientes incumplimientos:_x000a_• Las entregas de RPP se hicieron de manera extemporánea y a la fecha, 31 de marzo de 2023, el Operador no ha realizado la entrega de los meses de octubre, noviembre y diciembre, a los respectivos beneficiarios de ninguno de los Centros Zonales._x000a_• Respecto a la entrega de refrigerios, se realizaron entregas parciales en los Centros Zonales, municipios y Unidades de Servicios, así:_x000a_“CZ San Gil: Requerimiento en los siguientes meses por incumplimiento en entrega de Refrigerios: Mayo, Agosto y Septiembre. No se tiene soportes de entrega de Octubre, noviembre y Diciembre de 2022._x000a_CZ Socorro: Se presentaron incumplimientos en las entregas de refrigerios durante la ejecución del contrato, entregas parciales, falta de entrega de los refrigerios durante los encuentros y cuando se entregan persisten las evidencias de falta de Calidad de los ...._x000a__x000a_Ante estos incumplimiento, los respectivos Coordinadoras de los Centros Zonales, en ejercicio de la función designada como Supervisoras de estos contratos de aportes, una vez tuvieron conocimiento de los incumplimientos a las obligaciones contractuales, realizaron los correspondientes requerimientos al Contratista FUNDASALUD, sin obtener ninguna respuesta, y aunado a las reclamaciones recibidas por parte de los beneficiarios y otros agentes del Sistema Nacional de Bienestar Familiar (SNBF), procedieron a radicar las solicitudes de iniciar el trámite de los procesos administrativos sancionatorios ante la Oficina Jurídica de la Regional Santander del ICBF, las cuales presentan el siguiente estado actual:_x000a__x000a_Cuadro No. 133_x000a__x000a_Es importante indicar que, no obstante haber detectado los incumplimientos que venía incurriendo FUNDASALUD, desde el inicio de la ejecución de los citados contratos, y teniendo en cuenta la relevancia de los mismos, se observa que la Dirección Regional Santander del ICBF, no adelantó oportunamente los procedimientos internos establecidos para el caso de incumplimientos de obligaciones contractuales ni las acciones contempladas en el ordenamiento jurídico para salvaguardar los recursos públicos del ICBF comprometidos, que debió haber iniciado una vez se detectaron los incumplimientos, es decir, antes del vencimiento de los plazos de los contratos a 31 de diciembre de 2022, ya que se afectó la seguridad alimentaria de la población de primera infancia, niños y niñas, mujeres gestantes y familias en condición de vulnerabilidad de la Región; solo hasta los meses de febrero y marzo de 2023, se inició el trámite de los procesos sancionatorios, con el agravante que a la fecha se encuentran en revisión del Grupo Jurídico de la Regional para posteriormente, agotar la revisión por parte de la Dirección de Contratación de la sede nacional, lo que va a dilatar aún más el proceso para la declaratoria de incumplimiento, y dar traslado a las autoridades competentes, mientras tanto los recursos públicos en poder del contratista._x000a__x000a_Cuadro No 134_x000a__x000a_Cuadro No. 135_x000a__x000a_En razón a todo lo anterior, se evidencia que la prestación del servicio de DIMF, con ocasión a los cuatro (4) contratos suscritos en el 2022 con FUNDASALUD, detallados anteriormente, presentó incumplimientos contractuales de forma reiterativa, específicamente por la falta de oportunidad en la entrega mensual de la Ración para Preparar – RPP, siendo lo más agravante la no entrega de RPP de los meses de octubre, noviembre y diciembre de 2022, afectando la seguridad alimentaria de los beneficiarios de los CZ de San Gil, Socorro, Vélez y Yarigüies; así mismo, incumplimiento en la entrega de los elementos contemplados en las propuestas presentadas y aprobados en el Primer Comité Técnico Operativo, por concepto de Contrapartida y el incumplimiento en el pago de salarios y/o honorarios al talento humano vinculado en cada uno de los contratos de aportes, del mes de diciembre de 2022, sin que a la fecha se haya adelantado una eficaz acción para salvaguardar los recursos públicos comprometidos objeto de incumplimiento por no ejecución, los cuales se encuentran actualmente en poder del Contratista._x000a__x000a_Forma de pago contratos FUNDASALUD - 2022"/>
    <m/>
    <s v="Falta de seguimiento oportuno a la ejecucion del contrato por parte del equipo de supervision y falta de oportunidad en el inicio de los procesos administrativos sancionatorios "/>
    <s v="Realizar una efectiva supervision de la ejecucion contractual y solicitar la apertura y dar tramite a  los procesos administrativos sancionatorios de manera oportuna "/>
    <s v="5.Realizar los tramites de los procesos administrativos sancionatorios con mayor celeridad "/>
    <s v="Citacion a audicencia de apertura de proceso administrativo sancionatorio"/>
    <n v="4"/>
    <d v="2023-08-01T00:00:00"/>
    <d v="2023-12-31T00:00:00"/>
    <n v="21.7"/>
  </r>
  <r>
    <s v="AUD_FIN_2022"/>
    <s v="AUDITORÍA FINANCIERA 2022"/>
    <n v="2022"/>
    <x v="69"/>
    <s v="Sistema de información de proveedores (Santander)"/>
    <x v="22"/>
    <s v="Hallazgo N° 42. Sistema de información de proveedores (Santander)_x000a__x000a_Al analizar los contratos de aportes número 68004502020 y 68003832022 con objeto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s 2020, 2021 y 2022, suscrito con la ASOCIACIÓN DE PADRES DE HOGARES DE BIENESTAR (APHB) CIUDADELA PIPATON con NIT 800171065-3, presentó los documentos para su legalización en los cuales adjunta soportes del sistema de información de proveedores y fueron avaladas por el personal responsable del ICBF, pero al ser revisados en el link de consulta se evidencia la falta de actualización con corte a 7 de marzo de 2023, tal como se detalla a continuación:_x000a__x000a_Ver Cuadro N° 138 - Documentos desactualizados en el Sistema de Información de Proveedores_x000a__x000a_... generando incertidumbre en la ejecución contractual y toma de decisiones de proveedores potenciales y actuales."/>
    <s v="La anterior situación se presenta por debilidades en el procedimiento para la administración y consulta en el sistema de proveedores y en las actividades de seguimiento del proceso de adquisición de bienes y servicios "/>
    <s v="Falta de verificación de  la actualización de proveedores antes de suscribir el contrato en aplicativo."/>
    <s v="Socializar a los abogados y realizar la revision de la informacion registrada en proveedores antes de la suscripcion del contrato"/>
    <s v="1.Socializar a los abogados que realizan los tramites de contratacion sobre la necesidad de verificar la informacion registrada  en proveedores antes de suscribir el contrato."/>
    <s v="Memorando socializacion y correo electronico"/>
    <n v="1"/>
    <d v="2023-08-01T00:00:00"/>
    <d v="2023-12-31T00:00:00"/>
    <n v="21.7"/>
  </r>
  <r>
    <s v="AUD_FIN_2022"/>
    <s v="AUDITORÍA FINANCIERA 2022"/>
    <n v="2022"/>
    <x v="67"/>
    <s v="Supervisión contratos de aportes (D) (Santander)"/>
    <x v="22"/>
    <s v="Hallazgo N° 43. Supervisión contratos de aportes (D) (Santander)_x000a__x000a_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das en la normatividad interna vigente del ICBF que regula dicha labor, en razón a que estas funciones son designadas a los Coordinadores de los Centros Zonales (CZ), quienes adicionalmente a las funciones administrativas propias de su cargo, se le designa la supervisión de la totalidad de los contratos suscritos por la Regional, a ejecutar en el área de influencia del CZ, por lo que subdelegan dichas funciones apoyándose con personal adscrito al CZ sean de planta o contratistas, debido a la falta de personal y carga laboral._x000a__x000a_En tal sentido, las funciones de supervisión y control se realizan a través de la revisión de documentos soportes o informes remitidos mensualmente por los mismos contratistas u operadores en el caso de los contratos de aportes, sin que se realicen visitas en terreno a las Unidades de Servicio (UDS) ni a las Entidades Administradoras de Servicio (EAS) por parte del supervisor del CZ asignado o de quienes se delega; por lo tanto, no se realiza una verificación rigurosa por parte de la Regional del cumplimiento de las obligaciones de los contratistas, ni de la calidad, oportunidad y eficiencia en la prestación del servicio y atención integral a niñas y niños usuarios y sus familias de la Modalidad Comunitaria, ni de la correcta ejecución de los recursos del ICBF por parte de las EAS._x000a__x000a_...exponiendo a riesgo de pérdida de recursos."/>
    <s v="Lo anterior debido a deficiencias en el proceso de supervisión en la ejecución de los contratos de aportes, generando incumpliendo de la normatividad interna vigente, que hace parte integral del acuerdo contractual, así como, los preceptos jurídicos,…"/>
    <s v="Debido al numero de contratos y personal asignado a cada centro zonal  no es posible debido seguimiento y control de los contrattos"/>
    <s v="Realizar alertas cada trimestre donde se identifique las UDS y EAS que tienen verificacion del equipo de seguimiento y programar las que NO para cubrir la totalidad de las UDS_x000a_"/>
    <s v="1. Enviar correo de alerta, identificando Contratos con actas de verificacion."/>
    <s v="Correo electrónco (TRIMESTRAL)"/>
    <n v="1"/>
    <d v="2023-08-01T00:00:00"/>
    <d v="2023-12-31T00:00:00"/>
    <n v="21.7"/>
  </r>
  <r>
    <s v="AUD_FIN_2022"/>
    <s v="AUDITORÍA FINANCIERA 2022"/>
    <n v="2022"/>
    <x v="70"/>
    <s v="Publicación en el SECOP II (D) (Santander)"/>
    <x v="22"/>
    <s v="Hallazgo N° 44. Publicación en el SECOP II (D) (Santander)_x000a__x000a_Revisadas las publicaciones en la plataforma del Sistema Electrónico para la Contratación Pública – SECOP II, respecto a los procesos contractuales suscritos por la Regional Santander del ICBF, correspondientes a la muestra de contratos objeto de verificación, se evidenció que existen documentos que fueron publicados de manera extemporánea, así mismo, otros documentos soportes derivados de los procesos contractuales que no se publicaron en su totalidad, los cuales se relacionan a continuación:_x000a__x000a_Ver Cuadro N° 139 - Documentos publicación en SECOP extemporáneamente_x000a__x000a_De igual forma, en el contrato No. 68002602021 y el contrato No. 68001662022, se observó una reseña histórica de las asignaciones del Ordenador del Gasto y del Supervisor del contrato con fecha de 11 de febrero de 2021, pero al verificar el informe de supervisión No.10 la supervisora a la fecha de presentación del documento, corresponde a una persona distinta a la designada en el contrato, por lo cual la reseña histórica de asignaciones no evidencian los cambios de supervisión en la sección 6 asignación presupuestal. _x000a__x000a_Así mismo, en los contratos 68004642020, 68002472022, 68001872021, 68004642020, se pudo evidenciar que los informes de supervisión no se publicaron en el SECOP II. _x000a__x000a_Adicionalmente, en la prueba de recorrido practicada en la Etapa de Planeación por este ente de control, se pudo identificar que en el contrato 68001532022, firmado con CORPOAGRO, no se habían cargado los informes de supervisión al SECOP._x000a__x000a_...lo que impide que los ciudadanos conozcan las actuaciones generadas en dichos procesos de contratación adelantados por la entidad de forma fácil y oportuna, afectando los principios de publicidad y transparencia del proceso de contratación estatal."/>
    <s v="Esta situación se genera por deficiencias de control y seguimiento por parte de la entidad, en la labor de cargue de la información en la plataforma del SECOP II, de todos los documentos en cada una de las etapas contractuales,…"/>
    <s v="No se realizo cargue de la ejecucion contractual en la platafoerma SECOP II por parte de los supervisores y el equipo de supervision"/>
    <s v="Socializar a los supervisores de los contratos las implicaciones disciplinarias por no cumplimiento de la publicacion de la ejecucion contractual en la plataforma SECOP II y realizar la revision del cargue de la informacion de la ejecucion contractual  a traves de una muestra."/>
    <s v="1. Socializar a los supervisores las implicaciones disciplinarias por no cumplimiento de la publicacion de la ejecucion contractual en la plataforma SECOP II"/>
    <s v="Memorando con socializacion "/>
    <n v="1"/>
    <d v="2023-08-01T00:00:00"/>
    <d v="2023-12-31T00:00:00"/>
    <n v="21.7"/>
  </r>
  <r>
    <s v="AUD_FIN_2022"/>
    <s v="AUDITORÍA FINANCIERA 2022"/>
    <n v="2022"/>
    <x v="23"/>
    <s v="Recursos de Apropiación vigencia 2022 (D) (Dirección General)"/>
    <x v="23"/>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La Dirección del SNBF se realizó de manera oportuna y eficiente la planeación, programación y seguimiento a la ejecución presupuestal del recurso asignado al área. Sin embargo, la alta dirección tomo decisiones unilaterales que terminaron afectando el compromiso del 100% de los recursos antes de finalizar la vigencia 2022."/>
    <s v="En el marco de los comités de seguimiento presupuestal del ICBF o reuniones de seguimiento presupuestal periódicas por áreas, acordar con la Dirección General del ICBF, realizar y revisar en conjunto, las alertas sobre los recursos no ejecutados del área. "/>
    <s v="Participar en el Comité de Seguimiento a la Ejecución Presupuestal convocado por la Dirección de Planeación y presentar las alertas del área para la toma de decisiones frente a la liberación oportuna de recursos"/>
    <s v="Acta"/>
    <n v="5"/>
    <d v="2023-08-01T00:00:00"/>
    <d v="2023-12-29T00:00:00"/>
    <n v="21.4"/>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Generar orientaciones desde la Dirección Regional hacia los Supervisores de Contrato respecto al trámite de reservas presupuestales."/>
    <s v="Oficio"/>
    <n v="2"/>
    <d v="2023-09-01T00:00:00"/>
    <d v="2024-07-31T00:00:00"/>
    <n v="47.7"/>
  </r>
  <r>
    <s v="AUD_FIN_2022"/>
    <s v="19. AUDITORÍA FINANCIERA 2020"/>
    <n v="2020"/>
    <x v="42"/>
    <s v="Trámite liberación de saldos registros presupuestales  "/>
    <x v="24"/>
    <s v="Hallazgo No 49.       Reservas Presupuestales (Valle del Cauca) (A)_x000a_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es en   el área de presupuesto, conllevando a la no liberación en su debida oportunidad del compromiso respectivo, disminuyendo la posibilidad de la Entidad de utilizar dichos recursos en otros  proyectos. (Ver Cuadro No 99 Reservas no refrendadas, _x000a_"/>
    <s v="lo anterior se presenta por debilidades en   el área de presupuesto,"/>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Identificar los centros zonales de mayor impacto en montos de recursos no ejecutados."/>
    <s v="Matriz de Seguimiento"/>
    <n v="3"/>
    <d v="2023-09-01T00:00:00"/>
    <d v="2024-07-31T00:00:00"/>
    <n v="47.7"/>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Realizar seguimiento a los recursos no ejecutados en articulacion entre los grupos financiero, jurídico y grupos misionales."/>
    <s v="Acta de Reunión"/>
    <n v="3"/>
    <d v="2023-09-01T00:00:00"/>
    <d v="2024-07-31T00:00:00"/>
    <n v="47.7"/>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r>
  <r>
    <s v="AUD_FIN_2022"/>
    <s v="AUDITORÍA FINANCIERA 2022"/>
    <n v="2022"/>
    <x v="35"/>
    <s v="Liberación de Recursos (D) (Valle del Cauca)"/>
    <x v="24"/>
    <s v="Hallazgo N° 13. Liberación de Recursos (D) (Valle del Cauca)_x000a__x000a_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_x000a__x000a_Ver Cuadro N° 107 Inejecuciones Efectuadas y No Liberadas Cifras en pesos_x000a__x000a_... Lo que impide que se puedan reinvertir en el mismo contrato o que la Dirección Regional lo destine para otras actividades misionales."/>
    <s v="Lo anterior se genera por deficiencias en la planeación de las labores de supervisión, en lo referente a la liberación de los recursos inejecutados y seguimiento a la ejecución presupuestal de los mismos."/>
    <s v="Debilidad en la  supervision referente a la liberacion de  recursos inejecutados y seguimiento a la ejecucion presupuestal."/>
    <s v="Fortalecer y controlar el proceso de supervisión relacionado  con la liberacion de recursos y el seguimiento a la ejecución presupuestal."/>
    <s v="Realizar seguimiento a los recursos no ejecutados en el Comité Regional de Gestión y Desempeño."/>
    <s v="Acta de Reunión"/>
    <n v="3"/>
    <d v="2023-08-01T00:00:00"/>
    <d v="2023-10-31T00:00:00"/>
    <n v="13"/>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Identificar los centros zonales  con mayor  reserva constituida y seguimiento a la ejecución de la vigencia 2023 con el fin de liberar recursos para evitar traslados de saldos de registros presupuestales a reservas al finalizar la vigencia 2023_x000a_"/>
    <s v="Matriz de Seguimiento"/>
    <n v="11"/>
    <d v="2023-09-01T00:00:00"/>
    <d v="2024-07-31T00:00:00"/>
    <n v="47.7"/>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 Realizar seguimiento al rezago presupuestal y al trámite de liberación recursos de la presente vigencia en articulacion entre los grupos financiero, jurídico y grupos misionales."/>
    <s v="Acta de Reunión"/>
    <n v="6"/>
    <d v="2023-09-01T00:00:00"/>
    <d v="2024-07-31T00:00:00"/>
    <n v="47.7"/>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Generar orientaciones y verificación de saldos pendientes de pago para evitar constitución de vigencias expiradas desde la Dirección Regional hacia los Supervisores de Contrato respecto al trámite de reservas presupuestales."/>
    <s v="Oficio"/>
    <n v="2"/>
    <d v="2023-09-01T00:00:00"/>
    <d v="2024-07-31T00:00:00"/>
    <n v="47.7"/>
  </r>
  <r>
    <s v="AUD_FIN_2022"/>
    <s v="AUDITORÍA FINANCIERA 2022"/>
    <n v="2022"/>
    <x v="46"/>
    <s v="Cancelación de reservas rezago 2021 (D) (Valle del Cauca)"/>
    <x v="24"/>
    <s v="Hallazgo N° 19. Cancelación de reservas rezago 2021 (D) (Valle del Cauca)_x000a__x000a_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oro General de la Nación. _x000a__x000a_... Perdiendo o limitando la posibilidad de ejecutar dichos recursos en las actividades misionales de la Entidad."/>
    <s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
    <s v="Debilidad en la planeación en la constitución de las reservas presupuestales de acuerdo con la ejecución contractual."/>
    <s v="Fortalecer y garantizar la planeación en la constitución de reservas presupuestales de acuerdo con la ejecución contractual."/>
    <s v="Realizar seguimiento al trámite de reservas presupuestales ante el Comité Regional de Gestión y Desempeño."/>
    <s v="Acta de Reunión"/>
    <n v="6"/>
    <d v="2023-09-01T00:00:00"/>
    <d v="2024-07-31T00:00:00"/>
    <n v="47.7"/>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Desarrollar grupo de estudio en el grupo de ciclos de vida y nutrición frente a la normatividad vigente de compras locales."/>
    <s v="Acta de Reunión"/>
    <n v="2"/>
    <d v="2023-08-01T00:00:00"/>
    <d v="2024-03-31T00:00:00"/>
    <n v="34.700000000000003"/>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Realizar el control de legalidad de los estudios previos respecto al porcentaje de compras locales en los procesos de contratación. "/>
    <s v="Correo electrónico"/>
    <n v="3"/>
    <d v="2023-08-01T00:00:00"/>
    <d v="2024-07-31T00:00:00"/>
    <n v="52.1"/>
  </r>
  <r>
    <s v="AUD_FIN_2022"/>
    <s v="AUDITORÍA FINANCIERA 2022"/>
    <n v="2022"/>
    <x v="66"/>
    <s v="Porcentaje Compras Locales (D) (Valle del Cauca)"/>
    <x v="24"/>
    <s v="Hallazgo N° 38. Porcentaje Compras Locales (D) (Valle del Cauca)_x000a__x000a_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_x000a_locales:_x000a__x000a_Ver Cuadro N° 136 - Porcentaje asignado para compras locales_x000a__x000a_Adicionalmente, revisados los registros y soportes de los anteriores contratos en el Sistema Electrónico para la Contratación Pública – SECOP II, se constató que en el campo “Condiciones”, se registra como negativa la obligación del cumplimiento de la inversión del 30% en las compras locales, como se muestra en la siguiente imagen:_x000a__x000a_Ver Imagen N°1 Condiciones del Contrato_x000a__x000a_... Lo que impide que la contratación suscrita por el ICBF aporte a los sistemas productivos pertenecientes a la Agricultura Campesina, Familiar y Comunitaria, o de sus organizaciones legalmente constituidas."/>
    <s v="La situación detectada obedece a la inobservancia de la normatividad aplicable a la promoción de las compras locales y falta de coherencia con la política pública en seguridad alimentaria contenida en el Plan Nacional de Desarrollo 2018-2022."/>
    <s v="Debilidad en el seguimiento al cambio de normatividad frente al porcentaje de compras locales."/>
    <s v="Garantizar la aplicación del porcentaje de compras locales establecidos en la normatividad vigente."/>
    <s v="Verificar el cumplimiento de la marcación del porcentaje de compras locales en el aplicativo SECOP."/>
    <s v="Oficio"/>
    <n v="3"/>
    <d v="2023-08-01T00:00:00"/>
    <d v="2024-07-31T00:00:00"/>
    <n v="52.1"/>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Establecer cronograma de seguimiento presupuestal para Reestablecimiento de Derechos y para Responsabilidad Penal. _x000a_"/>
    <s v="Cronograma - Archivo Excel _x000a_"/>
    <n v="1"/>
    <d v="2023-08-01T00:00:00"/>
    <d v="2023-12-20T00:00:00"/>
    <n v="20.100000000000001"/>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Realizar el seguimiento presupuestal bimestral identificando recursos de inejecución para liberación._x000a_"/>
    <s v="Acta de Reunion_x000a_"/>
    <n v="3"/>
    <d v="2023-08-01T00:00:00"/>
    <d v="2023-12-20T00:00:00"/>
    <n v="20.100000000000001"/>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Verificar bimestralmente la efectiva liberación de recursos comprometidos en los contratos de aporte, por parte de los supervisores de contrato._x000a_"/>
    <s v="Acta de Reunion_x000a_"/>
    <n v="3"/>
    <d v="2023-08-01T00:00:00"/>
    <d v="2023-12-20T00:00:00"/>
    <n v="20.100000000000001"/>
  </r>
  <r>
    <s v="AUD_FIN_2022"/>
    <s v="AUDITORÍA FINANCIERA 2022"/>
    <n v="2022"/>
    <x v="23"/>
    <s v="Recursos de Apropiación vigencia 2022 (D) (Dirección General)"/>
    <x v="25"/>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s v="Deficiencias en el ejercicio del seguimiento presupuestal por parte de los gerentes de recursos y supervisores de contrato, para garantizar la liberación oportuna de los recursos de inejecución y recursos que no son objeto de contratación"/>
    <s v="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
    <s v="Comunicar las acciones administrativas a los supervisores de contrato de aporte por incumplimiento en la liberación de los recursos."/>
    <s v="Memorando"/>
    <n v="1"/>
    <d v="2023-08-01T00:00:00"/>
    <d v="2023-12-20T00:00:00"/>
    <n v="20.100000000000001"/>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Establecer cronograma de seguimiento presupuestal por dependencia _x000a_"/>
    <s v="Cronograma_x000a_"/>
    <n v="1"/>
    <d v="2023-08-01T00:00:00"/>
    <d v="2023-12-20T00:00:00"/>
    <n v="20.100000000000001"/>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recursos de inejecución, valor certificado y los recursos potenciales de constitución de reservas presupuestales excepcionales _x000a_"/>
    <s v="Acta de reunión_x000a_"/>
    <n v="5"/>
    <d v="2023-08-01T00:00:00"/>
    <d v="2023-12-20T00:00:00"/>
    <n v="20.100000000000001"/>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Verificar la efectiva liberación de recursos de inejecución comprometidos en los contratos de aporte por parte de los supervisores de contrato, el avance en la ejecución presupuestal y los contratos con riesgo de constitución de reservas no excepcionales "/>
    <s v="Acta de reunión_x000a_"/>
    <n v="5"/>
    <d v="2023-08-01T00:00:00"/>
    <d v="2023-12-20T00:00:00"/>
    <n v="20.100000000000001"/>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 Comunicar las acciones administrativas a los supervisores de contrato de aporte por incumplimiento en la liberación de los recursos"/>
    <s v="Memorando"/>
    <n v="1"/>
    <d v="2023-08-01T00:00:00"/>
    <d v="2023-12-31T00:00:00"/>
    <n v="21.7"/>
  </r>
  <r>
    <s v="AUD_FIN_2022"/>
    <s v="AUDITORÍA FINANCIERA 2022"/>
    <n v="2022"/>
    <x v="28"/>
    <s v="Constitución de Reservas Presupuestales 2022 (D) (Cauca)"/>
    <x v="26"/>
    <s v="Hallazgo N° 17. Constitución de Reservas Presupuestales 2022 (D) (Cauca)_x000a__x000a_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presentadas por los supervisores para la constitución de reservas en cuantía de $2.215.329.863 (equivalente al 77% de la muestra), fueron realizadas inobservando la normatividad antes señalada, toda vez, que dicha justificación no obedece al criterio necesario de fuerza mayor o caso fortuito, es decir, a circunstancias imposibles de prever e irresistibles (situaciones atípicas), que impidieran la ejecución de los compromisos en las fechas pactadas hasta el 31 de diciembre de 2022; como se relaciona a continuación._x000a__x000a_Ver bCuadro N° 112 Reservas Presupuestales con deficiencias en la constitución vigencia 2022, Regional Cauca_x000a__x000a_Adicionalmente, revisada la muestra de contratación en el Centro Zonal Norte, se evidenció la constitución de reservas presupuestales por $349.889.950 a diciembre de 2022, en ocho (8) contratos, con la justificación que el área Jurídica no contaba con el tiempo para el trámite de la liberación de los recursos._x000a__x000a_Ver Cuadro N° 113 -Contratos de Aporte C.Z Norte con reservas presupuestales por no liberar recursos ICBF Regional Cauca Cifras en pesos._x000a__x000a_... En tal sentido se afecta el principio de anualidad del presupuesto, en razón que las reservas presupuestales se deben constituir por casos excepcionales o imprevisibles, y los saldos de apropiación no afectados por compromisos caducarán; al generar incertidumbre sobre la confiabilidad de la información de las reservas presupuestales y de la ejecución real del presupuesto de gastos del ICBF, lo cual reduce los recursos disponibles del presupuesto de gastos, ya que no se liberan en la vigencia que corresponde._x000a__x000a_Así mismo, puede generar ineficiencia en el uso de los recursos públicos impactando de manera desfavorable la gestión de la entidad en el caso de que no pueda disponer de los recursos hasta tanto no se realicen los ajustes por inejecuciones y crea incertidumbre sobre el cumplimiento de los objetos contractuales y de las metas sociales y financieras definidas para el 2022._x000a_Hallazgo con presunto alcance disciplinario."/>
    <s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ia de los mecanismos de control y seguimiento para la oportuna y permanente depuración de los registros y saldos presupuestales; así como la inadecuada utilización del mecanismo para constituir reservas presupuestales, en los Centros Zonales de la Regional Cauca, e inaplicación de los lineamientos y procedimientos para constituir reservas presupuestales; dado que las reservas presupuestales se deben constituir por casos excepcionales o imprevisibles."/>
    <s v="Deficiencias en el ejercicio del seguimiento presupuestal por parte de los gerentes de recursos y supervisores de contrato, para garantizar la liberación oportuna de los recursos de inejecución y valor real a certificar para pago"/>
    <s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
    <s v="Realizar seguimiento presupuestal identificando los recursos potenciales de constitución de reservas presupuestales excepcionales y el avance en la certificación para pago de reserva "/>
    <s v="Correo"/>
    <n v="4"/>
    <d v="2023-08-01T00:00:00"/>
    <d v="2023-12-20T00:00:00"/>
    <n v="20.100000000000001"/>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Capacitar a los supervisores de contrato en los lineamientos vigentes de seguimiento para liberación de recursos, constitución y certificación de reservas presupuestales "/>
    <s v="Acta de reunión_x000a_"/>
    <n v="4"/>
    <d v="2023-08-01T00:00:00"/>
    <d v="2023-12-20T00:00:00"/>
    <n v="20.100000000000001"/>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Realizar seguimiento presupuestal identificando los recursos potenciales de constitución de reservas presupuestales excepcionales y el avance en la certificación para pago de reserva "/>
    <s v="Correo"/>
    <n v="4"/>
    <d v="2023-08-01T00:00:00"/>
    <d v="2023-12-20T00:00:00"/>
    <n v="20.100000000000001"/>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la adecuada constitución de reservas excepcionales "/>
    <s v="Correo"/>
    <n v="4"/>
    <d v="2023-08-01T00:00:00"/>
    <d v="2023-12-20T00:00:00"/>
    <n v="20.100000000000001"/>
  </r>
  <r>
    <s v="AUD_FIN_2022"/>
    <s v="AUDITORÍA FINANCIERA 2022"/>
    <n v="2022"/>
    <x v="29"/>
    <s v="Ejecución de Reservas Rezago 2021 (D) (Cauca)"/>
    <x v="26"/>
    <s v="Hallazgo N° 18. Ejecución de Reservas Rezago 2021 (D) (Cauca)_x000a__x000a_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jecución de 194 compromisos seleccionados en la muestra para contratos de aporte por un total de $11.495.827.341, se evidenció que no fueron ejecutados los recursos apropiados en el 2022, como fueron solicitados por los supervisores en los centros zonales, en forma reiterativa, por los siguientes hechos:_x000a__x000a_1- Recursos no ejecutados en reservas de 52 compromisos de la unidad 019 que ascendieron a $1.734.954.070 para el proyecto de primera infancia en la Regional Cauca del ICBF, equivalentes al 15,35% de los $11.302.792.012; de las cuales registraron 39 compromisos en estado &quot;generado&quot; con saldos sin ejecutar por $1.317.411.566, al ser recursos no liberados en los respectivos contratos, configurándose como reservas fenecidas._x000a__x000a_2- La Dirección Regional al cierre de la vigencia fiscal 2022 aprobó liberar recursos que ascendieron a $4.178.977.729 por inejecuciones en 120 compromisos de contratos de aporte firmados en el 2021 y 2020, frente al total de compromisos apropiados como reservas por $5.307.906.013; equivalente al 79% del presupuesto comprometido para esas reservas en la PCI 019 y liberaciones por $118.771.636 en la PCI 110._x000a__x000a_3-Se identificó en varios contratos que los operadores no allegaron los documentos en forma completa y oportuna, para legalizar la ejecución contractual y liberación de recursos por inejecuciones._x000a_Hechos resumidos en el siguiente cuadro._x000a__x000a_Ver Cuadro N° 114 - Reservas Presupuestales Rezago 2021 con recursos no obligados - Regional Cauca._x000a__x000a_... Hechos que generaron la &quot;pérdida de la apropiación&quot; de recursos no liberados antes de diciembre en el presupuesto de gastos para inversión, en la Regional Cauca, y no garantizó la aplicación del principio presupuestal de anualidad y genera incertidumbre en la confiabilidad de la información presupuestal, al no liberarse los recursos para su redistribución y/o reasignación en la vigencia fiscal; afectando la prestación del servicio público de bienestar familiar en varios centros zonales y en las metas sociales y financieras, para el acatamiento de los fines esenciales del Estado."/>
    <s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ratos y para el cierre financiero; y a la inadecuada planeación presupuestal e inobservancia de los lineamientos impartidos por el Ministerio de Hacienda y Crédito Público."/>
    <s v="Deficiencias en el ejercicio del seguimiento presupuestal por parte de los gerentes de recursos y supervisores de contrato, para garantizar la liberación oportuna de los recursos de inejecución y valor real a certificar para pago "/>
    <s v="Fortalecer competencias de los supervisores de contrato en el seguimiento técnico y financiero de los contratos de aporte conforme a lo establecido en el lineamiento y procedimiento de liberación de recursos, constitución y certificación de reservas presupuestales "/>
    <s v="Verificar el avance en la certificación para pago de las reservas  constituidas en el 2022 de presupuesto no ejecutado en el 2021"/>
    <s v="Acta de reunión_x000a_"/>
    <n v="4"/>
    <d v="2023-08-01T00:00:00"/>
    <d v="2023-12-20T00:00:00"/>
    <n v="20.100000000000001"/>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r>
  <r>
    <s v="AUD_FIN_2022"/>
    <s v="22. AUDITORIA CUMPLIMIENTO CDI"/>
    <n v="2021"/>
    <x v="60"/>
    <s v="Hallazgo N° 3. Refrigerios y almuerzos Contrato de Aporte 88000392020_x000a_Regional San Andrés (D, F)"/>
    <x v="27"/>
    <s v="Hallazgo N° 3. Refrigerios y almuerzos Contrato de Aporte 88000392020_x000a_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ministradora de servicios cuenta en la modalidad CDI con 315 cupos contratados y repartidos en 2 Unidades De Servicio que deben ser atendidos mensualmente.  Para el 12 de marzo del 2020 se declaró la emergencia sanitaria por parte del Gobierno Nacional de Colombia en la Resolución 385 de 2020._x000a_ El 16 de marzo del 2020 se suspende la atención presencial en las UDS, UCAS, y GA de todas las modalidades y servicios de atención a la primera infancia, basado en la Resolución 3005 del 18 de marzo del 2020._x000a_ En la Resolución 3005 del 2020 en el artículo 3, se estipula que los agentes educativos padres y madres comunitarias hará un acompañamiento telefónico a las familias para identificar riesgos que afecten la salud nutrición y de los derechos de las niñas y niños.  Con la Resolución 3286 de 20 de abril de 2020 se extiende la suspensión de atención presencial hasta el 31 de julio de 2020.  En mayo, junio, julio, agosto, octubre, noviembre y diciembre se encontraron facturas por el suministro de 2 refrigerios y 1 almuerzo, las cuales fueron efectivamente pagadas, dicha estrategia de atención NO estaba permitida ni avalada en el Anexo para la prestación de los servicios de educación inicial del ICBF, ante la declaración de Emergencia Sanitaria establecida por el Gobierno Nacional de Colombia por causa del COVID – 19 de 22 de abril de 2020. Frente a esta situación se revisaron los informes de gestión en donde se encontró que las actividades asociadas al componente de nutrición se limitaban a la entrega de las Raciones Para Preparar – RPP y del Alimento de Alto Valor Nutricional – AAVN o bien sea Bienestarina, así como también se examinaron minuciosamente las Planillas de Entrega de RPP, AAVN y Kit Pedagógicos y en ninguna se evidencia la entrega de estos alimentos ya preparados. A continuación, se relacionan lo pagado durante cada mes, así como también se incluyen fotografías de las respectivas facturas. (Ver Cuadro No. 8 Relación de facturas de refrigerios y almuerzos Contrato 0392020 – Regional San Andrés, pág.40 del Informe de Auditoria)_x000a_La evaluación de los aspectos descritos, evidencia una gestión antieconómica que afecta el buen uso de los recursos públicos en una cuantía de $203.876.083, debido a que el ICBF no realizó los descuentos que procedían contra el contratista por la compra injustificada de insumos que no serían utilizados en el momento de la emergencia sanitaria por los niños niñas y agentes educativos. Hallazgo con incidencia fiscal por $203.876.083 y presunta connotación disciplinaria."/>
    <s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r>
  <r>
    <s v="AUD_FIN_2022"/>
    <s v="19. AUDITORÍA FINANCIERA 2020"/>
    <n v="2020"/>
    <x v="24"/>
    <s v="Publicación en el Sistema Electrónico de  Contratación  Pública — SECOP "/>
    <x v="28"/>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1. Establecer punto de control en la actividad de publicación de los documentos precontractuales en SECOP II."/>
    <s v="1.1 Definir punto de control en la actividad de publicación de los documentos precontractuales en SECOP II. _x000a_1.2 Implementar el punto de control definido para la actividad de publicación de los documentos precontractuales en SECOP II._x000a_1.3 Verificar la implementación del punto de control definido para la actividad de publicación de los documentos precontractuales en SECOP II. "/>
    <s v="1.1 Acta de reunión (1)_x000a_1.2 Correo electrónico (1) _x000a_1.3 Acta de reunión (1)"/>
    <s v="3_x000a_"/>
    <d v="2023-08-01T00:00:00"/>
    <d v="2024-01-31T00:00:00"/>
    <n v="26.1"/>
  </r>
  <r>
    <s v="AUD_FIN_2022"/>
    <s v="19. AUDITORÍA FINANCIERA 2020"/>
    <n v="2020"/>
    <x v="24"/>
    <s v="Publicación en el Sistema Electrónico de  Contratación  Pública — SECOP "/>
    <x v="28"/>
    <s v="Hallazgo N° 78. Publicación en el Sistema Electrónico de  Contratación  Pública — SECOP (Dirección General)_x000a_Contrato 0101779-2019_x000a__x000a_Revisada la información puesta a disposición de la comisión auditora de la CGR aportada por el ICBF como respuesta al oficio AG8-31 del 09/03/2021 y de la contenida en el Sistema Electrónico de Información de la Contratación Pública, SECOP I; se desprende lo siguiente con relación al incumplimiento del principio de publicidad en la contratación pública:_x000a__x000a_El ICBF no publicó oportunamente (dentro de los (3) tres días siguientes) en el Sistema Electrónico de Información de la Contratación Pública- SECOP, la propuesta recibida de la Corporación Juego y Niñez, la cual hace parte de los documentos del contrato. Situación que se originó por incumplimiento de las normas de publicidad enunciadas, aunado a la falta de control del ICBF para las publicaciones de Ley, generando la vulneración del principio de transparencia y publicidad en la contratación pública, con lo cual se afecta el control ciudadano al impedir que toda persona pueda tener conocimiento oportuno de las actuaciones de la administración._x000a__x000a_Contratos de aporte 405-2020, 409 -2020 y 427 de 2020 y el contrato interadministrativo N°1504-2020_x000a__x000a_Revisados los contratos de aporte 405-2020, 409 -2020 y 427 de 2020 y el contrato interadministrativo N°1504-2020 en el portal web del Sistema Electrónico de Contratación Pública (SECOP II), se evidenció que el sujeto de control no realizó la publicación de algunos documentos propios de la etapa precontractual (etapas de planeación y selección de los contratos), omitió la publicación, incumpliendo de esta forma lo establecido en el artículo 23 de la Ley 80/93, artículo 3 de la Ley 1150/07, artículo 19 del Decreto 1510/ 13, y artículo 2.2.1.1.1.7.1 del Decreto Único Reglamentario 1082/15; conforme a lo que se relaciona a continuación:_x000a__x000a_Contrato de aporte 405-2020_x000a__x000a_-_x0009_No se hizo publicación de los anexos de estudios previos (anexo 1, anexo 4 y acta de comité de contratación.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supervisor._x000a__x000a_Contrato de aporte 409-2020_x000a__x000a_-_x0009_No se hizo publicación de estudios previos_x000a_-_x0009_No publicación del clausulado del contrato de aporte._x000a_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Así mismo se evidencia que en la documentación del contrato publicada en la plataforma del SECOP II no registra la aceptación de la invitación a ofertar, clausulado del contrato de aporte, acta de inicio, soportes de ejecución, soportes de supervisión, soportes de  pago._x000a__x000a_Contrato de aporte 427-2020_x000a__x000a_-_x0009_No se hizo publicación del certificado de vigencia futura_x000a_-_x0009_No publicación del clausulado del contrato de aporte._x000a_-_x0009_No publicación del acta de  inicio_x000a_-_x0009_No  publicación  del  Registro presupuestal_x000a_-_x0009_No publicación de  informes  de ejecución_x000a_-_x0009_No publicación de soportes de pago_x000a_-_x0009_No registra las asignaciones para el seguimiento, ordenador del gasto y el supervisor._x000a__x000a_Contrato interadministrativo 1504-2020_x000a__x000a_-_x0009_No publicación de  informes  de ejecución_x000a_-_x0009_No publicación de soportes de pago_x000a_-_x0009_No registra las asignaciones para el seguimiento y ordenador del  gasto._x000a__x000a__x000a_En virtud de lo anterior el sujeto de control no da cumplimiento a las obligaciones previstas en la utilización de la plataforma transaccional. Se evidencia que el día 9 de abril de 2021, con posterioridad a la observación planteada por el equipo auditor, el ICBF realiza el diligenciamiento en la casilla de seguimiento respecto del ordenador del gasto y del supervisor, actividad que debió registrar desde el pasado 3 de diciembre de 2020 y no el 9 de abril de 2021."/>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s v="2.1 Memorando"/>
    <n v="1"/>
    <d v="2023-08-01T00:00:00"/>
    <d v="2023-11-30T00:00:00"/>
    <n v="17.3"/>
  </r>
  <r>
    <s v="AUD_FIN_2022"/>
    <s v="24. AUDITORÍA FINANCIERA 2021"/>
    <n v="2021"/>
    <x v="21"/>
    <s v="Publicidad en el sistema electrónico de contratación pública SECOP II (D) (Dirección General)"/>
    <x v="28"/>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1.2 Implementar el punto de control definido para la actividad de publicación de los documentos precontractuales en SECOP II. _x000a_1.3 Verificar la implementación del punto de control definido para la actividad de publicación de los documentos precontractuales en SECOP II. "/>
    <s v="1.1 Acta de reunión (1)_x000a_1.2 Correo electrónico (1) _x000a_1.3 Acta de reunión (1)"/>
    <n v="3"/>
    <d v="2023-08-01T00:00:00"/>
    <d v="2024-01-31T00:00:00"/>
    <n v="26.1"/>
  </r>
  <r>
    <s v="AUD_FIN_2022"/>
    <s v="24. AUDITORÍA FINANCIERA 2021"/>
    <n v="2021"/>
    <x v="21"/>
    <s v="Publicidad en el sistema electrónico de contratación pública SECOP II (D) (Dirección General)"/>
    <x v="28"/>
    <s v="Hallazgo N° 37. Publicidad en el sistema electrónico de contratación pública SECOP II (D) (Dirección General)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 _x000a_Contrato convenio interadministrativo 1015842021_x000a_• No se realizó publicación de clausulado contractual_x000a_• No se publicó informes de supervisión_x000a_• Pagos realizados por el ICBF_x000a_Contrato prestación de servicios 1015142021_x000a_• No se realizó publicación de clausulado contractual_x000a_• No se publicó informes de supervisión_x000a_• Pagos realizados por el ICBF_x000a_Contrato prestación de servicios 1015742021_x000a_• Pagos realizados por el ICBF_x000a_• Informes de supervisión_x000a_• Acta de liquidación del contrato_x000a__x000a_....lo que dificulta el conocimiento y avance por parte de los interesados y de la comunidad en general, de los proyectos adelantados._x000a_En ese sentido, al no publicar los documentos correspondientes de los contratos relacionados, se incumple además con lo previsto en la Ley 1437/11, artículo 3 numeral 9."/>
    <s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
    <s v="2.1 Memorando"/>
    <n v="1"/>
    <d v="2023-08-01T00:00:00"/>
    <d v="2023-11-30T00:00:00"/>
    <n v="17.3"/>
  </r>
  <r>
    <s v="AUD_FIN_2022"/>
    <s v="AUDITORÍA FINANCIERA 2022"/>
    <n v="2022"/>
    <x v="15"/>
    <s v="Deterioro de bienes inmuebles (San Andrés)"/>
    <x v="27"/>
    <s v="Hallazgo N° 6. Deterioro de bienes inmuebles (San Andrés)_x000a__x000a_Durante el desarrollo de la presente auditoria, el equipo auditor solicitó al Instituto Colombiano de Bienestar Familiar - (ICBF) los soportes de ejecución para el procedimiento de deterioro de bienes inmuebles mediante acta de visita de 08 de marzo de 2023._x000a__x000a_Según el formato allegado, por (ICBF), denominado Cuestionario de índice de deterioro, el 87.5% de los inmuebles de su propiedad presentan indicios de deterioro para la vigencia 2022, tal como se describe a continuación:_x000a__x000a_Ver Cuadro N° 97 - Información del formato cuestionario indicios de deterioro_x000a__x000a_De lo anterior, se evidencian inconsistencias en el valor reportado como deterioro, toda vez que, indican que los inmuebles se encuentran deteriorados en un 100%; sin embargo, todavía están en servicio activo y en estado financiero siguen siendo reconocidos, medidos, revelados y presentados._x000a__x000a_A pesar de que el ICBF Regional San Andrés reconoce la existencia de deterioro en sus bienes inmuebles, a la fecha no se evidenció procedimiento alguno que de cuenta de la medición del mismo y su revelación en los estados financieros._x000a__x000a_...Esto ocasionado, que las cifras presentadas en los estados financieros relacionadas con la propiedad, planta y equipo no sean congruentes con los reportes internos generados para identificar el deterioro sufrido los bienes inmuebles."/>
    <s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uebles P49.SA versión 2, los cuales determinan el procedimiento en el caso de identificar indicios de deterioro en los bienes de la entidad."/>
    <s v="El ICBF de la Regional San Andres no pudo identificar si existió deterioro o no con la información de indicios de  deterioro en la vigencia 2022 ya que el ICBF no realizo contrato de avalúos."/>
    <s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istro pertinente."/>
    <s v="1. Realizar el comparativo del valor de Mercado indicado en el avalúo comercial frente al valor en libros a efectos de determinar la existencia o no de deterioro 2. se identifica valor de avaluo en las certificaciones _x000a__x000a_"/>
    <s v="Avaluo comercial "/>
    <n v="1"/>
    <d v="2023-07-01T00:00:00"/>
    <d v="2023-08-31T00:00:00"/>
    <n v="8.6999999999999993"/>
  </r>
  <r>
    <s v="AUD_FIN_2022"/>
    <s v="AUDITORÍA FINANCIERA 2022"/>
    <n v="2022"/>
    <x v="44"/>
    <s v="Constitución de cuentas por pagar y reservas presupuestales 2022 (San Andrés)"/>
    <x v="27"/>
    <s v="Hallazgo N° 9. Constitución de cuentas por pagar y reservas presupuestales 2022 (San Andrés)_x000a__x000a_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egional San Andrés tiene en el código contable de cuentas por pagar 2.4.01 ADQUISICIÓN DE BIENES Y SERVICIOS el saldo de $495.365.449,13, correspondiente a las obligaciones derivadas del cumplimiento de las funciones misionales y administrativas otorgadas al Instituto por los bienes, servicios y compromisos adquiridos de manera contractual._x000a__x000a_Ver Cuadro N° 100 - Cuentas por pagar_x000a__x000a_De los cuales la entidad certifica en documento interno fechado el 23 de enero del 2023, que algunas de las obligaciones serán constituidas como reserva presupuestal por no tener PAC (programación mensual de caja) disponible para realizar la constitución de cuentas por pagar o pago correspondiente por $418.763.749,13 (anexo certificado)._x000a__x000a_Por lo anterior el equipo auditor solicita adjuntar:_x000a__x000a_1. La ejecución presupuestal a corte 31 de diciembre de 2022 generado en (SIIF)- Nación._x000a_2. La documentación soporte para la constitución de las reservas y cuentas por pagar según lo estipulado en el Articulo 2.8.1.7.3.1 y 2.8.1.7.3.2. del Decreto 1068 de 2015, el Artículo 89 del Decreto 111 de 1996 y lo establecido en los numerales 3.1 y 3.2 del Procedimiento Constitución Ejecución y Seguimiento De Reservas Presupuestales y Cuentas por Pagar._x000a_3. Reporte de constitución de cuentas por pagar y reservas presupuestales al cierre de la vigencia 2022- generados en el sistema Integrado de Información Financiera (SIIF) -Nación._x000a__x000a_En su respuesta el área de gestión financiera allega lo siguiente: Reporte de ejecución presupuestal vigencia 2022, Certificaciones F1.G1.GF V6 de las reservas constituidas;_x000a__x000a_Una vez revisada y analizada la información suministrada a través de correo electrónico el día 16 de marzo de 2023, se evidencia lo siguiente:_x000a__x000a_De acuerdo al reporte de ejecución presupuestal a corte 31 de diciembre de 2022, generado en el (SIIF) -Nación el saldo que corresponde a las reservas presupuestales es $418.804.724,13 y a cuentas por pagar $77.811.991, tal como lo establece el Decreto 1068 de 2015 Art. 2.8.1.7.3.1. Reservas presupuestales y cuentas por pagar._x000a__x000a_Ver Cuadro N° 101 - Rezago Presupuestal_x000a__x000a_Sin embargo, el ICBF manifiesta que la totalidad de la reserva presupuestal constituida para la vigencia 2022 corresponde a $18.204.299 suministrando los siguientes soportes (F1.G1.GF V6) discriminados así:_x000a__x000a_Ver Cuadro N° 102 - Reservas Presupuestales constituidas por ICBF a cierre de Vigencia 2022_x000a__x000a_Adicional, no estipulan el saldo que conformarían las cuentas por pagar lo cual no permite evidenciar su cumplimiento en los procedimientos y políticas de operación para el cierre de gestión financiera, donde se debe realizar la conciliación y la verificación de las cuentas por pagar de la Regional con el propósito de reportar las cifras definitivas en los F2.G1.GF. (Formato certificación de cuentas por pagar al cierre de la vigencia)._x000a__x000a_No fue suministrado por la entidad el reporte generado en el sistema Integrado de Información Financiera (SIIF) -Nación. Para la validación de las cuentas por pagar y reservas presupuestales al cierre de la vigencia 2022._x000a__x000a_... En consecuencia, de lo anterior se evidencian diferencias entre los valores correspondientes a las reservas y cuentas por pagar calculadas con los saldos en ejecución presupuestal y lo certificado por la Regional según sus procedimientos._x000a__x000a_No es posible la validación de los valores reales al cierre de la vigencia debido a que el reporte oficial generado en el sistema Integrado de Información Financiera (SIIF) - Nación, no fue suministrado por la entidad._x000a__x000a_Lo que genera:_x000a_1. Falta de claridad y debilidades en la ejecución de los procesos._x000a_2. que se Dispersión frente a las obligaciones desprenden del cierre de vigencia en cuanto a trámites y requisitos._x000a_3. Incertidumbre en los conceptos de las cifras correspondientes a las cuentas por pagar y/o reservas presupuestales al cierre de la vigencia 2022."/>
    <s v="Esta situación se presenta por la inobservancia de los manuales y lineamientos según normativas vigentes, procedimientos y políticas de operación para el cierre de gestión financiera."/>
    <s v="Las  cuentas identificadas no contaban con disponibilidad de pac para la constitución de Cuentas por Pagar, por lo tanto se dio aplicabilidad  a lo establecido en la guia del cierre financiero , contablemente se  registraron de forma manual, en las subcuentas y cuentas correspondientes de la clase 2-PASIVOS, del marco normativo aplicable, en la fecha en que la obligación surja. Tal como lo indica el concepto emitido por la Contaduría General de la Nación –CGN."/>
    <s v="P- Recibir la cominicacion de apertura para el  registro de la versión de anticipo del Rezago Año Anterior, por parte del grupo de tesoreria de la dirrecion financiera. _x000a_H- Radicar y obligar la cuenta por pagar a tramitar. _x000a_V- Recibir la comunicación de parte del grupo de tesoreria de la direccion financiera, de acuerdo a la solicitud. _x000a_A- Reiterar la solicitud del tramite no respondido"/>
    <s v="Lanzamiento de la orden de pago de la reserva presupuestal"/>
    <s v="Orden de pago"/>
    <n v="1"/>
    <d v="2023-08-01T00:00:00"/>
    <d v="2023-09-30T00:00:00"/>
    <n v="8.6"/>
  </r>
  <r>
    <s v="AUD_FIN_2022"/>
    <s v="AUDITORÍA FINANCIERA 2022"/>
    <n v="2022"/>
    <x v="23"/>
    <s v="Recursos de Apropiación vigencia 2022 (D) (Dirección General)"/>
    <x v="28"/>
    <s v="Hallazgo N° 12. Recursos de Apropiación vigencia 2022 (D) (Dirección General)_x000a__x000a_La ejecución del presupuesto de gastos del ICBF en la vigencia 2022 fue del 96.97%. Como se observa en los siguientes rubros que se traduce en una pérdida de recursos de aprobación por $239.631.362.603._x000a__x000a_Ver Cuadro N° 105 - Ejecución de Gastos 2022_x000a__x000a_... y también pueden afectar la prestación de los servicios a satisfacción de proyectos de inversión en desarrollo y a la inversión de recursos orientados a la conservación y disposición de los bienes públicos, cuya finalidad es principalmente el cumplimiento de fines esenciales de estado. Esta observación es repetitiva con relación a la auditoría de la vigencia 2021."/>
    <s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gnados, impidiendo liberar oportunamente saldos no comprometidos, en favor de la atención de la población beneficiaria ( los niños, niñas y adolescentes en estado de vulnerabilidad),"/>
    <m/>
    <s v="La Dirección de Contratación no formuló acciones justificando:  _x000a__x000a_Conforme a lo anterior, y en lo que refiere a los lineamientos y directrices dentro de los procesos financieros para la planeación y programación presupuestal en términos de eficacia de la acción, corresponden a la Dirección Financiera."/>
    <m/>
    <m/>
    <m/>
    <m/>
    <m/>
    <n v="0"/>
  </r>
  <r>
    <s v="AUD_FIN_2022"/>
    <s v="AUDITORÍA FINANCIERA 2022"/>
    <n v="2022"/>
    <x v="2"/>
    <s v=" Inmueble Centro Especial Orange Hill (D) (San Andrés)  "/>
    <x v="27"/>
    <s v="Hallazgo N° 33. Inmueble Centro Especial Orange Hill (D) (San Andrés)  _x000a__x000a_Contrato de Comodato N°053 de 2020_x000a__x000a_Debido a lo anterior, el equipo auditor, realizó una visita de inspección ocular a las instalaciones del Centro Especial Orange Hill, el día 27 de marzo de 2023; la cual contó con la asistencia de la Representante legal de la fundación, un funcionario enlace del (ICBF) y un profesional en el área de arquitectura de la (CGR), en el cual se pudo evidenciar que:_x000a__x000a_- Según registros del Centro especial Orange Hill, la construcción fue puesta en operación desde el año 1984._x000a_- Se observan dos construcciones, una en el ala izquierda y otra en la derecha. Evidenciando en esta última, deterioro general en la madera que hace parte de la estructura de la edificación, presentando en muchos segmentos afectación por comején y en otra ausencia de madera. Situación que no le brinda soporte a la estructura y en consecuencia encontramos un área donde la cubierta está en declive._x000a_- En el comedor se evidencia el cambio de láminas de la cubierta. Sin embargo, la estructura de la madera es la misma lo que representa un riesgo para los niños y el personal que usa el área._x000a_- En el taller vocacional se evidencian fisuras en sus paredes y asentamientos (…)_x000a_- En las estructuras de circulación se observan tramos en mal estado con respecto a los perfiles en aluminio y a la estructura en madera (…)_x000a_- En la fachada principal se observan daños en el encerramiento como consecuencia de los huracanes ETA, IOTA y JULIA. En la lateral derecha se encuentran tramos que se cayeron, y otros que están a punto de derrumbe. (…)_x000a__x000a_Ver imagenes Ilustración 1. Registro fotográfico del inmueble Centro Especial Orange Hill_x000a__x000a_En conclusión, se evidencia claramente que una parte de la edificación presenta daños estructurales que requieren reparación, los cuales fueron ocasionados por desastres naturales (huracanes). Y de acuerdo a la cláusula tercera del contrato de comodato 053 de 2020: El comodatario no será responsable del deterioro que sufra el bien inmueble siempre y cuando este provenga de la naturaleza, o por caso fortuito._x000a__x000a_En consecuencia, la responsabilidad recae sobre el Instituto Colombiano de Bienestar Familiar – (ICBF) Regional San Andrés, quien a la fecha no ha realizado las respectivas reparaciones; tal como lo indica la representante legal de la Fundación en oficio citado anteriormente y el acta de visita de inspección ocular realizada por el equipo auditor._x000a__x000a_Por lo tanto, ocasionando un incumplimiento en lo establecido en el numeral “4.2.2.2 de su guía de gestión de bienes: “La Dirección Administrativa y los Grupos Administrativos en las Regionales, tendrán a su cargo el cuidado, custodia y administración de los bienes inmuebles que figuran en sus registros contables”._x000a__x000a_... Lo que conlleva a que el inmueble presente deterioro en su estructura debido al descuido y/o falta de mantenimiento por parte del Instituto Colombiano de Bienestar Familiar – (ICBF) Regional San Andrés y colocando a la entidad en una situación de riesgo debido a las consecuencias en caso de un siniestro ocasionado por la falta de mantenimiento, máxime si en dicho centro se realiza la atención de menores de edad en condición de vulnerabilidad."/>
    <s v="Lo anterior es ocasionado debido a la inobservancia del Instituto Colombiano de Bienestar Familiar – (ICBF) en el mantenimiento y cuidado de los bienes inmuebles a su cargo y su adecuada gestión…."/>
    <s v="La Regional San Andres muy a pesar de identificar las necesidades y condiciones de la infraestructura en las que operan los programas del ICBF y sedes administrativas, No ha podido subsanar la demanda de mejoras de las condiciones, debido a que representa una alta inversión de recursos, los cuales distan mucho de la capacidad de inversión destinada para la Regional por parte del ICBF."/>
    <s v="La Regional San Andres, realizara la identificaciòn de necesidades de las infraestructuras en las que operan sus programas y sedes administrativas, con el fin de que sean incluidas el el plan  de intervención y mejoras de  infraestructura, el cual será priorizado por la sede nacional obedeciendo a los recursos disponibles asignados a la Regional y que en consecuencia de las acciones conjuntas subsanen las condiciones de los inmuebles deonde opra el ICBF."/>
    <s v="Mantener actualizada la información de las condiciones que presenten las infraestructuras en las que operan los programas del ICBF y sedes administrativas, de manera que se pueda contar con un estimado de los costos de inversión y precios de mercado, con el fin de que se puedan asignar los recursos para la contratación de las obras y/o adecuaciones que ameriten los inmuebles."/>
    <s v="correo Electronico de solicitud de atenciòn a la infraestructura."/>
    <n v="1"/>
    <d v="2023-07-01T00:00:00"/>
    <d v="2023-12-20T00:00:00"/>
    <n v="24.6"/>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r>
  <r>
    <s v="AUD_FIN_2022"/>
    <s v="AUDITORÍA FINANCIERA 2022"/>
    <n v="2022"/>
    <x v="62"/>
    <s v="Contrato 038-2021- cumplimientos de objetivos y su supervisión (D) (San Andrés)"/>
    <x v="27"/>
    <s v="Hallazgo N° 34. Contrato 038-2021- cumplimientos de objetivos y su supervisión (D) (San Andrés)_x000a__x000a_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s y la Corporación para el Desarrollo Social y el Bienestar Familiar- (CODESBIF), con el objetivo de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 por el (ICBF), en armonía con la política de estado de Desarrollo integral de la primera infancia de Cero a Siempre._x000a__x000a_Se observa que durante la ejecución del contrato el Supervisor asignado para realizar la verificación del cumplimiento de las obligaciones pactadas, de acuerdo con lo establecido en el contrato 038-2021 y según las actividades establecidas en los Procedimiento supervisión de contratos y convenios suscritos por el (ICBF) realiza los informes de supervisión generando observaciones en la totalidad de los informes así:_x000a__x000a_Cuadro N° 127 - Cumplimiento de Obligaciones Contractuales _x000a__x000a_Estas observaciones generadas por el supervisor demuestran faltas por parte del contratista en algunas de las cláusulas de obligaciones de componente administrativo, de cumplimiento general y de cumplimiento especifico estipuladas en el Contrato 038-2021, “contrato de aportes entre (ICBF) Regional San Andrés y la Corporación para el desarrollo social y el bienestar familiar- (CODESBIF). Durante su ejecución de inicio a fin._x000a__x000a_A pesar de los incumplimientos de manera reiterativa de las cláusulas anteriormente descritas, el supervisor aprueba el pago de las obligaciones durante la ejecución por ($2.156.819.181), sin embargo, únicamente en los periodos abril-mayo se realizaron descuentos por inejecuciones, mediante las actas de modificación N°1 del 1 de julio 2021 y N°2 del 19 de octubre de 2021 por ($70.890.767), no obstante, el descuento final según órdenes de pago solo fue por ($62.071.192). Esto, teniendo en cuenta que, según los informes de supervisión el contratista siguió incumpliendo con las obligaciones contractuales, sin evidenciarse descuento alguno por inejecuciones por parte del (ICBF) – Regional San Andrés._x000a_Incumpliendo así las obligaciones para los siguientes meses contratados en las actividades relacionadas en “procedimiento supervisión de contratos y convenios suscritos por el (ICBF) y lo establecido en la Guía para el Ejercicio de Supervisión e Interventoría de Contratos y Convenios Suscritos por el (ICBF) vigente”._x000a__x000a_Los pagos aprobados se realizaron de la siguiente manera:_x000a__x000a_Ver Cuadro N° 128 - Pagos efectuados según estado de cuentas_x000a__x000a_"/>
    <s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
    <s v="P-. Asisencia Tècnica de proceso financiero, informes, guias, Manuales Operativos, y legalizaciones de cuentas, para los contraos y convenios de asociciòn de los servicios de PI._x000a__x000a_"/>
    <s v="P. Acta de jornada de Asistencia Técnica._x000a__x000a_"/>
    <n v="1"/>
    <d v="2023-08-01T00:00:00"/>
    <d v="2023-08-20T00:00:00"/>
    <n v="2.7"/>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H-. Revisar mensualmente la calidad y oportunidad de los informes financieros en ejecucion de los Convenios de Asociación y Contratos de Aportes de PI, verificando que cumplan con los estándares de los Manuales operativos,  Procedimientos, Guías y directrices de la DPI."/>
    <s v="H-. Revisar soportes presentados por las EAS en el proceso de conciliación de informes financieros, de la muestra toamada del 50% de los Convenios de Asociación y contratos de aporte de PI.  _x000a_"/>
    <s v="H-. Informe de conciliación._x000a_"/>
    <n v="2"/>
    <d v="2023-08-21T00:00:00"/>
    <d v="2023-10-30T00:00:00"/>
    <n v="10"/>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V-. Acciones de Verificar mensualmente de la muestra tomada el 50% de los contratos, los soportes de las EAS, el cumplimiento del contenido obligacional del componente financiero de los Convenios de Asociación y Contratos de Aportes PI."/>
    <s v="V-. Proceso de retroalimentación con EAS y Supervisión resultado de revisión y verificación de componente financiero, elaboración conciliación."/>
    <s v="V-. Actas de Legalización de Cuentas (EAS - Supervisión). "/>
    <n v="2"/>
    <d v="2023-08-21T00:00:00"/>
    <d v="2023-10-30T00:00:00"/>
    <n v="10"/>
  </r>
  <r>
    <s v="AUD_FIN_2022"/>
    <s v="AUDITORÍA FINANCIERA 2022"/>
    <n v="2022"/>
    <x v="63"/>
    <s v="Ejecución Convenio 88000282022 Servicios de educación inicial Contrato 038-2021(F,D) (San Andrés)"/>
    <x v="27"/>
    <s v="Hallazgo N° 35. Ejecución Convenio 88000282022 Servicios de educación inicial Contrato 038-2021(F,D) (San Andrés)_x000a__x000a_Realizado el seguimiento a la ejecución mensual del Convenio 028-2022, se observan inejecuciones desde el mes de agosto, caso (CDI) Providencia, y a partir de octubre en (CDI) Santana y el (DIMF) Providencia, situación que a pesar de ser detectada mediante la supervisión mensual de los formatos (RAM) (Raciones alimenticias mensuales), continuó en situación indeterminada hasta la fecha, una vez terminada la vigencia de ejecución y realizado el pago total de los aportes del (ICBF)._x000a__x000a_No se evidenció el reintegro de los recursos al ICBF Regional San Andrés, a la fecha, subsiste un monto estimado por el ICBF en un valor total de $138.156.959._x000a__x000a_...Por lo antes mencionado se configura un presunto daño al patrimonio del Estado en los términos establecidos en el artículo 6 de la Ley 610 de 2000 por $138.156.959, por cuanto no hay una garantía sobre la devolución de los recursos por concepto de inejecuciones; además de una presunta incidencia disciplinaria, conforme a lo consignado en la Ley 734 de 2002 y la Ley 1952 de 2019 y fiscal en cuantía de $138.156.959."/>
    <s v=" Situación presentada por debilidades en el control y seguimiento a los recursos, además de una falta de gestión para la consecución de la recuperación de los recursos con la oportunidad requerida._x000a__x000a_Se detecta también deficiencias o debilidades en los estudios previos, toda vez que falta detalles sobre los cálculos de las inejecuciones, lo que ha ocasionado diferencias de criterio para establecer de forma inequívoca un valor aceptado por las partes. Adicionalmente, se observan inconsistencias en los registros (RAM) y quejas de los funcionarios encargados de diligenciar los formatos..."/>
    <s v="Debilidades en la implementación de las acciones de seguimiento financiero a la ejecución de Contratos de Aporte de Primera Infancia, en aplicación de la Guia General para el ejercicio de supervisión e interventoría de Contratos y Convenios suscritos por el ICBF en la versión vigente."/>
    <s v="A. Socializar en los Comités Técnicos Operativos, los resultados del acompañamiento y asistencia técnica a la legalización de cuentas  y en el marco de los mismos requerirlas en caso de ser necesario, adelantar compromisos."/>
    <s v="A-. Generar compromisos y seguimiento en los Comité Operativos de los convenios de asociación y contratos de aportes PI (según muestra tomada). "/>
    <s v="A-. Matriz seguimiento a compromisos componente financiero"/>
    <n v="2"/>
    <d v="2023-08-21T00:00:00"/>
    <d v="2023-10-30T00:00:00"/>
    <n v="10"/>
  </r>
  <r>
    <s v="AUD_FIN_2022"/>
    <s v="AUDITORÍA FINANCIERA 2022"/>
    <n v="2022"/>
    <x v="22"/>
    <s v="Publicidad en el sistema electrónico de contratación pública SECOP II (D) (Dirección General)"/>
    <x v="29"/>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m/>
    <s v="La Dirección de Contratación propuso la participación de esta dependencia en la formulación por ser supervisores de los contratos relacionados en el hallazgo."/>
    <m/>
    <m/>
    <m/>
    <m/>
    <m/>
    <n v="0"/>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1. Establecer punto de control en la actividad de publicación de los documentos precontractuales en SECOP II."/>
    <s v="1.1 Definir punto de control en la actividad de publicación de los documentos precontractuales en SECOP II._x000a_1.2 Implementar el punto de control definido para la actividad de publicación de los documentos precontractuales en SECOP II._x000a_1.3 Verificar la implementación del punto de control definido para la actividad de publicación de los documentos precontractuales en SECOP II."/>
    <s v="1.1 Acta de reunión (1)_x000a_1.2 Correo electrónico (1) _x000a_1.3 Acta de reunión (3)"/>
    <n v="5"/>
    <d v="2023-08-01T00:00:00"/>
    <d v="2023-09-30T00:00:00"/>
    <n v="8.6"/>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2. Establecer herramienta o actividad que fortalezca la publicación de documentos de ejecución en SECOP II "/>
    <s v="2.1 Solicitar a la Dirección Financiera establecer en sus procedimientos para pago el requisito de la publicación en SECOP II de los documentos informe del supervisor - órden de desembolso e Informe del contratista. _x000a_2.2 Realizar seguimiento a la solicitud realizada a la Dirección de FInanciera de establecer en sus procedimientos para pago el requisito de la publicación en SECOP II de los documentos informe del supervisor - órden de desembolso e Informe del contratista. "/>
    <s v="2.1 Memorando_x000a_2.2 Memorando"/>
    <n v="2"/>
    <d v="2023-08-01T00:00:00"/>
    <d v="2024-07-31T00:00:00"/>
    <n v="52.1"/>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3. Expedir lineamiento para la actividad de publicación de documentos de la etapa precontractual en la TVEC."/>
    <s v="3.1 Definir lineamiento para la debida publicación de documentos de la etapa precontractual en la TVEC. _x000a_3.2 Implementar al interior de la DCO el lineamiento para la debida publicación de documentos de la etapa precontractual en la TVEC._x000a_3.3 Verificar la implementación del lineamiento establecido para la debida publicación de documentos de la etapa precontractual en la TVEC. "/>
    <s v="3.1 Documento (1)_x000a_3.2 Correo electrónico  y Acta de socialización (4)_x000a_3.3 Acta (3)"/>
    <n v="8"/>
    <d v="2023-08-01T00:00:00"/>
    <d v="2024-07-31T00:00:00"/>
    <n v="52.1"/>
  </r>
  <r>
    <s v="AUD_FIN_2022"/>
    <s v="AUDITORÍA FINANCIERA 2022"/>
    <n v="2022"/>
    <x v="22"/>
    <s v="Publicidad en el sistema electrónico de contratación pública SECOP II (D) (Dirección General)"/>
    <x v="28"/>
    <s v="Hallazgo N° 45. Publicidad en el sistema electrónico de contratación pública SECOP II (D) (Dirección General)_x000a__x000a_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tió la publicación, conforme a lo que se relaciona a continuación:_x000a__x000a_Contrato interadministrativo 1017872019_x000a_• No se realizó publicación de informes de supervisión._x000a_• No se publicó pagos realizados por el ICBF._x000a_• Pólizas_x000a_Las Boletas de operación BMC 1014672019, 1014682019, 1014692019, 1014722019 y 1014702019 tienen en SECOP I asociado el mismo proceso de publicación para las 5 y de estas no se evidencia:_x000a_• Publicación de informes de supervisión._x000a_• Pagos realizados por el ICBF._x000a_• Pólizas._x000a_Orden de compra 1017412021_x000a_• No se realizó publicación de la orden de compra._x000a_• No se publicó de informes de supervisión._x000a_• No se publicó pagos realizados por el ICBF._x000a_• No se evidencia información presupuestal._x000a_• Pólizas._x000a_Contrato interadministrativo 1010542022_x000a_• No se publicó pagos realizados por el ICBF._x000a_Consultoría 1014492022_x000a_• No se evidencia los estudios previos._x000a_• Pólizas._x000a_Consultoría 1014502022_x000a_• No se evidencia información presupuestal._x000a_• Pólizas._x000a_Contrato de aporte 1012702022_x000a_• No se publicó pagos realizados por el ICBF._x000a_• No se evidencia los estudios previos._x000a_Consultoría 1014472022_x000a_• No se publicó pagos realizados por el ICBF._x000a_• No se evidencia los estudios previos._x000a_Orden de compra 1015332022_x000a_• No se realizó publicación de la orden de compra._x000a_• No se publicó de informes de supervisión._x000a_• No se publicó pagos realizados por el ICBF._x000a_Orden de compra 1015592022_x000a_• No se realizó publicación de la orden de compra._x000a_• No se publicó de informes de supervisión._x000a_• No se publicó pagos realizados por el ICBF._x000a_Compraventa y/o suministro 1015662022_x000a_• Pólizas._x000a_• No se publicó de informes de supervisión._x000a_Orden de compra 1015172022_x000a_• No se realizó publicación de la orden de compra._x000a_• No se publicó de informes de supervisión._x000a_• No se publicó pagos realizados por el ICBF._x000a_• No se evidencia información presupuestal._x000a_Orden de compra 1015162022_x000a_• No se realizó publicación de la orden de compra._x000a_• No se publicó de informes de supervisión._x000a_• No se publicó pagos realizados por el ICBF._x000a_• No se evidencia información presupuestal._x000a_• Pólizas._x000a_Orden de compra 1015192022_x000a_• No se realizó publicación de la orden de compra._x000a_• No se publicó de informes de supervisión._x000a_• No se publicó pagos realizados por el ICBF._x000a_• No se evidencia información presupuestal._x000a_Contrato de Prestación de servicios diferente a profesionales y de apoyo 16062015._x000a_• No se publicó de informes de supervisión._x000a_• No se publicó pagos realizados por el ICBF._x000a_• No se evidencia información presupuestal._x000a_• Pólizas._x000a_Orden de compra 1017622021_x000a_• No se realizó publicación de la orden de compra._x000a_• No se publicó de informes de supervisión._x000a_• No se publicó pagos realizados por el ICBF._x000a_• No se evidencia información presupuestal._x000a_• Pólizas._x000a_Orden de compra 1017002022_x000a_• No se realizó publicación de la orden de compra._x000a_• No se publicó de informes de supervisión._x000a_• No se publicó pagos realizados por el ICBF._x000a_• No se evidencia información presupuestal._x000a_• Pólizas._x000a_Contrato interadministrativo 1014122022_x000a_• No se publicó pagos realizados por el ICBF._x000a_Orden de compra 1015432022_x000a_• No se realizó publicación de la orden de compra._x000a_• No se publicó de informes de supervisión._x000a_• No se publicó pagos realizados por el ICBF._x000a_• No se evidencia información presupuestal._x000a_• Pólizas._x000a_Orden de compra 1015402022_x000a_• No se realizó publicación de la orden de compra._x000a_• No se publicó de informes de supervisión._x000a_• No se publicó pagos realizados por el ICBF._x000a_• No se evidencia información presupuestal._x000a_• Pólizas._x000a_Orden de compra 1015412022_x000a_• No se realizó publicación de la orden de compra._x000a_• No se publicó de informes de supervisión._x000a_• No se publicó pagos realizados por el ICBF._x000a_• No se evidencia información presupuestal._x000a_• Pólizas._x000a_Orden de compra 1015392022_x000a_• No se realizó publicación de la orden de compra._x000a_• No se publicó de informes de supervisión._x000a_• No se publicó pagos realizados por el ICBF._x000a_Orden de compra 1014482022_x000a_• No se realizó publicación de la orden de compra._x000a_• No se publicó de informes de supervisión._x000a_• No se publicó pagos realizados por el ICBF._x000a_• No se evidencia información presupuestal._x000a_• Pólizas._x000a_Compraventa y/o suministro 1015022022_x000a_• No se publicó de informes de supervisión._x000a_• No se publicó pagos realizados por el ICBF._x000a_Compraventa y/o suministro 1014582022_x000a_• No se publicó de informes de supervisión._x000a_• No se publicó pagos realizados por el ICBF._x000a_• Pólizas._x000a_Orden de compra 1014962022_x000a_• No se realizó publicación de la orden de compra._x000a_• No se publicó de informes de supervisión._x000a_• No se publicó pagos realizados por el ICBF._x000a_• No se evidencia información presupuestal._x000a_• Pólizas._x000a_Contrato interadministrativo 1014262022_x000a_• No se publicó de informes de supervisión._x000a_• No se publicó pagos realizados por el ICBF._x000a_• No se evidencia información presupuestal_x000a_Prestación de servicios diferente a profesionales y de apoyo 1018122020_x000a_• No se publicó pagos realizados por el ICBF._x000a_• Pólizas._x000a_Convenio de cooperación internacional 1017302021_x000a_• No se publicó pagos realizados por el ICBF._x000a_• Pólizas._x000a_Orden de compra 1017122021_x000a_• No se realizó publicación de la orden de compra._x000a_• No se publicó de informes de supervisión._x000a_• No se publicó pagos realizados por el ICBF._x000a_• No se evidencia información presupuestal._x000a_• Pólizas._x000a_Orden de compra 1015772021_x000a_• No se realizó publicación de la orden de compra._x000a_• No se publicó de informes de supervisión._x000a_• No se publicó pagos realizados por el ICBF._x000a_Convenio de asociación 1014352022_x000a_• No se publicó pagos realizados por el ICBF._x000a_Convenio de asociación 1014092022_x000a_• No se publicó de informes de supervisión._x000a_• No se publicó pagos realizados por el ICBF._x000a_• Pólizas._x000a_Compraventa y/o suministro 1015562022_x000a_• No se publicó de informes de supervisión._x000a_• No se publicó pagos realizados por el ICBF._x000a_• No se evidencia información presupuestal._x000a_Orden de compra 1015522022_x000a_• No se realizó publicación de la orden de compra._x000a_• No se publicó de informes de supervisión._x000a_• No se publicó pagos realizados por el ICBF._x000a_• No se evidencia información presupuestal._x000a_• Pólizas._x000a_Convenio de asociación 1015802022_x000a_• No se publicó pagos realizados por el ICBF._x000a_• Pólizas._x000a_Orden de compra 1015202022_x000a_• No se realizó publicación de la orden de compra._x000a_• No se publicó de informes de supervisión._x000a_• No se publicó pagos realizados por el ICBF._x000a_• No se evidencia información presupuestal._x000a_Orden de compra 1015312022_x000a_• No se realizó publicación de la orden de compra._x000a_• No se publicó de informes de supervisión._x000a_• No se publicó pagos realizados por el ICBF._x000a_• No se evidencia información presupuestal._x000a_• Pólizas._x000a_Orden de compra 1015212022_x000a_• No se publicó pagos realizados por el ICBF._x000a_• No se evidencia información presupuestal._x000a__x000a_...lo que dificulta el conocimiento y avance por parte de los interesados y de la comunidad en general, de los proyectos adelantados._x000a__x000a_Lo anterior limita el efectivo seguimiento y control de la ejecución contractual por parte de los supervisores y puede generar riesgos en el estricto cumplimiento de las obligaciones contractuales y del oportuno control social ejercido por la ciudadanía a los diferentes contratos celebrados por la entidad. Hallazgo con presunta incidencia disciplinaria."/>
    <s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blicidad administrativa (Constitución Política, artículo 209),..."/>
    <s v="Falta de cumplimiento de los lineamientos y procedimientos establecidos para el adelantamiento de la etapa precontractual en SECOP II_x000a_Falta de punto de control en la actividad de publicación de los documentos precontractuales en SECOP II_x000a_Falta de punto de control en la actividad de publicación de los documentos de ejecución en SECOP II_x000a_Falta de lineamientos para la actividad de publicación de documentos de la etapa precontractual en la TVEC._x000a_Falta de lineamientos para la actividad de publicación de los documentos de ejecución para las órdenes de compra gestionadas en la TVEC."/>
    <s v="En relación con la etapa precontractual en cabeza de la SGD - DCO, se establece la correspondiente acción de mejora:_x000a__x000a_4. Expedir lineamiento para la publicación de los documentos de ejecución para las órdenes de compra gestionadas en la TVEC."/>
    <s v="4.1 Definir lineamiento para la publicación de los documentos de ejecución para las órdenes de compra gestionadas en la TVEC. _x000a_4.2 Remitir periódicamente el lineamiento establecido para la publicación de los documentos de ejecución de las órdenes de compra gestionadas en la TVEC. _x000a_4.3 Verificar la remisión periódica del lineamiento establecido para la publicación de los documentos de ejecución para las órdenes de compra gestionadas en la TVEC."/>
    <s v="4.1 Documento (1)_x000a_4.2 Correo electrónico (3) _x000a_4.3 Correo electrónico (3)"/>
    <n v="7"/>
    <d v="2023-08-01T00:00:00"/>
    <d v="2024-07-31T00:00:00"/>
    <n v="52.1"/>
  </r>
  <r>
    <s v="AUD_FIN_2022"/>
    <s v="AUDITORÍA FINANCIERA 2022"/>
    <n v="2022"/>
    <x v="5"/>
    <s v="Control, Seguimiento y Gestión (Santander)"/>
    <x v="28"/>
    <s v="Hallazgo N° 46. Control, Seguimiento y Gestión (Santander)_x000a__x000a_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 de inventarios realizada, se pudo constatar que los elementos que se encuentran registrados dentro del inventario no pertenecen a los funcionarios que allí relacionan, dado que aún están asignados a exfuncionarios de la entidad, lo que permite identificar la ausencia de control y actualización oportuna de los inventarios asignados a los funcionarios y exfuncionarios en los centros zonales, con base en las novedades de personal que se presentan, de tal manera que, la información relacionada en los mismos coincida con la situación real de la entidad, así:_x000a__x000a_Ver Cuadro N° 140 - Responsables de Bienes a cargo_x000a__x000a_.... Sistema de inventarios desactualizado y bienes no protegidos ante posibles eventualidades."/>
    <s v="La situación anteriormente descrita, se presenta por la falta de control, seguimiento y actualización de los inventarios por los responsables de bienes a cargo y seguimiento por parte de la dependencia de Almacén…"/>
    <m/>
    <s v="A la solicitud de la Dirección Administrativa relacionada con la particiación de  la Dirección de Contratación en la formulación, la DC respondió:_x000a__x000a_Verificada la causa, acción de mejora y actividad propuesta, éstas corresponden a la Dirección Administrativa, para esta Dirección lo que se solicita es el insumo - reporte para la gestión contractual específica: &quot;Actividad 2. Solicitar a la Dirección de Contratación el listado de Contratos de Prestación de Servicios Profesionales y de apoyo a la gestión vigentes, y el reporte de novedades de terminación de contratos a nivel nacional.&quot;"/>
    <m/>
    <m/>
    <m/>
    <m/>
    <m/>
    <n v="0"/>
  </r>
  <r>
    <s v="AUD_FIN_2022"/>
    <s v="AUDITORÍA FINANCIERA 2022"/>
    <n v="2022"/>
    <x v="48"/>
    <s v="Contratos de aporte con Entidades sin Ánimo de Lucro – ESAL (OI) (Huila)"/>
    <x v="28"/>
    <s v="Hallazgo N° 51. Contratos de aporte con Entidades sin Ánimo de Lucro – ESAL (O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como se describe a continuación:_x000a__x000a_Ver Cuadro N° 147_x000a__x000a_Ver Cuadro N° 148_x000a__x000a_Ver Cuadro N° 149_x000a__x000a_Lo ejecutado por $82.584.483.882 en 39 contratos de aportes de las vigencias 2020 (7), 2021 (6) y 2022 (26), en su mayoría fueron suscritos entre el ICBF Huila y Entidades sin Ánimo de Lucro – ESAL; como se describió en los cuadros anteriores. Consultada la página de la DIAN y en los expedientes contractuales no reposa prueba del cumplimiento de los requisitos de esos contratistas para ser ESAL (Autorización expedida por la DIAN), además, los recursos fueron transferidos por el ICBF Huila a las ESAL a cuentas bancarias que no eran maestras, por lo cual se facilitó que las ESAL pagaran a sus proveedores algunas operaciones en efectivo, transgrediendo normas tributarias relacionadas con la obligación de bancarización de los pagos para ser aceptados como soportes de costos y control de trazabilidad del dinero por parte del Estado; tampoco se tiene certeza si las ESAL hicieron las retenciones a título de renta e IVA a sus proveedores, ni si fueron reportados por estas en su información exógena a la DIAN, tampoco el cumplimiento de otras obligaciones, como por ejemplo la facturación y en general de todas las obligaciones de sus proveedores, que garanticen la ejecución de los recursos públicos en personas naturales o jurídicas que cumplan con la normatividad aplicable. Los principales proveedores de las ESAL son:_x000a__x000a_Ver Cuadro N° 150_x000a__x000a_Ver Cuadro N° 151_x000a__x000a_Ver Cuadro N° 152_x000a__x000a_...que aumenta el riesgo en la ejecución de los recursos públicos, e incumplimiento de las obligaciones tributarias por parte de los contratistas y sus proveedores. Hallazgo con otra incidencia que será trasladado a la DIAN y la UGPP para lo de su competencia.Lo anterior, por deficiencias en los mecanismos de seguimiento y control por parte de la supervisión, que aumenta el riesgo en la ejecución de los recursos públicos, e incumplimiento de las obligaciones tributarias por parte de los contratistas y sus proveedores. Hallazgo con otra incidencia que será trasladado a la DIAN y la UGPP para lo de su competencia."/>
    <s v="Lo anterior, por deficiencias en los mecanismos de seguimiento y control por parte de la supervisión,..."/>
    <m/>
    <s v="La Dirección de Contratación no formuló acciones justificando:  _x000a__x000a_No obstante, y con el fin de coadyudar en el mejoramiento de la actividad, por parte de la regional, se generará desde la DCO en el marco del SIGE, una acción correctiva conjuntamente con la regional. "/>
    <m/>
    <m/>
    <m/>
    <m/>
    <m/>
    <n v="0"/>
  </r>
  <r>
    <s v="AUD_FIN_2022"/>
    <s v="AUDITORÍA FINANCIERA 2022"/>
    <n v="2022"/>
    <x v="52"/>
    <s v="Registro información contractual en SIRECI (Huila)"/>
    <x v="28"/>
    <s v="Hallazgo N° 52. Registro información contractual en SIRECI (Huila)_x000a__x000a_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Formatos (enero a diciembre 2022) F5.1 _CONTRATOS_REGIDOS_POR_LEY_80_1993 reportado en el SIRECI a la CGR 9 contratos, 3 de 2022, 4 de 2021 y 2 de 2020, como se describe a continuación:_x000a__x000a_Ver Cuadro N° 153_x000a__x000a_... que limita el acceso a la información contractual del ente de control, otras entidades y ciudadanos que tienen acceso al SIRECI."/>
    <s v="Lo anterior, por falta de seguimiento y control al registro de la contratación en la rendición electrónica de la cuenta a través del SIRECI,…"/>
    <m/>
    <s v="La Dirección de Contratación no formuló acciones justificando:  _x000a__x000a_No obstante, y con el fin de coadyudar en el mejoramiento de la actividad, por parte de la regional, se generará desde la DCO en el marco del SIGE, una acción correctiva conjuntamente con la regional. "/>
    <m/>
    <m/>
    <m/>
    <m/>
    <m/>
    <n v="0"/>
  </r>
  <r>
    <s v="AUD_FIN_2022"/>
    <s v="01. ANTERIORES A 2017"/>
    <n v="2015"/>
    <x v="17"/>
    <s v="Venta de bien inmueble no explotado (A). San Andrés"/>
    <x v="27"/>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De acuerdo con el hallazgo y la causa se evidencia que estos no son coherentes con la situación actual del predio el cual a continuación se presenta la cronología de los hechos:_x000a_1. el regional desarrollo todas las actividades contenidas en la guía de gestion de bienes año 2017 -2018_x000a_2. en el año 2018 se ´procede a la visita técnica y la inspección del lote_x000a_"/>
    <s v=" Efectuar el saneamiento Juridico- Administrativo del bien mueble relacionada en el Hallazgo, permitiendo su inclusion al Plan de Enajenacion Oneroso (no es lucrativo)  posibilitando su venta.Que en fecha 14 de septiembre de 2022, se llevo acabo la primera audiencia celebrado por el JUZGADO   SEGUNDO CIVIL MUNICIPAL DEL ARCHIPIELAGO DE SAN ANDRES, dejando constancia que no se presento la parte demandada, ni su apoderado. Dentro de l misma se programo nueva fecha y hora martes 25 de octubre de 2022, a las 8:00 a.m. para la celebración de la segunda audiencia, se practicará la INSPECCION JUDICIAL con intervención de perito sobre el inmueble ubicado en el sector de la TOM HOOKER de esta ínsula. _x000a_Posteriormente se hará la contradicción del DICTAMEN PERICIAL presentado por el auxiliar de la justicia señor OSORIO MANUEL FORBES, para que se pronuncie sobre; la ubicación, linderos y medidas del inmueble objeto de este proceso de conformidad al articulo 226 a 235 del CGP. Por último, dentro de la misma audiencia de que tratan los artículos 78-11 y 403 del CGP, se recibirán las DECLARACIONES DE TESTIMONIO, en donde los testigos depondrán circunstancias relativas a los hechos de las pretensiones presentadas en la demanda de Deslinde y Amojonamiento._x000a_Es de anotar, que el despacho no ha publicado en TYBA Acta de audiencia para su consulta celebrado el pasado 14 de septiembre de 2022._x000a_Que en fecha calendada 25 de octubre de 2022, se llevo a cabo diligencia de inspección judicial, sobre el predio de la TOM HOOKER, se evidenció que los colindante y linderos de la parte SUR; no coincide. El despacho ordena un nuevo peritaje que será realizado por el auxiliar de la justicia designado por ellos._x000a_Es de menester, comunicar que el JUZGADO   SEGUNDO CIVIL MUNICIPAL DEL ARCHIPIELAGO DE SAN ANDRES, dejo plasmado en diligencia de inspección judicial, se debe allegar nuevos documentos dentro del proceso tales como: escrituras públicas de los colindantes partes SUR, corrección del dictamen pericial. _x000a__x000a_En síntesis, el despacho programo reanudación de audiencia en dos (2) meses contados a partir del 26 de octubre de 2022."/>
    <s v="El predio ingreso al ICBF, EN FECHA 03/24/1987, a título de adjudicación en sucesiones estado del bien inmueble, se encuentra en invasión por personas jurídicas.  Se programo para fecha martes 27 de octubre de 2020, diligencia con perito auxiliar de justicia sobre los dos (2) inmuebles en disputa. Se instaura nuevamente demanda de deslinde y amojonamiento para la devolución de áreas al titular del bien inmueble ICBF. En virtud del C.G.P. y demás normas vigentes. En virtud de las medidas de Bioseguridad, fue imposible llevar a cabo la diligencia por difícil acceso al lugar, siendo así se aplazó la diligencia para el día 10 de noviembre de 2020.En fecha calendada 15 de diciembre de 2020, se instauro demanda de Deslinde y Amojonamiento de conformidad al C.G. del P. Que el pasado 19 de enero de 2021, el Juzgado 02 Civil del Circuito de San Andres Isla, mediante Auto rechaza la demanda Deslinde y Amojonamiento por falta de Competencia por la cuantía. Que la Oficina Coordinación Administrativa Servicios Judiciales de San Andres el pasado 21 de enero de 2021, realizo reparto al Juzgado Segundo Civil Municipal de San Andres Isla. en fecha 15 de febrero de 2021, el órgano judicial rechazada demanda por no allegar el perito la subsanación de no corregir cabalmente las zonas limítrofes objeto de deslinde, dentro de la oportunidad legal el despacho allego escrito intentando subsanar los defectos advertidos sin aportar el dictamen pericial corregido con las líneas divisorias. Por lo anteriormente expuesto. El proceso deberá presentarse nuevamente, allegando dictamen pericial  por el auxiliar de la justicia, en donde se  determine  las líneas divisorias corregidas, con la debida precisión y claridad para el objetivo de lo pretendido.  El 02 de junio 2022, se reconoce Personería jurídica a la apoderada de la parte demandante dentro del proceso. Se adjunto auto 677 de fecha 09 de septiembre de 2022. primera audiencia celebrada el pasado 14 de septiembre de 2022. en estrado notificada en estrado a las partes, para la celebración de la segunda audiencia martes 25 de octubre de 2022, para la práctica de pruebas. en el informe enviado con corte al mes de septiembre 2022._x000a_14 de septiembre de 2022, se llevó a cabo la primera audiencia dentro del proceso de deslinde y amojonamiento del predio de la Tom Hooker, que se adelanta ante el juzgado segundo civil municipal de san Andrés, posteriormente se fija fecha para la segunda audiencia en fecha martes 25 de octubre de 2022, para la práctica del a inspección judicial, dictamen pericial y las declaraciones de testimonios de los testigos para que depongan sobre el conocimiento de los hechos de la demanda. _x000a_Se programa diligencia por parte del despacho judicial en fecha martes 25 de octubre de 2022. con el fin de verificar la identidad, ubicación, linderos, medidas, área y zona donde se hará el deslinde, localización topografía de los linderos indicados en la escritura pública. proceso suspendido, en espera de programación y fecha de audiencia por parte del despacho judicial. no se reporta novedad de parte del despacho, con corte al primer semestre de 2023. no se adjunta evidencia, no se reporta novedad o actuaciones, con corte a la fecha. "/>
    <s v="Informes de avance de las etapas de proceso por parte del juzgado"/>
    <n v="2"/>
    <d v="2023-07-19T00:00:00"/>
    <d v="2023-10-30T00:00:00"/>
    <n v="14.7"/>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r>
    <m/>
    <m/>
    <m/>
    <x v="71"/>
    <m/>
    <x v="30"/>
    <m/>
    <m/>
    <m/>
    <m/>
    <m/>
    <m/>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DAB6D4-FF0E-4656-8537-D905C2A75735}" name="TablaDinámica6"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13" firstHeaderRow="1" firstDataRow="1" firstDataCol="1"/>
  <pivotFields count="16">
    <pivotField showAll="0"/>
    <pivotField showAll="0"/>
    <pivotField showAll="0"/>
    <pivotField axis="axisRow" showAll="0">
      <items count="73">
        <item x="60"/>
        <item x="39"/>
        <item x="26"/>
        <item x="9"/>
        <item x="0"/>
        <item x="68"/>
        <item x="40"/>
        <item x="25"/>
        <item x="41"/>
        <item x="42"/>
        <item x="24"/>
        <item x="58"/>
        <item x="43"/>
        <item x="18"/>
        <item x="4"/>
        <item x="36"/>
        <item x="37"/>
        <item x="21"/>
        <item x="10"/>
        <item x="11"/>
        <item x="12"/>
        <item x="13"/>
        <item x="14"/>
        <item x="15"/>
        <item x="16"/>
        <item x="1"/>
        <item x="44"/>
        <item x="45"/>
        <item x="59"/>
        <item x="23"/>
        <item x="35"/>
        <item x="27"/>
        <item x="19"/>
        <item x="38"/>
        <item x="28"/>
        <item x="29"/>
        <item x="46"/>
        <item x="20"/>
        <item x="30"/>
        <item x="31"/>
        <item x="32"/>
        <item x="34"/>
        <item x="50"/>
        <item x="53"/>
        <item x="54"/>
        <item x="55"/>
        <item x="56"/>
        <item x="57"/>
        <item x="61"/>
        <item x="49"/>
        <item x="2"/>
        <item x="62"/>
        <item x="63"/>
        <item x="64"/>
        <item x="65"/>
        <item x="66"/>
        <item x="3"/>
        <item x="6"/>
        <item x="7"/>
        <item x="69"/>
        <item x="67"/>
        <item x="70"/>
        <item x="22"/>
        <item x="5"/>
        <item x="33"/>
        <item x="47"/>
        <item x="51"/>
        <item x="8"/>
        <item x="48"/>
        <item x="52"/>
        <item x="17"/>
        <item x="71"/>
        <item t="default"/>
      </items>
    </pivotField>
    <pivotField showAll="0"/>
    <pivotField axis="axisRow" showAll="0">
      <items count="32">
        <item x="8"/>
        <item x="2"/>
        <item x="3"/>
        <item x="4"/>
        <item x="5"/>
        <item x="6"/>
        <item x="0"/>
        <item x="1"/>
        <item x="28"/>
        <item x="9"/>
        <item x="11"/>
        <item x="12"/>
        <item x="14"/>
        <item x="7"/>
        <item x="19"/>
        <item x="20"/>
        <item x="26"/>
        <item x="23"/>
        <item x="10"/>
        <item x="25"/>
        <item x="13"/>
        <item x="15"/>
        <item x="16"/>
        <item x="17"/>
        <item x="29"/>
        <item x="18"/>
        <item x="21"/>
        <item x="27"/>
        <item x="22"/>
        <item x="24"/>
        <item x="30"/>
        <item t="default"/>
      </items>
    </pivotField>
    <pivotField dataField="1" showAll="0"/>
    <pivotField showAll="0"/>
    <pivotField showAll="0"/>
    <pivotField showAll="0"/>
    <pivotField showAll="0"/>
    <pivotField showAll="0"/>
    <pivotField showAll="0"/>
    <pivotField showAll="0"/>
    <pivotField showAll="0"/>
    <pivotField showAll="0"/>
  </pivotFields>
  <rowFields count="2">
    <field x="5"/>
    <field x="3"/>
  </rowFields>
  <rowItems count="210">
    <i>
      <x/>
    </i>
    <i r="1">
      <x v="15"/>
    </i>
    <i r="1">
      <x v="16"/>
    </i>
    <i r="1">
      <x v="33"/>
    </i>
    <i>
      <x v="1"/>
    </i>
    <i r="1">
      <x v="7"/>
    </i>
    <i>
      <x v="2"/>
    </i>
    <i r="1">
      <x v="2"/>
    </i>
    <i r="1">
      <x v="20"/>
    </i>
    <i r="1">
      <x v="24"/>
    </i>
    <i r="1">
      <x v="31"/>
    </i>
    <i r="1">
      <x v="34"/>
    </i>
    <i r="1">
      <x v="35"/>
    </i>
    <i r="1">
      <x v="38"/>
    </i>
    <i r="1">
      <x v="39"/>
    </i>
    <i r="1">
      <x v="40"/>
    </i>
    <i>
      <x v="3"/>
    </i>
    <i r="1">
      <x v="64"/>
    </i>
    <i>
      <x v="4"/>
    </i>
    <i r="1">
      <x v="7"/>
    </i>
    <i r="1">
      <x v="41"/>
    </i>
    <i r="1">
      <x v="57"/>
    </i>
    <i>
      <x v="5"/>
    </i>
    <i r="1">
      <x v="7"/>
    </i>
    <i r="1">
      <x v="37"/>
    </i>
    <i>
      <x v="6"/>
    </i>
    <i r="1">
      <x v="3"/>
    </i>
    <i r="1">
      <x v="4"/>
    </i>
    <i r="1">
      <x v="13"/>
    </i>
    <i r="1">
      <x v="14"/>
    </i>
    <i r="1">
      <x v="17"/>
    </i>
    <i r="1">
      <x v="18"/>
    </i>
    <i r="1">
      <x v="19"/>
    </i>
    <i r="1">
      <x v="20"/>
    </i>
    <i r="1">
      <x v="21"/>
    </i>
    <i r="1">
      <x v="22"/>
    </i>
    <i r="1">
      <x v="23"/>
    </i>
    <i r="1">
      <x v="24"/>
    </i>
    <i r="1">
      <x v="25"/>
    </i>
    <i r="1">
      <x v="32"/>
    </i>
    <i r="1">
      <x v="37"/>
    </i>
    <i r="1">
      <x v="50"/>
    </i>
    <i r="1">
      <x v="56"/>
    </i>
    <i r="1">
      <x v="57"/>
    </i>
    <i r="1">
      <x v="58"/>
    </i>
    <i r="1">
      <x v="62"/>
    </i>
    <i r="1">
      <x v="63"/>
    </i>
    <i r="1">
      <x v="67"/>
    </i>
    <i r="1">
      <x v="70"/>
    </i>
    <i>
      <x v="7"/>
    </i>
    <i r="1">
      <x v="10"/>
    </i>
    <i r="1">
      <x v="13"/>
    </i>
    <i r="1">
      <x v="29"/>
    </i>
    <i r="1">
      <x v="50"/>
    </i>
    <i r="1">
      <x v="62"/>
    </i>
    <i>
      <x v="8"/>
    </i>
    <i r="1">
      <x v="10"/>
    </i>
    <i r="1">
      <x v="17"/>
    </i>
    <i r="1">
      <x v="29"/>
    </i>
    <i r="1">
      <x v="62"/>
    </i>
    <i r="1">
      <x v="63"/>
    </i>
    <i r="1">
      <x v="68"/>
    </i>
    <i r="1">
      <x v="69"/>
    </i>
    <i>
      <x v="9"/>
    </i>
    <i r="1">
      <x v="29"/>
    </i>
    <i r="1">
      <x v="35"/>
    </i>
    <i>
      <x v="10"/>
    </i>
    <i r="1">
      <x v="10"/>
    </i>
    <i r="1">
      <x v="13"/>
    </i>
    <i r="1">
      <x v="62"/>
    </i>
    <i>
      <x v="11"/>
    </i>
    <i r="1">
      <x v="10"/>
    </i>
    <i r="1">
      <x v="29"/>
    </i>
    <i r="1">
      <x v="49"/>
    </i>
    <i r="1">
      <x v="50"/>
    </i>
    <i r="1">
      <x v="62"/>
    </i>
    <i>
      <x v="12"/>
    </i>
    <i r="1">
      <x v="29"/>
    </i>
    <i r="1">
      <x v="32"/>
    </i>
    <i r="1">
      <x v="62"/>
    </i>
    <i>
      <x v="13"/>
    </i>
    <i r="1">
      <x v="30"/>
    </i>
    <i r="1">
      <x v="35"/>
    </i>
    <i>
      <x v="14"/>
    </i>
    <i r="1">
      <x v="13"/>
    </i>
    <i r="1">
      <x v="29"/>
    </i>
    <i r="1">
      <x v="31"/>
    </i>
    <i>
      <x v="15"/>
    </i>
    <i r="1">
      <x/>
    </i>
    <i r="1">
      <x v="29"/>
    </i>
    <i r="1">
      <x v="30"/>
    </i>
    <i r="1">
      <x v="31"/>
    </i>
    <i r="1">
      <x v="33"/>
    </i>
    <i r="1">
      <x v="34"/>
    </i>
    <i r="1">
      <x v="35"/>
    </i>
    <i r="1">
      <x v="36"/>
    </i>
    <i r="1">
      <x v="37"/>
    </i>
    <i r="1">
      <x v="38"/>
    </i>
    <i r="1">
      <x v="39"/>
    </i>
    <i r="1">
      <x v="40"/>
    </i>
    <i r="1">
      <x v="41"/>
    </i>
    <i r="1">
      <x v="42"/>
    </i>
    <i r="1">
      <x v="43"/>
    </i>
    <i r="1">
      <x v="45"/>
    </i>
    <i r="1">
      <x v="46"/>
    </i>
    <i r="1">
      <x v="47"/>
    </i>
    <i r="1">
      <x v="48"/>
    </i>
    <i r="1">
      <x v="51"/>
    </i>
    <i r="1">
      <x v="52"/>
    </i>
    <i r="1">
      <x v="53"/>
    </i>
    <i r="1">
      <x v="54"/>
    </i>
    <i r="1">
      <x v="55"/>
    </i>
    <i r="1">
      <x v="60"/>
    </i>
    <i r="1">
      <x v="64"/>
    </i>
    <i r="1">
      <x v="65"/>
    </i>
    <i r="1">
      <x v="66"/>
    </i>
    <i r="1">
      <x v="68"/>
    </i>
    <i>
      <x v="16"/>
    </i>
    <i r="1">
      <x v="34"/>
    </i>
    <i r="1">
      <x v="35"/>
    </i>
    <i>
      <x v="17"/>
    </i>
    <i r="1">
      <x v="29"/>
    </i>
    <i>
      <x v="18"/>
    </i>
    <i r="1">
      <x v="1"/>
    </i>
    <i r="1">
      <x v="2"/>
    </i>
    <i r="1">
      <x v="6"/>
    </i>
    <i r="1">
      <x v="8"/>
    </i>
    <i r="1">
      <x v="9"/>
    </i>
    <i r="1">
      <x v="12"/>
    </i>
    <i r="1">
      <x v="13"/>
    </i>
    <i r="1">
      <x v="14"/>
    </i>
    <i r="1">
      <x v="15"/>
    </i>
    <i r="1">
      <x v="16"/>
    </i>
    <i r="1">
      <x v="18"/>
    </i>
    <i r="1">
      <x v="19"/>
    </i>
    <i r="1">
      <x v="20"/>
    </i>
    <i r="1">
      <x v="21"/>
    </i>
    <i r="1">
      <x v="22"/>
    </i>
    <i r="1">
      <x v="23"/>
    </i>
    <i r="1">
      <x v="24"/>
    </i>
    <i r="1">
      <x v="25"/>
    </i>
    <i r="1">
      <x v="26"/>
    </i>
    <i r="1">
      <x v="27"/>
    </i>
    <i r="1">
      <x v="29"/>
    </i>
    <i r="1">
      <x v="32"/>
    </i>
    <i r="1">
      <x v="33"/>
    </i>
    <i r="1">
      <x v="34"/>
    </i>
    <i r="1">
      <x v="36"/>
    </i>
    <i r="1">
      <x v="37"/>
    </i>
    <i r="1">
      <x v="38"/>
    </i>
    <i r="1">
      <x v="65"/>
    </i>
    <i r="1">
      <x v="68"/>
    </i>
    <i>
      <x v="19"/>
    </i>
    <i r="1">
      <x v="29"/>
    </i>
    <i>
      <x v="20"/>
    </i>
    <i r="1">
      <x v="42"/>
    </i>
    <i r="1">
      <x v="65"/>
    </i>
    <i r="1">
      <x v="66"/>
    </i>
    <i r="1">
      <x v="67"/>
    </i>
    <i r="1">
      <x v="68"/>
    </i>
    <i r="1">
      <x v="69"/>
    </i>
    <i>
      <x v="21"/>
    </i>
    <i r="1">
      <x v="7"/>
    </i>
    <i>
      <x v="22"/>
    </i>
    <i r="1">
      <x v="43"/>
    </i>
    <i r="1">
      <x v="44"/>
    </i>
    <i r="1">
      <x v="45"/>
    </i>
    <i r="1">
      <x v="46"/>
    </i>
    <i r="1">
      <x v="47"/>
    </i>
    <i>
      <x v="23"/>
    </i>
    <i r="1">
      <x v="3"/>
    </i>
    <i r="1">
      <x v="18"/>
    </i>
    <i r="1">
      <x v="27"/>
    </i>
    <i r="1">
      <x v="37"/>
    </i>
    <i>
      <x v="24"/>
    </i>
    <i r="1">
      <x v="62"/>
    </i>
    <i>
      <x v="25"/>
    </i>
    <i r="1">
      <x v="11"/>
    </i>
    <i r="1">
      <x v="27"/>
    </i>
    <i r="1">
      <x v="28"/>
    </i>
    <i>
      <x v="26"/>
    </i>
    <i r="1">
      <x v="21"/>
    </i>
    <i r="1">
      <x v="22"/>
    </i>
    <i r="1">
      <x v="47"/>
    </i>
    <i r="1">
      <x v="48"/>
    </i>
    <i r="1">
      <x v="49"/>
    </i>
    <i>
      <x v="27"/>
    </i>
    <i r="1">
      <x/>
    </i>
    <i r="1">
      <x v="23"/>
    </i>
    <i r="1">
      <x v="26"/>
    </i>
    <i r="1">
      <x v="50"/>
    </i>
    <i r="1">
      <x v="51"/>
    </i>
    <i r="1">
      <x v="52"/>
    </i>
    <i r="1">
      <x v="70"/>
    </i>
    <i>
      <x v="28"/>
    </i>
    <i r="1">
      <x v="5"/>
    </i>
    <i r="1">
      <x v="7"/>
    </i>
    <i r="1">
      <x v="53"/>
    </i>
    <i r="1">
      <x v="54"/>
    </i>
    <i r="1">
      <x v="59"/>
    </i>
    <i r="1">
      <x v="60"/>
    </i>
    <i r="1">
      <x v="61"/>
    </i>
    <i>
      <x v="29"/>
    </i>
    <i r="1">
      <x v="9"/>
    </i>
    <i r="1">
      <x v="30"/>
    </i>
    <i r="1">
      <x v="36"/>
    </i>
    <i r="1">
      <x v="55"/>
    </i>
    <i>
      <x v="30"/>
    </i>
    <i r="1">
      <x v="71"/>
    </i>
    <i t="grand">
      <x/>
    </i>
  </rowItems>
  <colItems count="1">
    <i/>
  </colItems>
  <dataFields count="1">
    <dataField name="Cuenta de DESCRIPCIÓN DEL HALLAZGO"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83FD4D2-3994-42C8-81AD-3BF45FB6CB41}" name="TablaDinámica1"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76" firstHeaderRow="1" firstDataRow="1" firstDataCol="1"/>
  <pivotFields count="24">
    <pivotField showAll="0"/>
    <pivotField showAll="0"/>
    <pivotField showAll="0"/>
    <pivotField axis="axisRow" showAll="0">
      <items count="73">
        <item x="48"/>
        <item x="21"/>
        <item x="5"/>
        <item x="45"/>
        <item x="67"/>
        <item x="61"/>
        <item x="22"/>
        <item x="15"/>
        <item x="23"/>
        <item x="24"/>
        <item x="2"/>
        <item x="46"/>
        <item x="25"/>
        <item x="0"/>
        <item x="26"/>
        <item x="18"/>
        <item x="19"/>
        <item x="64"/>
        <item x="27"/>
        <item x="28"/>
        <item x="6"/>
        <item x="29"/>
        <item x="30"/>
        <item x="31"/>
        <item x="7"/>
        <item x="32"/>
        <item x="33"/>
        <item x="34"/>
        <item x="47"/>
        <item x="1"/>
        <item x="49"/>
        <item x="8"/>
        <item x="35"/>
        <item x="20"/>
        <item x="9"/>
        <item x="10"/>
        <item x="36"/>
        <item x="37"/>
        <item x="11"/>
        <item x="12"/>
        <item x="13"/>
        <item x="16"/>
        <item x="41"/>
        <item x="50"/>
        <item x="65"/>
        <item x="51"/>
        <item x="52"/>
        <item x="53"/>
        <item x="54"/>
        <item x="40"/>
        <item x="4"/>
        <item x="55"/>
        <item x="56"/>
        <item x="57"/>
        <item x="58"/>
        <item x="59"/>
        <item x="68"/>
        <item x="17"/>
        <item x="70"/>
        <item x="62"/>
        <item x="60"/>
        <item x="63"/>
        <item x="3"/>
        <item x="69"/>
        <item x="14"/>
        <item x="38"/>
        <item x="42"/>
        <item x="43"/>
        <item x="39"/>
        <item x="44"/>
        <item x="66"/>
        <item x="71"/>
        <item t="default"/>
      </items>
    </pivotField>
    <pivotField showAll="0"/>
    <pivotField showAll="0">
      <items count="32">
        <item x="4"/>
        <item x="1"/>
        <item x="2"/>
        <item x="3"/>
        <item x="0"/>
        <item x="5"/>
        <item x="7"/>
        <item x="9"/>
        <item x="13"/>
        <item x="14"/>
        <item x="20"/>
        <item x="17"/>
        <item x="6"/>
        <item x="19"/>
        <item x="8"/>
        <item x="10"/>
        <item x="11"/>
        <item x="12"/>
        <item x="15"/>
        <item x="16"/>
        <item x="18"/>
        <item x="30"/>
        <item x="21"/>
        <item x="22"/>
        <item x="23"/>
        <item x="24"/>
        <item x="25"/>
        <item x="26"/>
        <item x="27"/>
        <item x="28"/>
        <item x="29"/>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t="grand">
      <x/>
    </i>
  </rowItems>
  <colItems count="1">
    <i/>
  </colItems>
  <dataFields count="1">
    <dataField name="Cuenta de DESCRIPCIÓN DEL HALLAZGO"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54EE667-FC19-4BCF-A3FC-190A5AFA762B}"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A213" firstHeaderRow="1" firstDataRow="1" firstDataCol="1"/>
  <pivotFields count="19">
    <pivotField showAll="0"/>
    <pivotField showAll="0"/>
    <pivotField showAll="0"/>
    <pivotField axis="axisRow" showAll="0">
      <items count="73">
        <item x="9"/>
        <item x="0"/>
        <item x="18"/>
        <item x="4"/>
        <item x="21"/>
        <item x="10"/>
        <item x="11"/>
        <item x="12"/>
        <item x="13"/>
        <item x="14"/>
        <item x="15"/>
        <item x="16"/>
        <item x="1"/>
        <item x="19"/>
        <item x="20"/>
        <item x="2"/>
        <item x="3"/>
        <item x="6"/>
        <item x="7"/>
        <item x="22"/>
        <item x="5"/>
        <item x="8"/>
        <item x="17"/>
        <item x="71"/>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t="default"/>
      </items>
    </pivotField>
    <pivotField showAll="0"/>
    <pivotField axis="axisRow" showAll="0">
      <items count="32">
        <item x="0"/>
        <item x="3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210">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x v="1"/>
    </i>
    <i r="1">
      <x v="23"/>
    </i>
    <i>
      <x v="2"/>
    </i>
    <i r="1">
      <x v="2"/>
    </i>
    <i r="1">
      <x v="15"/>
    </i>
    <i r="1">
      <x v="19"/>
    </i>
    <i r="1">
      <x v="24"/>
    </i>
    <i r="1">
      <x v="25"/>
    </i>
    <i>
      <x v="3"/>
    </i>
    <i r="1">
      <x v="26"/>
    </i>
    <i>
      <x v="4"/>
    </i>
    <i r="1">
      <x v="7"/>
    </i>
    <i r="1">
      <x v="11"/>
    </i>
    <i r="1">
      <x v="27"/>
    </i>
    <i r="1">
      <x v="28"/>
    </i>
    <i r="1">
      <x v="29"/>
    </i>
    <i r="1">
      <x v="30"/>
    </i>
    <i r="1">
      <x v="31"/>
    </i>
    <i r="1">
      <x v="32"/>
    </i>
    <i r="1">
      <x v="33"/>
    </i>
    <i>
      <x v="5"/>
    </i>
    <i r="1">
      <x v="34"/>
    </i>
    <i>
      <x v="6"/>
    </i>
    <i r="1">
      <x v="17"/>
    </i>
    <i r="1">
      <x v="26"/>
    </i>
    <i r="1">
      <x v="35"/>
    </i>
    <i>
      <x v="7"/>
    </i>
    <i r="1">
      <x v="14"/>
    </i>
    <i r="1">
      <x v="26"/>
    </i>
    <i>
      <x v="8"/>
    </i>
    <i r="1">
      <x v="30"/>
    </i>
    <i r="1">
      <x v="36"/>
    </i>
    <i>
      <x v="9"/>
    </i>
    <i r="1">
      <x v="37"/>
    </i>
    <i r="1">
      <x v="38"/>
    </i>
    <i r="1">
      <x v="39"/>
    </i>
    <i>
      <x v="10"/>
    </i>
    <i r="1">
      <x v="24"/>
    </i>
    <i r="1">
      <x v="30"/>
    </i>
    <i>
      <x v="11"/>
    </i>
    <i r="1">
      <x v="2"/>
    </i>
    <i r="1">
      <x v="3"/>
    </i>
    <i r="1">
      <x v="5"/>
    </i>
    <i r="1">
      <x v="6"/>
    </i>
    <i r="1">
      <x v="7"/>
    </i>
    <i r="1">
      <x v="8"/>
    </i>
    <i r="1">
      <x v="9"/>
    </i>
    <i r="1">
      <x v="10"/>
    </i>
    <i r="1">
      <x v="11"/>
    </i>
    <i r="1">
      <x v="12"/>
    </i>
    <i r="1">
      <x v="13"/>
    </i>
    <i r="1">
      <x v="14"/>
    </i>
    <i r="1">
      <x v="24"/>
    </i>
    <i r="1">
      <x v="27"/>
    </i>
    <i r="1">
      <x v="29"/>
    </i>
    <i r="1">
      <x v="31"/>
    </i>
    <i r="1">
      <x v="37"/>
    </i>
    <i r="1">
      <x v="38"/>
    </i>
    <i r="1">
      <x v="39"/>
    </i>
    <i r="1">
      <x v="40"/>
    </i>
    <i r="1">
      <x v="41"/>
    </i>
    <i r="1">
      <x v="42"/>
    </i>
    <i r="1">
      <x v="43"/>
    </i>
    <i r="1">
      <x v="44"/>
    </i>
    <i r="1">
      <x v="45"/>
    </i>
    <i r="1">
      <x v="46"/>
    </i>
    <i r="1">
      <x v="47"/>
    </i>
    <i r="1">
      <x v="48"/>
    </i>
    <i r="1">
      <x v="49"/>
    </i>
    <i>
      <x v="12"/>
    </i>
    <i r="1">
      <x v="2"/>
    </i>
    <i r="1">
      <x v="19"/>
    </i>
    <i r="1">
      <x v="25"/>
    </i>
    <i>
      <x v="13"/>
    </i>
    <i r="1">
      <x v="15"/>
    </i>
    <i r="1">
      <x v="19"/>
    </i>
    <i r="1">
      <x v="24"/>
    </i>
    <i r="1">
      <x v="25"/>
    </i>
    <i r="1">
      <x v="50"/>
    </i>
    <i>
      <x v="14"/>
    </i>
    <i r="1">
      <x v="21"/>
    </i>
    <i r="1">
      <x v="48"/>
    </i>
    <i r="1">
      <x v="49"/>
    </i>
    <i r="1">
      <x v="51"/>
    </i>
    <i r="1">
      <x v="52"/>
    </i>
    <i r="1">
      <x v="53"/>
    </i>
    <i>
      <x v="15"/>
    </i>
    <i r="1">
      <x v="13"/>
    </i>
    <i r="1">
      <x v="19"/>
    </i>
    <i r="1">
      <x v="24"/>
    </i>
    <i>
      <x v="16"/>
    </i>
    <i r="1">
      <x v="26"/>
    </i>
    <i>
      <x v="17"/>
    </i>
    <i r="1">
      <x v="54"/>
    </i>
    <i r="1">
      <x v="55"/>
    </i>
    <i r="1">
      <x v="56"/>
    </i>
    <i r="1">
      <x v="57"/>
    </i>
    <i r="1">
      <x v="58"/>
    </i>
    <i>
      <x v="18"/>
    </i>
    <i r="1">
      <x/>
    </i>
    <i r="1">
      <x v="5"/>
    </i>
    <i r="1">
      <x v="14"/>
    </i>
    <i r="1">
      <x v="46"/>
    </i>
    <i>
      <x v="19"/>
    </i>
    <i r="1">
      <x v="46"/>
    </i>
    <i r="1">
      <x v="59"/>
    </i>
    <i r="1">
      <x v="60"/>
    </i>
    <i>
      <x v="20"/>
    </i>
    <i r="1">
      <x v="2"/>
    </i>
    <i r="1">
      <x v="24"/>
    </i>
    <i r="1">
      <x v="28"/>
    </i>
    <i>
      <x v="21"/>
    </i>
    <i r="1">
      <x v="14"/>
    </i>
    <i r="1">
      <x v="24"/>
    </i>
    <i r="1">
      <x v="28"/>
    </i>
    <i r="1">
      <x v="29"/>
    </i>
    <i r="1">
      <x v="30"/>
    </i>
    <i r="1">
      <x v="31"/>
    </i>
    <i r="1">
      <x v="32"/>
    </i>
    <i r="1">
      <x v="33"/>
    </i>
    <i r="1">
      <x v="34"/>
    </i>
    <i r="1">
      <x v="35"/>
    </i>
    <i r="1">
      <x v="36"/>
    </i>
    <i r="1">
      <x v="39"/>
    </i>
    <i r="1">
      <x v="47"/>
    </i>
    <i r="1">
      <x v="48"/>
    </i>
    <i r="1">
      <x v="49"/>
    </i>
    <i r="1">
      <x v="51"/>
    </i>
    <i r="1">
      <x v="52"/>
    </i>
    <i r="1">
      <x v="54"/>
    </i>
    <i r="1">
      <x v="56"/>
    </i>
    <i r="1">
      <x v="57"/>
    </i>
    <i r="1">
      <x v="58"/>
    </i>
    <i r="1">
      <x v="61"/>
    </i>
    <i r="1">
      <x v="62"/>
    </i>
    <i r="1">
      <x v="63"/>
    </i>
    <i r="1">
      <x v="64"/>
    </i>
    <i r="1">
      <x v="65"/>
    </i>
    <i r="1">
      <x v="66"/>
    </i>
    <i r="1">
      <x v="67"/>
    </i>
    <i r="1">
      <x v="68"/>
    </i>
    <i>
      <x v="22"/>
    </i>
    <i r="1">
      <x v="8"/>
    </i>
    <i r="1">
      <x v="9"/>
    </i>
    <i r="1">
      <x v="50"/>
    </i>
    <i r="1">
      <x v="58"/>
    </i>
    <i r="1">
      <x v="62"/>
    </i>
    <i>
      <x v="23"/>
    </i>
    <i r="1">
      <x v="26"/>
    </i>
    <i r="1">
      <x v="65"/>
    </i>
    <i r="1">
      <x v="66"/>
    </i>
    <i r="1">
      <x v="68"/>
    </i>
    <i r="1">
      <x v="69"/>
    </i>
    <i r="1">
      <x v="70"/>
    </i>
    <i r="1">
      <x v="71"/>
    </i>
    <i>
      <x v="24"/>
    </i>
    <i r="1">
      <x v="24"/>
    </i>
    <i>
      <x v="25"/>
    </i>
    <i r="1">
      <x v="36"/>
    </i>
    <i r="1">
      <x v="43"/>
    </i>
    <i r="1">
      <x v="47"/>
    </i>
    <i r="1">
      <x v="67"/>
    </i>
    <i>
      <x v="26"/>
    </i>
    <i r="1">
      <x v="24"/>
    </i>
    <i>
      <x v="27"/>
    </i>
    <i r="1">
      <x v="29"/>
    </i>
    <i r="1">
      <x v="30"/>
    </i>
    <i>
      <x v="28"/>
    </i>
    <i r="1">
      <x v="10"/>
    </i>
    <i r="1">
      <x v="15"/>
    </i>
    <i r="1">
      <x v="22"/>
    </i>
    <i r="1">
      <x v="45"/>
    </i>
    <i r="1">
      <x v="61"/>
    </i>
    <i r="1">
      <x v="63"/>
    </i>
    <i r="1">
      <x v="64"/>
    </i>
    <i>
      <x v="29"/>
    </i>
    <i r="1">
      <x v="4"/>
    </i>
    <i r="1">
      <x v="19"/>
    </i>
    <i r="1">
      <x v="20"/>
    </i>
    <i r="1">
      <x v="24"/>
    </i>
    <i r="1">
      <x v="25"/>
    </i>
    <i r="1">
      <x v="49"/>
    </i>
    <i r="1">
      <x v="53"/>
    </i>
    <i>
      <x v="30"/>
    </i>
    <i r="1">
      <x v="1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E84180-F7CC-4DB8-B966-E9B9A9DB4668}" name="Tabla11174" displayName="Tabla11174" ref="A10:P875" totalsRowShown="0" headerRowDxfId="126" dataDxfId="124" headerRowBorderDxfId="125">
  <autoFilter ref="A10:P875" xr:uid="{5E646569-30C5-4AEA-8C0E-72742D149E24}">
    <filterColumn colId="5">
      <filters>
        <filter val="DIRECCIÓN DE GESTIÓN HUMANA"/>
      </filters>
    </filterColumn>
  </autoFilter>
  <tableColumns count="16">
    <tableColumn id="1" xr3:uid="{327C6B01-EB1E-473B-99B1-1CDBCB07FAC7}" name="PMCGR 2022-2023" dataDxfId="123"/>
    <tableColumn id="2" xr3:uid="{F410DF55-6BAE-4057-AAA2-DB627EB7142F}" name="AUDITORÍA/DENUNCIA" dataDxfId="122"/>
    <tableColumn id="3" xr3:uid="{4E62B2CC-BF4C-484C-B965-51459844FA99}" name="VIGENCIA REALIZACIÓN AUDITORIA /DENUNCIA" dataDxfId="121"/>
    <tableColumn id="4" xr3:uid="{7265F632-0FE9-4CF8-8AFF-645ABA4DF39F}" name="NO. CONSECUTIVO HALLAZGO_x000a_(CÓD. ICBF)" dataDxfId="120"/>
    <tableColumn id="5" xr3:uid="{F3D35B82-B282-43BF-B14A-DDEE486B9728}" name="TEMA DEL HALLAZGO" dataDxfId="119"/>
    <tableColumn id="6" xr3:uid="{897DA0C0-6A75-4711-B975-60BDB062E34B}" name="RESPONSABLE _x000a_(Ejecución Plan de Mejoramiento)" dataDxfId="118"/>
    <tableColumn id="8" xr3:uid="{CBA5F258-9BCF-44E1-9167-27A98CB32EC6}" name="DESCRIPCIÓN DEL HALLAZGO" dataDxfId="117"/>
    <tableColumn id="9" xr3:uid="{7D39343C-FE1F-4B8A-B842-918D808DB1D6}" name="CAUSA DEL HALLAZGO" dataDxfId="116"/>
    <tableColumn id="10" xr3:uid="{54697872-309C-4958-81F3-83A22DF2AFF2}" name="CAUSA IDENTIFICADA (ICBF)" dataDxfId="115"/>
    <tableColumn id="11" xr3:uid="{B59A2177-A379-4206-B7A7-4C2605770606}" name="ACCIÓN DE MEJORA" dataDxfId="114"/>
    <tableColumn id="12" xr3:uid="{CCFDD289-8738-4D93-BA4C-0E1302757FD1}" name="ACTIVIDADES / DESCRIPCIÓN" dataDxfId="113"/>
    <tableColumn id="13" xr3:uid="{A10EEF31-220F-44F8-8D63-B85AC0CAB7C2}" name="UNIDAD DE MEDIDA" dataDxfId="112"/>
    <tableColumn id="14" xr3:uid="{18806E3A-35A4-4199-8315-FD899CFA6775}" name="CANTIDADES _x000a_UNIDAD DE MEDIDA" dataDxfId="111"/>
    <tableColumn id="15" xr3:uid="{1E61449B-E9A5-4D88-9B1D-404A29914301}" name="FECHA DE INICIO" dataDxfId="110"/>
    <tableColumn id="16" xr3:uid="{DE73F320-8416-4147-B5E5-7849609897F8}" name="FECHA DE TERMINACIÓN" dataDxfId="109"/>
    <tableColumn id="17" xr3:uid="{5C72549E-8530-4F4D-B142-C78ED229CCD7}" name="PLAZO EN SEMANAS" dataDxfId="108">
      <calculatedColumnFormula>ROUND(((O11-N11)/7),1)</calculatedColumnFormula>
    </tableColumn>
  </tableColumns>
  <tableStyleInfo name="Estilo PMI"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1696F9-053D-405F-BC6E-5272ED8A2F03}" name="Tabla111" displayName="Tabla111" ref="A10:X453" totalsRowShown="0" headerRowDxfId="107" dataDxfId="106">
  <autoFilter ref="A10:X453" xr:uid="{271696F9-053D-405F-BC6E-5272ED8A2F03}"/>
  <tableColumns count="24">
    <tableColumn id="1" xr3:uid="{A8A841C4-A254-4AE5-9EBE-798787EDCF09}" name="PMCGR 2022-2023" dataDxfId="105"/>
    <tableColumn id="2" xr3:uid="{47B2BAD6-A5CC-4187-BB4E-3249BD3A417F}" name="AUDITORÍA/DENUNCIA" dataDxfId="104"/>
    <tableColumn id="3" xr3:uid="{E7D83D89-D7ED-4EB3-9D90-17E261F1A523}" name="VIGENCIA REALIZACIÓN AUDITORIA /DENUNCIA" dataDxfId="103"/>
    <tableColumn id="4" xr3:uid="{B28C41C5-DA51-4501-8D0F-1DD5475D9F3D}" name="NO. CONSECUTIVO HALLAZGO_x000a_(CÓD. ICBF)" dataDxfId="102"/>
    <tableColumn id="5" xr3:uid="{71FD2B6D-31E2-4D5A-91A1-F3C90A645780}" name="TEMA DEL HALLAZGO" dataDxfId="101"/>
    <tableColumn id="6" xr3:uid="{ACD194BE-7880-4A8F-AF83-371B57918086}" name="RESPONSABLE (Ejecución Plan de Mejoramiento)" dataDxfId="100"/>
    <tableColumn id="8" xr3:uid="{6129E018-BC87-478E-A537-3932E4B8CE51}" name="DESCRIPCIÓN DEL HALLAZGO" dataDxfId="99"/>
    <tableColumn id="9" xr3:uid="{2886C1D6-6AD7-4B81-A612-04BB87EA05CD}" name="CAUSA DEL HALLAZGO" dataDxfId="98"/>
    <tableColumn id="10" xr3:uid="{E24351D8-A52B-4778-B39E-7B4BF22B90A3}" name="CAUSA IDENTIFICADA (ICBF)" dataDxfId="97"/>
    <tableColumn id="11" xr3:uid="{2472CA46-7902-4495-8FF6-AF0D5029CA07}" name="ACCIÓN DE MEJORA" dataDxfId="96"/>
    <tableColumn id="12" xr3:uid="{18DC23B0-8D42-4317-8BC7-453CA21F9F7E}" name="ACTIVIDADES / DESCRIPCIÓN" dataDxfId="95"/>
    <tableColumn id="13" xr3:uid="{2355C900-FE43-4CE0-A253-554E2279D28B}" name="UNIDAD DE MEDIDA" dataDxfId="94"/>
    <tableColumn id="14" xr3:uid="{4B3773F4-7C7C-404F-A6BC-D283222F6958}" name="CANTIDADES UNIDAD DE MEDIDA" dataDxfId="93"/>
    <tableColumn id="15" xr3:uid="{C33F0FA0-26C3-4527-BD7C-A31B062947F8}" name="FECHA DE INICIO" dataDxfId="92"/>
    <tableColumn id="16" xr3:uid="{4EB1CE74-456E-4324-A284-8DD01E050414}" name="FECHA DE TERMINACIÓN" dataDxfId="91"/>
    <tableColumn id="17" xr3:uid="{431E5475-0639-46E5-BCF4-FF5E9AEBE3D3}" name="PLAZO EN SEMANAS" dataDxfId="90">
      <calculatedColumnFormula>ROUND(((O11-N11)/7),1)</calculatedColumnFormula>
    </tableColumn>
    <tableColumn id="18" xr3:uid="{30A089CB-DE73-4302-9B5E-77D8567DC1D2}" name="AVANCE FÍSICO DE EJECUCIÓN" dataDxfId="89"/>
    <tableColumn id="19" xr3:uid="{439EF4F3-FD52-4A4E-B241-827511B7B665}" name="Porcentaje de Avance físico de ejecución de las metas" dataDxfId="88" dataCellStyle="Porcentaje">
      <calculatedColumnFormula>IF(Q11=0,0,+Q11/M11)</calculatedColumnFormula>
    </tableColumn>
    <tableColumn id="20" xr3:uid="{DFFFA40F-F240-441A-A56A-B773A9051FBD}" name="Puntaje logrado por las metas (POMi)" dataDxfId="87">
      <calculatedColumnFormula>ROUND((P11*R11),1)</calculatedColumnFormula>
    </tableColumn>
    <tableColumn id="21" xr3:uid="{81983692-30F7-4D61-8F2B-DBBC2879928E}" name="Puntaje obtenido por las metas (POMVi)  " dataDxfId="86">
      <calculatedColumnFormula>+IF(O11&lt;=$B$6,S11,0)</calculatedColumnFormula>
    </tableColumn>
    <tableColumn id="22" xr3:uid="{DFAAACB3-7034-4C20-BCD6-D1DF43B8838F}" name="Puntaje atribuido a metas vencidas (PAMVi)" dataDxfId="85">
      <calculatedColumnFormula>+IF($B$6&gt;=O11,P11,0)</calculatedColumnFormula>
    </tableColumn>
    <tableColumn id="23" xr3:uid="{3A99960E-61CA-4A95-8F15-7360172A4085}" name="LOGROS Y DIFICULTADES EN LA EJECUCIÓN (Espacio para dependendencias responsables de la ejecución de las acciones/actividades)" dataDxfId="84"/>
    <tableColumn id="24" xr3:uid="{1B458492-6A12-448F-BB7E-70A7B394F2ED}" name="DETALLE DEL SEGUIMIENTO" dataDxfId="83"/>
    <tableColumn id="25" xr3:uid="{B20C422D-CDD1-41DE-8512-BE7B89D87EC1}" name="PROFESIONAL OCI QUE ADELANTA EL SEGUIMIENTO" dataDxfId="82"/>
  </tableColumns>
  <tableStyleInfo name="Estilo PMI"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B5DB14-4E4D-4C3D-930A-8E33B401AA09}" name="Tabla1117" displayName="Tabla1117" ref="A10:X453" totalsRowShown="0" headerRowDxfId="81" dataDxfId="80">
  <autoFilter ref="A10:X453" xr:uid="{271696F9-053D-405F-BC6E-5272ED8A2F03}"/>
  <tableColumns count="24">
    <tableColumn id="1" xr3:uid="{F07BC0E8-7468-46FE-940D-136C26D157FB}" name="PMCGR 2022-2023" dataDxfId="79"/>
    <tableColumn id="2" xr3:uid="{5C734156-33A8-4F03-8E66-44D658A51DCB}" name="AUDITORÍA/DENUNCIA" dataDxfId="78"/>
    <tableColumn id="3" xr3:uid="{439E4AA8-2A35-47BE-8BA4-557F0A9CDE5A}" name="VIGENCIA REALIZACIÓN AUDITORIA /DENUNCIA" dataDxfId="77"/>
    <tableColumn id="4" xr3:uid="{5A1AB848-BEA3-4FD5-ADD8-6F97AFF27D9B}" name="NO. CONSECUTIVO HALLAZGO_x000a_(CÓD. ICBF)" dataDxfId="76"/>
    <tableColumn id="5" xr3:uid="{7B3D4D19-7FEE-4B6C-AB33-DAA16102E760}" name="TEMA DEL HALLAZGO" dataDxfId="75"/>
    <tableColumn id="6" xr3:uid="{9AA2FC37-5E3C-4338-A016-683D20A78964}" name="RESPONSABLE (Ejecución Plan de Mejoramiento)" dataDxfId="74"/>
    <tableColumn id="8" xr3:uid="{D86CF8E3-66E0-488F-9CB9-D4848776E257}" name="DESCRIPCIÓN DEL HALLAZGO" dataDxfId="73"/>
    <tableColumn id="9" xr3:uid="{E983FE5A-6CE6-4EE7-8FDB-4161DC34A677}" name="CAUSA DEL HALLAZGO" dataDxfId="72">
      <calculatedColumnFormula>MID(Tabla111[[#This Row],[CAUSA DEL HALLAZGO]],1,390)</calculatedColumnFormula>
    </tableColumn>
    <tableColumn id="10" xr3:uid="{69A9AAFC-5C6C-42A0-ACAE-F42B3C27421F}" name="CAUSA IDENTIFICADA (ICBF)" dataDxfId="71"/>
    <tableColumn id="11" xr3:uid="{91AD5736-59EB-4CBC-B4C4-C569DA9C1143}" name="ACCIÓN DE MEJORA" dataDxfId="70"/>
    <tableColumn id="12" xr3:uid="{5CDBCD06-9510-4959-AFD0-6FA1E128D17C}" name="ACTIVIDADES / DESCRIPCIÓN" dataDxfId="69"/>
    <tableColumn id="13" xr3:uid="{C47EB815-116C-4B5A-A65A-B54D367FB46E}" name="UNIDAD DE MEDIDA" dataDxfId="68">
      <calculatedColumnFormula>MID(Tabla111[[#This Row],[UNIDAD DE MEDIDA]],1,9)</calculatedColumnFormula>
    </tableColumn>
    <tableColumn id="14" xr3:uid="{1BB2CFAD-E218-4697-960A-C1228A19F3D2}" name="CANTIDADES UNIDAD DE MEDIDA" dataDxfId="67"/>
    <tableColumn id="15" xr3:uid="{EE0F7E6B-3AB0-4926-9E69-03FC12C50DBE}" name="FECHA DE INICIO" dataDxfId="66"/>
    <tableColumn id="16" xr3:uid="{5CAA7B87-CE0F-4E3E-8D19-A1269C1DA3BF}" name="FECHA DE TERMINACIÓN" dataDxfId="65"/>
    <tableColumn id="17" xr3:uid="{06662165-6A0B-4440-821D-73D18C8407BD}" name="PLAZO EN SEMANAS" dataDxfId="64">
      <calculatedColumnFormula>ROUND(((O11-N11)/7),1)</calculatedColumnFormula>
    </tableColumn>
    <tableColumn id="18" xr3:uid="{0FE404CD-BF17-425E-8397-539F1C1F7004}" name="AVANCE FÍSICO DE EJECUCIÓN" dataDxfId="63"/>
    <tableColumn id="19" xr3:uid="{3CD6A71A-98CD-43D8-AAFC-9592C8B2B49C}" name="Porcentaje de Avance físico de ejecución de las metas" dataDxfId="62" dataCellStyle="Porcentaje">
      <calculatedColumnFormula>IF(Q11=0,0,+Q11/M11)</calculatedColumnFormula>
    </tableColumn>
    <tableColumn id="20" xr3:uid="{73F2F273-82D5-409D-A8BA-C13FAF92A648}" name="Puntaje logrado por las metas (POMi)" dataDxfId="61">
      <calculatedColumnFormula>ROUND((P11*R11),1)</calculatedColumnFormula>
    </tableColumn>
    <tableColumn id="21" xr3:uid="{6CB1DD39-62C1-4E0C-AC69-9E69AF0BDB37}" name="Puntaje obtenido por las metas (POMVi)  " dataDxfId="60">
      <calculatedColumnFormula>+IF(O11&lt;=$B$6,S11,0)</calculatedColumnFormula>
    </tableColumn>
    <tableColumn id="22" xr3:uid="{17AEBC80-B17B-4EB5-B0F2-6ECF5FB50BA3}" name="Puntaje atribuido a metas vencidas (PAMVi)" dataDxfId="59">
      <calculatedColumnFormula>+IF($B$6&gt;=O11,P11,0)</calculatedColumnFormula>
    </tableColumn>
    <tableColumn id="23" xr3:uid="{40ED93C3-9517-4090-B39C-FBF751D760CF}" name="LOGROS Y DIFICULTADES EN LA EJECUCIÓN (Espacio para dependendencias responsables de la ejecución de las acciones/actividades)" dataDxfId="58"/>
    <tableColumn id="24" xr3:uid="{29F440E9-8107-4D8C-8754-1B90F04155B0}" name="DETALLE DEL SEGUIMIENTO" dataDxfId="57"/>
    <tableColumn id="25" xr3:uid="{8A3B4630-7EF1-4F2B-AF8B-73986632E099}" name="PROFESIONAL OCI QUE ADELANTA EL SEGUIMIENTO" dataDxfId="56"/>
  </tableColumns>
  <tableStyleInfo name="Estilo PMI"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6-29T20:18:11.25" personId="{C3754C45-5B51-44C7-9427-C1E46E6BA749}" id="{E76F1191-6D73-40F3-9444-6618C39A1D3B}">
    <text xml:space="preserve">Diligenciar las causas que con base en el análisis, conocimiento y experiencia se identifiquen; es decir, adicionales a la establecida por el Ente de Control.
Identificar causas relacionadas con la(s) problemática(s) del Hallazgo.
</text>
  </threadedComment>
  <threadedComment ref="J10" dT="2023-06-29T20:19:26.72" personId="{C3754C45-5B51-44C7-9427-C1E46E6BA749}" id="{59BF922A-0438-484D-B5B3-D097698EB9F7}">
    <text xml:space="preserve">- Acción (correcciones - si aplica-, correctivas y/o preventivas) que adopta la Entidad para subsanar o corregir la causa que genera el hallazgo.
- Redactar en verbo infinitivo.
- Una Acción de Mejora puede desarrollarse en varias actividades
- No existe límite en la cantidad de Acciones de Mejora a formular.
- Establecer Acciones Mejora que esten bajo el control de la Dependencia que formula.
-Se recomienda tener en cuenta el ciclo PHVA (Planear – Hacer – Verificar – Actuar) para la formulación de las mismas.
</text>
  </threadedComment>
  <threadedComment ref="K10" dT="2023-06-29T20:20:37.01" personId="{C3754C45-5B51-44C7-9427-C1E46E6BA749}" id="{E5BBFB53-5CE3-4A93-B6AD-689D04F6F602}">
    <text xml:space="preserve">- Determinar  actividades de corrección (si se formularon Acciones de Corrección).
-Aquellas que se desarrollan para el cumplimiento de la Acción de Mejora
- Redactar actividad de tal manera que sea medible y cuantificable.
- Una Acción de Mejora puede desarrollarse en varias actividades
- No existe límite en la cantidad de Actividades a formular, por acción de mejora.
- Establecer Actividades que estén bajo el control de la Dependencia que formula.
-Se recomienda tener en cuenta el ciclo PHVA (Planear – Hacer – Verificar – Actuar) para la formulación de las mismas.
</text>
  </threadedComment>
  <threadedComment ref="L10" dT="2023-06-29T20:21:45.94" personId="{C3754C45-5B51-44C7-9427-C1E46E6BA749}" id="{0B8BC44E-29E8-47B0-88FA-F02ACDF95F1D}" done="1">
    <text>Medición de la Actividad. Ejemplo: Informes, Actas, jornadas de Capacitación etc.</text>
  </threadedComment>
  <threadedComment ref="M10" dT="2023-06-29T20:23:06.29" personId="{C3754C45-5B51-44C7-9427-C1E46E6BA749}" id="{9E93110B-162C-4E75-94C3-B0EDE9A52471}">
    <text>Tamaño de la actividad, se registra en número.</text>
  </threadedComment>
  <threadedComment ref="N10" dT="2023-06-29T20:23:34.43" personId="{C3754C45-5B51-44C7-9427-C1E46E6BA749}" id="{13E7C46C-DE0A-4785-814E-C694D02D8EDB}">
    <text>Fechas programada para el inicio de la actividad</text>
  </threadedComment>
  <threadedComment ref="O10" dT="2023-06-29T20:23:53.88" personId="{C3754C45-5B51-44C7-9427-C1E46E6BA749}" id="{9FC45860-2336-4226-8262-2F97AB37C78C}">
    <text>Fecha programada para la finalización de la actividad, la cual debe ser diferente a la fecha inicial</text>
  </threadedComment>
  <threadedComment ref="P10" dT="2023-06-29T20:24:18.51" personId="{C3754C45-5B51-44C7-9427-C1E46E6BA749}" id="{E26BC6BF-FEFA-49E6-8FD5-7BA470BC3AB2}">
    <text>Cantidad de semanas que existe entre la fecha de inicio y la fecha final de ejecución de la actividad.</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1EA2E-6BC7-49BD-8F18-16AE283C81B6}">
  <dimension ref="A3:B213"/>
  <sheetViews>
    <sheetView topLeftCell="A70" workbookViewId="0">
      <selection activeCell="A75" sqref="A75:A79"/>
    </sheetView>
  </sheetViews>
  <sheetFormatPr baseColWidth="10" defaultRowHeight="15"/>
  <cols>
    <col min="1" max="1" width="49.7109375" bestFit="1" customWidth="1"/>
    <col min="2" max="2" width="36.28515625" bestFit="1" customWidth="1"/>
  </cols>
  <sheetData>
    <row r="3" spans="1:2">
      <c r="A3" s="40" t="s">
        <v>267</v>
      </c>
      <c r="B3" t="s">
        <v>1285</v>
      </c>
    </row>
    <row r="4" spans="1:2">
      <c r="A4" s="41" t="s">
        <v>485</v>
      </c>
      <c r="B4">
        <v>9</v>
      </c>
    </row>
    <row r="5" spans="1:2">
      <c r="A5" s="42" t="s">
        <v>483</v>
      </c>
      <c r="B5">
        <v>3</v>
      </c>
    </row>
    <row r="6" spans="1:2">
      <c r="A6" s="42" t="s">
        <v>495</v>
      </c>
      <c r="B6">
        <v>3</v>
      </c>
    </row>
    <row r="7" spans="1:2">
      <c r="A7" s="42" t="s">
        <v>500</v>
      </c>
      <c r="B7">
        <v>3</v>
      </c>
    </row>
    <row r="8" spans="1:2">
      <c r="A8" s="41" t="s">
        <v>312</v>
      </c>
      <c r="B8">
        <v>2</v>
      </c>
    </row>
    <row r="9" spans="1:2">
      <c r="A9" s="42" t="s">
        <v>310</v>
      </c>
      <c r="B9">
        <v>2</v>
      </c>
    </row>
    <row r="10" spans="1:2">
      <c r="A10" s="41" t="s">
        <v>324</v>
      </c>
      <c r="B10">
        <v>28</v>
      </c>
    </row>
    <row r="11" spans="1:2">
      <c r="A11" s="42" t="s">
        <v>322</v>
      </c>
      <c r="B11">
        <v>3</v>
      </c>
    </row>
    <row r="12" spans="1:2">
      <c r="A12" s="42" t="s">
        <v>147</v>
      </c>
      <c r="B12">
        <v>4</v>
      </c>
    </row>
    <row r="13" spans="1:2">
      <c r="A13" s="42" t="s">
        <v>185</v>
      </c>
      <c r="B13">
        <v>2</v>
      </c>
    </row>
    <row r="14" spans="1:2">
      <c r="A14" s="42" t="s">
        <v>347</v>
      </c>
      <c r="B14">
        <v>4</v>
      </c>
    </row>
    <row r="15" spans="1:2">
      <c r="A15" s="42" t="s">
        <v>358</v>
      </c>
      <c r="B15">
        <v>4</v>
      </c>
    </row>
    <row r="16" spans="1:2">
      <c r="A16" s="42" t="s">
        <v>366</v>
      </c>
      <c r="B16">
        <v>3</v>
      </c>
    </row>
    <row r="17" spans="1:2">
      <c r="A17" s="42" t="s">
        <v>374</v>
      </c>
      <c r="B17">
        <v>3</v>
      </c>
    </row>
    <row r="18" spans="1:2">
      <c r="A18" s="42" t="s">
        <v>383</v>
      </c>
      <c r="B18">
        <v>2</v>
      </c>
    </row>
    <row r="19" spans="1:2">
      <c r="A19" s="42" t="s">
        <v>391</v>
      </c>
      <c r="B19">
        <v>3</v>
      </c>
    </row>
    <row r="20" spans="1:2">
      <c r="A20" s="41" t="s">
        <v>398</v>
      </c>
      <c r="B20">
        <v>2</v>
      </c>
    </row>
    <row r="21" spans="1:2">
      <c r="A21" s="42" t="s">
        <v>396</v>
      </c>
      <c r="B21">
        <v>2</v>
      </c>
    </row>
    <row r="22" spans="1:2">
      <c r="A22" s="41" t="s">
        <v>406</v>
      </c>
      <c r="B22">
        <v>8</v>
      </c>
    </row>
    <row r="23" spans="1:2">
      <c r="A23" s="42" t="s">
        <v>310</v>
      </c>
      <c r="B23">
        <v>3</v>
      </c>
    </row>
    <row r="24" spans="1:2">
      <c r="A24" s="42" t="s">
        <v>419</v>
      </c>
      <c r="B24">
        <v>4</v>
      </c>
    </row>
    <row r="25" spans="1:2">
      <c r="A25" s="42" t="s">
        <v>99</v>
      </c>
      <c r="B25">
        <v>1</v>
      </c>
    </row>
    <row r="26" spans="1:2">
      <c r="A26" s="41" t="s">
        <v>444</v>
      </c>
      <c r="B26">
        <v>9</v>
      </c>
    </row>
    <row r="27" spans="1:2">
      <c r="A27" s="42" t="s">
        <v>310</v>
      </c>
      <c r="B27">
        <v>6</v>
      </c>
    </row>
    <row r="28" spans="1:2">
      <c r="A28" s="42" t="s">
        <v>242</v>
      </c>
      <c r="B28">
        <v>3</v>
      </c>
    </row>
    <row r="29" spans="1:2">
      <c r="A29" s="41" t="s">
        <v>29</v>
      </c>
      <c r="B29">
        <v>70</v>
      </c>
    </row>
    <row r="30" spans="1:2">
      <c r="A30" s="42" t="s">
        <v>117</v>
      </c>
      <c r="B30">
        <v>2</v>
      </c>
    </row>
    <row r="31" spans="1:2">
      <c r="A31" s="42" t="s">
        <v>27</v>
      </c>
      <c r="B31">
        <v>1</v>
      </c>
    </row>
    <row r="32" spans="1:2">
      <c r="A32" s="42" t="s">
        <v>207</v>
      </c>
      <c r="B32">
        <v>5</v>
      </c>
    </row>
    <row r="33" spans="1:2">
      <c r="A33" s="42" t="s">
        <v>74</v>
      </c>
      <c r="B33">
        <v>9</v>
      </c>
    </row>
    <row r="34" spans="1:2">
      <c r="A34" s="42" t="s">
        <v>252</v>
      </c>
      <c r="B34">
        <v>3</v>
      </c>
    </row>
    <row r="35" spans="1:2">
      <c r="A35" s="42" t="s">
        <v>126</v>
      </c>
      <c r="B35">
        <v>2</v>
      </c>
    </row>
    <row r="36" spans="1:2">
      <c r="A36" s="42" t="s">
        <v>137</v>
      </c>
      <c r="B36">
        <v>2</v>
      </c>
    </row>
    <row r="37" spans="1:2">
      <c r="A37" s="42" t="s">
        <v>147</v>
      </c>
      <c r="B37">
        <v>3</v>
      </c>
    </row>
    <row r="38" spans="1:2">
      <c r="A38" s="42" t="s">
        <v>157</v>
      </c>
      <c r="B38">
        <v>3</v>
      </c>
    </row>
    <row r="39" spans="1:2">
      <c r="A39" s="42" t="s">
        <v>166</v>
      </c>
      <c r="B39">
        <v>3</v>
      </c>
    </row>
    <row r="40" spans="1:2">
      <c r="A40" s="42" t="s">
        <v>176</v>
      </c>
      <c r="B40">
        <v>2</v>
      </c>
    </row>
    <row r="41" spans="1:2">
      <c r="A41" s="42" t="s">
        <v>185</v>
      </c>
      <c r="B41">
        <v>1</v>
      </c>
    </row>
    <row r="42" spans="1:2">
      <c r="A42" s="42" t="s">
        <v>37</v>
      </c>
      <c r="B42">
        <v>2</v>
      </c>
    </row>
    <row r="43" spans="1:2">
      <c r="A43" s="42" t="s">
        <v>232</v>
      </c>
      <c r="B43">
        <v>3</v>
      </c>
    </row>
    <row r="44" spans="1:2">
      <c r="A44" s="42" t="s">
        <v>242</v>
      </c>
      <c r="B44">
        <v>3</v>
      </c>
    </row>
    <row r="45" spans="1:2">
      <c r="A45" s="42" t="s">
        <v>47</v>
      </c>
      <c r="B45">
        <v>4</v>
      </c>
    </row>
    <row r="46" spans="1:2">
      <c r="A46" s="42" t="s">
        <v>61</v>
      </c>
      <c r="B46">
        <v>3</v>
      </c>
    </row>
    <row r="47" spans="1:2">
      <c r="A47" s="42" t="s">
        <v>99</v>
      </c>
      <c r="B47">
        <v>2</v>
      </c>
    </row>
    <row r="48" spans="1:2">
      <c r="A48" s="42" t="s">
        <v>108</v>
      </c>
      <c r="B48">
        <v>2</v>
      </c>
    </row>
    <row r="49" spans="1:2">
      <c r="A49" s="42" t="s">
        <v>263</v>
      </c>
      <c r="B49">
        <v>3</v>
      </c>
    </row>
    <row r="50" spans="1:2">
      <c r="A50" s="42" t="s">
        <v>86</v>
      </c>
      <c r="B50">
        <v>6</v>
      </c>
    </row>
    <row r="51" spans="1:2">
      <c r="A51" s="42" t="s">
        <v>112</v>
      </c>
      <c r="B51">
        <v>2</v>
      </c>
    </row>
    <row r="52" spans="1:2">
      <c r="A52" s="42" t="s">
        <v>193</v>
      </c>
      <c r="B52">
        <v>4</v>
      </c>
    </row>
    <row r="53" spans="1:2">
      <c r="A53" s="41" t="s">
        <v>271</v>
      </c>
      <c r="B53">
        <v>17</v>
      </c>
    </row>
    <row r="54" spans="1:2">
      <c r="A54" s="42" t="s">
        <v>293</v>
      </c>
      <c r="B54">
        <v>2</v>
      </c>
    </row>
    <row r="55" spans="1:2">
      <c r="A55" s="42" t="s">
        <v>207</v>
      </c>
      <c r="B55">
        <v>5</v>
      </c>
    </row>
    <row r="56" spans="1:2">
      <c r="A56" s="42" t="s">
        <v>284</v>
      </c>
      <c r="B56">
        <v>5</v>
      </c>
    </row>
    <row r="57" spans="1:2">
      <c r="A57" s="42" t="s">
        <v>47</v>
      </c>
      <c r="B57">
        <v>3</v>
      </c>
    </row>
    <row r="58" spans="1:2">
      <c r="A58" s="42" t="s">
        <v>263</v>
      </c>
      <c r="B58">
        <v>2</v>
      </c>
    </row>
    <row r="59" spans="1:2">
      <c r="A59" s="41" t="s">
        <v>1187</v>
      </c>
      <c r="B59">
        <v>12</v>
      </c>
    </row>
    <row r="60" spans="1:2">
      <c r="A60" s="42" t="s">
        <v>293</v>
      </c>
      <c r="B60">
        <v>2</v>
      </c>
    </row>
    <row r="61" spans="1:2">
      <c r="A61" s="42" t="s">
        <v>252</v>
      </c>
      <c r="B61">
        <v>2</v>
      </c>
    </row>
    <row r="62" spans="1:2">
      <c r="A62" s="42" t="s">
        <v>284</v>
      </c>
      <c r="B62">
        <v>1</v>
      </c>
    </row>
    <row r="63" spans="1:2">
      <c r="A63" s="42" t="s">
        <v>263</v>
      </c>
      <c r="B63">
        <v>4</v>
      </c>
    </row>
    <row r="64" spans="1:2">
      <c r="A64" s="42" t="s">
        <v>86</v>
      </c>
      <c r="B64">
        <v>1</v>
      </c>
    </row>
    <row r="65" spans="1:2">
      <c r="A65" s="42" t="s">
        <v>647</v>
      </c>
      <c r="B65">
        <v>1</v>
      </c>
    </row>
    <row r="66" spans="1:2">
      <c r="A66" s="42" t="s">
        <v>749</v>
      </c>
      <c r="B66">
        <v>1</v>
      </c>
    </row>
    <row r="67" spans="1:2">
      <c r="A67" s="41" t="s">
        <v>506</v>
      </c>
      <c r="B67">
        <v>6</v>
      </c>
    </row>
    <row r="68" spans="1:2">
      <c r="A68" s="42" t="s">
        <v>284</v>
      </c>
      <c r="B68">
        <v>5</v>
      </c>
    </row>
    <row r="69" spans="1:2">
      <c r="A69" s="42" t="s">
        <v>366</v>
      </c>
      <c r="B69">
        <v>1</v>
      </c>
    </row>
    <row r="70" spans="1:2">
      <c r="A70" s="41" t="s">
        <v>653</v>
      </c>
      <c r="B70">
        <v>10</v>
      </c>
    </row>
    <row r="71" spans="1:2">
      <c r="A71" s="42" t="s">
        <v>293</v>
      </c>
      <c r="B71">
        <v>3</v>
      </c>
    </row>
    <row r="72" spans="1:2">
      <c r="A72" s="42" t="s">
        <v>207</v>
      </c>
      <c r="B72">
        <v>4</v>
      </c>
    </row>
    <row r="73" spans="1:2">
      <c r="A73" s="42" t="s">
        <v>263</v>
      </c>
      <c r="B73">
        <v>3</v>
      </c>
    </row>
    <row r="74" spans="1:2">
      <c r="A74" s="41" t="s">
        <v>671</v>
      </c>
      <c r="B74">
        <v>10</v>
      </c>
    </row>
    <row r="75" spans="1:2">
      <c r="A75" s="42" t="s">
        <v>293</v>
      </c>
      <c r="B75">
        <v>1</v>
      </c>
    </row>
    <row r="76" spans="1:2">
      <c r="A76" s="42" t="s">
        <v>284</v>
      </c>
      <c r="B76">
        <v>2</v>
      </c>
    </row>
    <row r="77" spans="1:2">
      <c r="A77" s="42" t="s">
        <v>669</v>
      </c>
      <c r="B77">
        <v>1</v>
      </c>
    </row>
    <row r="78" spans="1:2">
      <c r="A78" s="42" t="s">
        <v>47</v>
      </c>
      <c r="B78">
        <v>3</v>
      </c>
    </row>
    <row r="79" spans="1:2">
      <c r="A79" s="42" t="s">
        <v>263</v>
      </c>
      <c r="B79">
        <v>3</v>
      </c>
    </row>
    <row r="80" spans="1:2">
      <c r="A80" s="41" t="s">
        <v>761</v>
      </c>
      <c r="B80">
        <v>4</v>
      </c>
    </row>
    <row r="81" spans="1:2">
      <c r="A81" s="42" t="s">
        <v>284</v>
      </c>
      <c r="B81">
        <v>1</v>
      </c>
    </row>
    <row r="82" spans="1:2">
      <c r="A82" s="42" t="s">
        <v>232</v>
      </c>
      <c r="B82">
        <v>2</v>
      </c>
    </row>
    <row r="83" spans="1:2">
      <c r="A83" s="42" t="s">
        <v>263</v>
      </c>
      <c r="B83">
        <v>1</v>
      </c>
    </row>
    <row r="84" spans="1:2">
      <c r="A84" s="41" t="s">
        <v>471</v>
      </c>
      <c r="B84">
        <v>5</v>
      </c>
    </row>
    <row r="85" spans="1:2">
      <c r="A85" s="42" t="s">
        <v>469</v>
      </c>
      <c r="B85">
        <v>3</v>
      </c>
    </row>
    <row r="86" spans="1:2">
      <c r="A86" s="42" t="s">
        <v>366</v>
      </c>
      <c r="B86">
        <v>2</v>
      </c>
    </row>
    <row r="87" spans="1:2">
      <c r="A87" s="41" t="s">
        <v>880</v>
      </c>
      <c r="B87">
        <v>4</v>
      </c>
    </row>
    <row r="88" spans="1:2">
      <c r="A88" s="42" t="s">
        <v>207</v>
      </c>
      <c r="B88">
        <v>2</v>
      </c>
    </row>
    <row r="89" spans="1:2">
      <c r="A89" s="42" t="s">
        <v>284</v>
      </c>
      <c r="B89">
        <v>1</v>
      </c>
    </row>
    <row r="90" spans="1:2">
      <c r="A90" s="42" t="s">
        <v>347</v>
      </c>
      <c r="B90">
        <v>1</v>
      </c>
    </row>
    <row r="91" spans="1:2">
      <c r="A91" s="41" t="s">
        <v>898</v>
      </c>
      <c r="B91">
        <v>36</v>
      </c>
    </row>
    <row r="92" spans="1:2">
      <c r="A92" s="42" t="s">
        <v>896</v>
      </c>
      <c r="B92">
        <v>2</v>
      </c>
    </row>
    <row r="93" spans="1:2">
      <c r="A93" s="42" t="s">
        <v>284</v>
      </c>
      <c r="B93">
        <v>1</v>
      </c>
    </row>
    <row r="94" spans="1:2">
      <c r="A94" s="42" t="s">
        <v>469</v>
      </c>
      <c r="B94">
        <v>1</v>
      </c>
    </row>
    <row r="95" spans="1:2">
      <c r="A95" s="42" t="s">
        <v>347</v>
      </c>
      <c r="B95">
        <v>1</v>
      </c>
    </row>
    <row r="96" spans="1:2">
      <c r="A96" s="42" t="s">
        <v>500</v>
      </c>
      <c r="B96">
        <v>1</v>
      </c>
    </row>
    <row r="97" spans="1:2">
      <c r="A97" s="42" t="s">
        <v>358</v>
      </c>
      <c r="B97">
        <v>1</v>
      </c>
    </row>
    <row r="98" spans="1:2">
      <c r="A98" s="42" t="s">
        <v>366</v>
      </c>
      <c r="B98">
        <v>1</v>
      </c>
    </row>
    <row r="99" spans="1:2">
      <c r="A99" s="42" t="s">
        <v>627</v>
      </c>
      <c r="B99">
        <v>1</v>
      </c>
    </row>
    <row r="100" spans="1:2">
      <c r="A100" s="42" t="s">
        <v>242</v>
      </c>
      <c r="B100">
        <v>1</v>
      </c>
    </row>
    <row r="101" spans="1:2">
      <c r="A101" s="42" t="s">
        <v>374</v>
      </c>
      <c r="B101">
        <v>2</v>
      </c>
    </row>
    <row r="102" spans="1:2">
      <c r="A102" s="42" t="s">
        <v>383</v>
      </c>
      <c r="B102">
        <v>1</v>
      </c>
    </row>
    <row r="103" spans="1:2">
      <c r="A103" s="42" t="s">
        <v>391</v>
      </c>
      <c r="B103">
        <v>1</v>
      </c>
    </row>
    <row r="104" spans="1:2">
      <c r="A104" s="42" t="s">
        <v>419</v>
      </c>
      <c r="B104">
        <v>1</v>
      </c>
    </row>
    <row r="105" spans="1:2">
      <c r="A105" s="42" t="s">
        <v>706</v>
      </c>
      <c r="B105">
        <v>2</v>
      </c>
    </row>
    <row r="106" spans="1:2">
      <c r="A106" s="42" t="s">
        <v>779</v>
      </c>
      <c r="B106">
        <v>3</v>
      </c>
    </row>
    <row r="107" spans="1:2">
      <c r="A107" s="42" t="s">
        <v>802</v>
      </c>
      <c r="B107">
        <v>1</v>
      </c>
    </row>
    <row r="108" spans="1:2">
      <c r="A108" s="42" t="s">
        <v>810</v>
      </c>
      <c r="B108">
        <v>1</v>
      </c>
    </row>
    <row r="109" spans="1:2">
      <c r="A109" s="42" t="s">
        <v>820</v>
      </c>
      <c r="B109">
        <v>1</v>
      </c>
    </row>
    <row r="110" spans="1:2">
      <c r="A110" s="42" t="s">
        <v>967</v>
      </c>
      <c r="B110">
        <v>1</v>
      </c>
    </row>
    <row r="111" spans="1:2">
      <c r="A111" s="42" t="s">
        <v>973</v>
      </c>
      <c r="B111">
        <v>2</v>
      </c>
    </row>
    <row r="112" spans="1:2">
      <c r="A112" s="42" t="s">
        <v>981</v>
      </c>
      <c r="B112">
        <v>1</v>
      </c>
    </row>
    <row r="113" spans="1:2">
      <c r="A113" s="42" t="s">
        <v>987</v>
      </c>
      <c r="B113">
        <v>2</v>
      </c>
    </row>
    <row r="114" spans="1:2">
      <c r="A114" s="42" t="s">
        <v>997</v>
      </c>
      <c r="B114">
        <v>1</v>
      </c>
    </row>
    <row r="115" spans="1:2">
      <c r="A115" s="42" t="s">
        <v>1004</v>
      </c>
      <c r="B115">
        <v>1</v>
      </c>
    </row>
    <row r="116" spans="1:2">
      <c r="A116" s="42" t="s">
        <v>1012</v>
      </c>
      <c r="B116">
        <v>1</v>
      </c>
    </row>
    <row r="117" spans="1:2">
      <c r="A117" s="42" t="s">
        <v>396</v>
      </c>
      <c r="B117">
        <v>1</v>
      </c>
    </row>
    <row r="118" spans="1:2">
      <c r="A118" s="42" t="s">
        <v>637</v>
      </c>
      <c r="B118">
        <v>1</v>
      </c>
    </row>
    <row r="119" spans="1:2">
      <c r="A119" s="42" t="s">
        <v>724</v>
      </c>
      <c r="B119">
        <v>1</v>
      </c>
    </row>
    <row r="120" spans="1:2">
      <c r="A120" s="42" t="s">
        <v>647</v>
      </c>
      <c r="B120">
        <v>1</v>
      </c>
    </row>
    <row r="121" spans="1:2">
      <c r="A121" s="41" t="s">
        <v>1163</v>
      </c>
      <c r="B121">
        <v>9</v>
      </c>
    </row>
    <row r="122" spans="1:2">
      <c r="A122" s="42" t="s">
        <v>358</v>
      </c>
      <c r="B122">
        <v>5</v>
      </c>
    </row>
    <row r="123" spans="1:2">
      <c r="A123" s="42" t="s">
        <v>366</v>
      </c>
      <c r="B123">
        <v>4</v>
      </c>
    </row>
    <row r="124" spans="1:2">
      <c r="A124" s="41" t="s">
        <v>1126</v>
      </c>
      <c r="B124">
        <v>1</v>
      </c>
    </row>
    <row r="125" spans="1:2">
      <c r="A125" s="42" t="s">
        <v>284</v>
      </c>
      <c r="B125">
        <v>1</v>
      </c>
    </row>
    <row r="126" spans="1:2">
      <c r="A126" s="41" t="s">
        <v>520</v>
      </c>
      <c r="B126">
        <v>75</v>
      </c>
    </row>
    <row r="127" spans="1:2">
      <c r="A127" s="42" t="s">
        <v>518</v>
      </c>
      <c r="B127">
        <v>2</v>
      </c>
    </row>
    <row r="128" spans="1:2">
      <c r="A128" s="42" t="s">
        <v>322</v>
      </c>
      <c r="B128">
        <v>2</v>
      </c>
    </row>
    <row r="129" spans="1:2">
      <c r="A129" s="42" t="s">
        <v>529</v>
      </c>
      <c r="B129">
        <v>2</v>
      </c>
    </row>
    <row r="130" spans="1:2">
      <c r="A130" s="42" t="s">
        <v>533</v>
      </c>
      <c r="B130">
        <v>2</v>
      </c>
    </row>
    <row r="131" spans="1:2">
      <c r="A131" s="42" t="s">
        <v>537</v>
      </c>
      <c r="B131">
        <v>2</v>
      </c>
    </row>
    <row r="132" spans="1:2">
      <c r="A132" s="42" t="s">
        <v>541</v>
      </c>
      <c r="B132">
        <v>1</v>
      </c>
    </row>
    <row r="133" spans="1:2">
      <c r="A133" s="42" t="s">
        <v>207</v>
      </c>
      <c r="B133">
        <v>2</v>
      </c>
    </row>
    <row r="134" spans="1:2">
      <c r="A134" s="42" t="s">
        <v>74</v>
      </c>
      <c r="B134">
        <v>2</v>
      </c>
    </row>
    <row r="135" spans="1:2">
      <c r="A135" s="42" t="s">
        <v>483</v>
      </c>
      <c r="B135">
        <v>2</v>
      </c>
    </row>
    <row r="136" spans="1:2">
      <c r="A136" s="42" t="s">
        <v>495</v>
      </c>
      <c r="B136">
        <v>2</v>
      </c>
    </row>
    <row r="137" spans="1:2">
      <c r="A137" s="42" t="s">
        <v>126</v>
      </c>
      <c r="B137">
        <v>4</v>
      </c>
    </row>
    <row r="138" spans="1:2">
      <c r="A138" s="42" t="s">
        <v>137</v>
      </c>
      <c r="B138">
        <v>2</v>
      </c>
    </row>
    <row r="139" spans="1:2">
      <c r="A139" s="42" t="s">
        <v>147</v>
      </c>
      <c r="B139">
        <v>4</v>
      </c>
    </row>
    <row r="140" spans="1:2">
      <c r="A140" s="42" t="s">
        <v>157</v>
      </c>
      <c r="B140">
        <v>4</v>
      </c>
    </row>
    <row r="141" spans="1:2">
      <c r="A141" s="42" t="s">
        <v>166</v>
      </c>
      <c r="B141">
        <v>4</v>
      </c>
    </row>
    <row r="142" spans="1:2">
      <c r="A142" s="42" t="s">
        <v>176</v>
      </c>
      <c r="B142">
        <v>4</v>
      </c>
    </row>
    <row r="143" spans="1:2">
      <c r="A143" s="42" t="s">
        <v>185</v>
      </c>
      <c r="B143">
        <v>4</v>
      </c>
    </row>
    <row r="144" spans="1:2">
      <c r="A144" s="42" t="s">
        <v>37</v>
      </c>
      <c r="B144">
        <v>3</v>
      </c>
    </row>
    <row r="145" spans="1:2">
      <c r="A145" s="42" t="s">
        <v>591</v>
      </c>
      <c r="B145">
        <v>4</v>
      </c>
    </row>
    <row r="146" spans="1:2">
      <c r="A146" s="42" t="s">
        <v>604</v>
      </c>
      <c r="B146">
        <v>5</v>
      </c>
    </row>
    <row r="147" spans="1:2">
      <c r="A147" s="42" t="s">
        <v>284</v>
      </c>
      <c r="B147">
        <v>2</v>
      </c>
    </row>
    <row r="148" spans="1:2">
      <c r="A148" s="42" t="s">
        <v>232</v>
      </c>
      <c r="B148">
        <v>2</v>
      </c>
    </row>
    <row r="149" spans="1:2">
      <c r="A149" s="42" t="s">
        <v>500</v>
      </c>
      <c r="B149">
        <v>2</v>
      </c>
    </row>
    <row r="150" spans="1:2">
      <c r="A150" s="42" t="s">
        <v>358</v>
      </c>
      <c r="B150">
        <v>2</v>
      </c>
    </row>
    <row r="151" spans="1:2">
      <c r="A151" s="42" t="s">
        <v>627</v>
      </c>
      <c r="B151">
        <v>2</v>
      </c>
    </row>
    <row r="152" spans="1:2">
      <c r="A152" s="42" t="s">
        <v>242</v>
      </c>
      <c r="B152">
        <v>3</v>
      </c>
    </row>
    <row r="153" spans="1:2">
      <c r="A153" s="42" t="s">
        <v>374</v>
      </c>
      <c r="B153">
        <v>2</v>
      </c>
    </row>
    <row r="154" spans="1:2">
      <c r="A154" s="42" t="s">
        <v>637</v>
      </c>
      <c r="B154">
        <v>2</v>
      </c>
    </row>
    <row r="155" spans="1:2">
      <c r="A155" s="42" t="s">
        <v>647</v>
      </c>
      <c r="B155">
        <v>1</v>
      </c>
    </row>
    <row r="156" spans="1:2">
      <c r="A156" s="41" t="s">
        <v>1155</v>
      </c>
      <c r="B156">
        <v>4</v>
      </c>
    </row>
    <row r="157" spans="1:2">
      <c r="A157" s="42" t="s">
        <v>284</v>
      </c>
      <c r="B157">
        <v>4</v>
      </c>
    </row>
    <row r="158" spans="1:2">
      <c r="A158" s="41" t="s">
        <v>708</v>
      </c>
      <c r="B158">
        <v>14</v>
      </c>
    </row>
    <row r="159" spans="1:2">
      <c r="A159" s="42" t="s">
        <v>706</v>
      </c>
      <c r="B159">
        <v>2</v>
      </c>
    </row>
    <row r="160" spans="1:2">
      <c r="A160" s="42" t="s">
        <v>637</v>
      </c>
      <c r="B160">
        <v>2</v>
      </c>
    </row>
    <row r="161" spans="1:2">
      <c r="A161" s="42" t="s">
        <v>724</v>
      </c>
      <c r="B161">
        <v>2</v>
      </c>
    </row>
    <row r="162" spans="1:2">
      <c r="A162" s="42" t="s">
        <v>112</v>
      </c>
      <c r="B162">
        <v>3</v>
      </c>
    </row>
    <row r="163" spans="1:2">
      <c r="A163" s="42" t="s">
        <v>647</v>
      </c>
      <c r="B163">
        <v>2</v>
      </c>
    </row>
    <row r="164" spans="1:2">
      <c r="A164" s="42" t="s">
        <v>749</v>
      </c>
      <c r="B164">
        <v>3</v>
      </c>
    </row>
    <row r="165" spans="1:2">
      <c r="A165" s="41" t="s">
        <v>772</v>
      </c>
      <c r="B165">
        <v>2</v>
      </c>
    </row>
    <row r="166" spans="1:2">
      <c r="A166" s="42" t="s">
        <v>310</v>
      </c>
      <c r="B166">
        <v>2</v>
      </c>
    </row>
    <row r="167" spans="1:2">
      <c r="A167" s="41" t="s">
        <v>781</v>
      </c>
      <c r="B167">
        <v>14</v>
      </c>
    </row>
    <row r="168" spans="1:2">
      <c r="A168" s="42" t="s">
        <v>779</v>
      </c>
      <c r="B168">
        <v>4</v>
      </c>
    </row>
    <row r="169" spans="1:2">
      <c r="A169" s="42" t="s">
        <v>790</v>
      </c>
      <c r="B169">
        <v>4</v>
      </c>
    </row>
    <row r="170" spans="1:2">
      <c r="A170" s="42" t="s">
        <v>802</v>
      </c>
      <c r="B170">
        <v>2</v>
      </c>
    </row>
    <row r="171" spans="1:2">
      <c r="A171" s="42" t="s">
        <v>810</v>
      </c>
      <c r="B171">
        <v>3</v>
      </c>
    </row>
    <row r="172" spans="1:2">
      <c r="A172" s="42" t="s">
        <v>820</v>
      </c>
      <c r="B172">
        <v>1</v>
      </c>
    </row>
    <row r="173" spans="1:2">
      <c r="A173" s="41" t="s">
        <v>822</v>
      </c>
      <c r="B173">
        <v>9</v>
      </c>
    </row>
    <row r="174" spans="1:2">
      <c r="A174" s="42" t="s">
        <v>117</v>
      </c>
      <c r="B174">
        <v>1</v>
      </c>
    </row>
    <row r="175" spans="1:2">
      <c r="A175" s="42" t="s">
        <v>126</v>
      </c>
      <c r="B175">
        <v>1</v>
      </c>
    </row>
    <row r="176" spans="1:2">
      <c r="A176" s="42" t="s">
        <v>604</v>
      </c>
      <c r="B176">
        <v>4</v>
      </c>
    </row>
    <row r="177" spans="1:2">
      <c r="A177" s="42" t="s">
        <v>242</v>
      </c>
      <c r="B177">
        <v>3</v>
      </c>
    </row>
    <row r="178" spans="1:2">
      <c r="A178" s="41" t="s">
        <v>1216</v>
      </c>
      <c r="B178">
        <v>1</v>
      </c>
    </row>
    <row r="179" spans="1:2">
      <c r="A179" s="42" t="s">
        <v>263</v>
      </c>
      <c r="B179">
        <v>1</v>
      </c>
    </row>
    <row r="180" spans="1:2">
      <c r="A180" s="41" t="s">
        <v>853</v>
      </c>
      <c r="B180">
        <v>11</v>
      </c>
    </row>
    <row r="181" spans="1:2">
      <c r="A181" s="42" t="s">
        <v>851</v>
      </c>
      <c r="B181">
        <v>4</v>
      </c>
    </row>
    <row r="182" spans="1:2">
      <c r="A182" s="42" t="s">
        <v>604</v>
      </c>
      <c r="B182">
        <v>4</v>
      </c>
    </row>
    <row r="183" spans="1:2">
      <c r="A183" s="42" t="s">
        <v>869</v>
      </c>
      <c r="B183">
        <v>3</v>
      </c>
    </row>
    <row r="184" spans="1:2">
      <c r="A184" s="41" t="s">
        <v>1033</v>
      </c>
      <c r="B184">
        <v>19</v>
      </c>
    </row>
    <row r="185" spans="1:2">
      <c r="A185" s="42" t="s">
        <v>157</v>
      </c>
      <c r="B185">
        <v>4</v>
      </c>
    </row>
    <row r="186" spans="1:2">
      <c r="A186" s="42" t="s">
        <v>166</v>
      </c>
      <c r="B186">
        <v>4</v>
      </c>
    </row>
    <row r="187" spans="1:2">
      <c r="A187" s="42" t="s">
        <v>820</v>
      </c>
      <c r="B187">
        <v>3</v>
      </c>
    </row>
    <row r="188" spans="1:2">
      <c r="A188" s="42" t="s">
        <v>967</v>
      </c>
      <c r="B188">
        <v>4</v>
      </c>
    </row>
    <row r="189" spans="1:2">
      <c r="A189" s="42" t="s">
        <v>669</v>
      </c>
      <c r="B189">
        <v>4</v>
      </c>
    </row>
    <row r="190" spans="1:2">
      <c r="A190" s="41" t="s">
        <v>1173</v>
      </c>
      <c r="B190">
        <v>16</v>
      </c>
    </row>
    <row r="191" spans="1:2">
      <c r="A191" s="42" t="s">
        <v>896</v>
      </c>
      <c r="B191">
        <v>4</v>
      </c>
    </row>
    <row r="192" spans="1:2">
      <c r="A192" s="42" t="s">
        <v>176</v>
      </c>
      <c r="B192">
        <v>1</v>
      </c>
    </row>
    <row r="193" spans="1:2">
      <c r="A193" s="42" t="s">
        <v>591</v>
      </c>
      <c r="B193">
        <v>1</v>
      </c>
    </row>
    <row r="194" spans="1:2">
      <c r="A194" s="42" t="s">
        <v>47</v>
      </c>
      <c r="B194">
        <v>1</v>
      </c>
    </row>
    <row r="195" spans="1:2">
      <c r="A195" s="42" t="s">
        <v>973</v>
      </c>
      <c r="B195">
        <v>4</v>
      </c>
    </row>
    <row r="196" spans="1:2">
      <c r="A196" s="42" t="s">
        <v>981</v>
      </c>
      <c r="B196">
        <v>4</v>
      </c>
    </row>
    <row r="197" spans="1:2">
      <c r="A197" s="42" t="s">
        <v>193</v>
      </c>
      <c r="B197">
        <v>1</v>
      </c>
    </row>
    <row r="198" spans="1:2">
      <c r="A198" s="41" t="s">
        <v>1079</v>
      </c>
      <c r="B198">
        <v>12</v>
      </c>
    </row>
    <row r="199" spans="1:2">
      <c r="A199" s="42" t="s">
        <v>1077</v>
      </c>
      <c r="B199">
        <v>1</v>
      </c>
    </row>
    <row r="200" spans="1:2">
      <c r="A200" s="42" t="s">
        <v>310</v>
      </c>
      <c r="B200">
        <v>1</v>
      </c>
    </row>
    <row r="201" spans="1:2">
      <c r="A201" s="42" t="s">
        <v>987</v>
      </c>
      <c r="B201">
        <v>2</v>
      </c>
    </row>
    <row r="202" spans="1:2">
      <c r="A202" s="42" t="s">
        <v>997</v>
      </c>
      <c r="B202">
        <v>5</v>
      </c>
    </row>
    <row r="203" spans="1:2">
      <c r="A203" s="42" t="s">
        <v>1109</v>
      </c>
      <c r="B203">
        <v>1</v>
      </c>
    </row>
    <row r="204" spans="1:2">
      <c r="A204" s="42" t="s">
        <v>1012</v>
      </c>
      <c r="B204">
        <v>1</v>
      </c>
    </row>
    <row r="205" spans="1:2">
      <c r="A205" s="42" t="s">
        <v>1122</v>
      </c>
      <c r="B205">
        <v>1</v>
      </c>
    </row>
    <row r="206" spans="1:2">
      <c r="A206" s="41" t="s">
        <v>1130</v>
      </c>
      <c r="B206">
        <v>15</v>
      </c>
    </row>
    <row r="207" spans="1:2">
      <c r="A207" s="42" t="s">
        <v>537</v>
      </c>
      <c r="B207">
        <v>4</v>
      </c>
    </row>
    <row r="208" spans="1:2">
      <c r="A208" s="42" t="s">
        <v>469</v>
      </c>
      <c r="B208">
        <v>4</v>
      </c>
    </row>
    <row r="209" spans="1:2">
      <c r="A209" s="42" t="s">
        <v>627</v>
      </c>
      <c r="B209">
        <v>4</v>
      </c>
    </row>
    <row r="210" spans="1:2">
      <c r="A210" s="42" t="s">
        <v>1004</v>
      </c>
      <c r="B210">
        <v>3</v>
      </c>
    </row>
    <row r="211" spans="1:2">
      <c r="A211" s="41" t="s">
        <v>268</v>
      </c>
    </row>
    <row r="212" spans="1:2">
      <c r="A212" s="42" t="s">
        <v>268</v>
      </c>
    </row>
    <row r="213" spans="1:2">
      <c r="A213" s="41" t="s">
        <v>269</v>
      </c>
      <c r="B213">
        <v>434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4131C-0FDC-443B-93FF-37373B104533}">
  <dimension ref="A1:P1300"/>
  <sheetViews>
    <sheetView showGridLines="0" zoomScale="70" zoomScaleNormal="70" workbookViewId="0">
      <selection activeCell="F242" sqref="F242"/>
    </sheetView>
  </sheetViews>
  <sheetFormatPr baseColWidth="10" defaultColWidth="11.42578125" defaultRowHeight="15"/>
  <cols>
    <col min="1" max="1" width="17.140625" customWidth="1"/>
    <col min="2" max="2" width="20.7109375" customWidth="1"/>
    <col min="3" max="3" width="13.5703125" customWidth="1"/>
    <col min="4" max="4" width="19.5703125" customWidth="1"/>
    <col min="5" max="5" width="19.7109375" customWidth="1"/>
    <col min="6" max="6" width="21.7109375" customWidth="1"/>
    <col min="7" max="7" width="56.5703125" customWidth="1"/>
    <col min="8" max="8" width="27.28515625" customWidth="1"/>
    <col min="9" max="9" width="22.28515625" customWidth="1"/>
    <col min="10" max="10" width="29.42578125" customWidth="1"/>
    <col min="11" max="11" width="38.7109375" customWidth="1"/>
    <col min="12" max="12" width="18.42578125" customWidth="1"/>
    <col min="13" max="13" width="10.7109375" customWidth="1"/>
    <col min="14" max="15" width="17.140625" customWidth="1"/>
    <col min="16" max="16" width="17.28515625" style="3" customWidth="1"/>
  </cols>
  <sheetData>
    <row r="1" spans="1:16" ht="19.5" customHeight="1">
      <c r="A1" s="1" t="s">
        <v>0</v>
      </c>
      <c r="B1" s="1" t="s">
        <v>1</v>
      </c>
      <c r="C1" s="2"/>
    </row>
    <row r="2" spans="1:16" ht="19.5" customHeight="1">
      <c r="A2" s="1" t="s">
        <v>2</v>
      </c>
      <c r="B2" s="245" t="s">
        <v>3</v>
      </c>
      <c r="C2" s="245"/>
    </row>
    <row r="3" spans="1:16" ht="19.5" customHeight="1">
      <c r="A3" s="1" t="s">
        <v>4</v>
      </c>
      <c r="B3" s="1" t="s">
        <v>5</v>
      </c>
      <c r="C3" s="2"/>
    </row>
    <row r="4" spans="1:16" ht="19.5" customHeight="1">
      <c r="A4" s="1" t="s">
        <v>6</v>
      </c>
      <c r="B4" s="4"/>
      <c r="C4" s="2"/>
    </row>
    <row r="5" spans="1:16" ht="19.5" customHeight="1">
      <c r="A5" s="1" t="s">
        <v>7</v>
      </c>
      <c r="B5" s="4"/>
      <c r="C5" s="2"/>
    </row>
    <row r="6" spans="1:16" ht="19.5" customHeight="1">
      <c r="A6" s="1" t="s">
        <v>8</v>
      </c>
      <c r="B6" s="5"/>
      <c r="C6" s="2"/>
    </row>
    <row r="9" spans="1:16" ht="39" customHeight="1"/>
    <row r="10" spans="1:16" ht="83.25" customHeight="1">
      <c r="A10" s="6" t="s">
        <v>9</v>
      </c>
      <c r="B10" s="6" t="s">
        <v>10</v>
      </c>
      <c r="C10" s="6" t="s">
        <v>11</v>
      </c>
      <c r="D10" s="7" t="s">
        <v>12</v>
      </c>
      <c r="E10" s="7" t="s">
        <v>13</v>
      </c>
      <c r="F10" s="7" t="s">
        <v>14</v>
      </c>
      <c r="G10" s="7" t="s">
        <v>15</v>
      </c>
      <c r="H10" s="7" t="s">
        <v>16</v>
      </c>
      <c r="I10" s="7" t="s">
        <v>17</v>
      </c>
      <c r="J10" s="7" t="s">
        <v>18</v>
      </c>
      <c r="K10" s="7" t="s">
        <v>19</v>
      </c>
      <c r="L10" s="7" t="s">
        <v>20</v>
      </c>
      <c r="M10" s="7" t="s">
        <v>21</v>
      </c>
      <c r="N10" s="7" t="s">
        <v>22</v>
      </c>
      <c r="O10" s="7" t="s">
        <v>23</v>
      </c>
      <c r="P10" s="7" t="s">
        <v>24</v>
      </c>
    </row>
    <row r="11" spans="1:16" ht="225" hidden="1" customHeight="1">
      <c r="A11" s="8" t="s">
        <v>25</v>
      </c>
      <c r="B11" s="8" t="s">
        <v>26</v>
      </c>
      <c r="C11" s="8">
        <v>2018</v>
      </c>
      <c r="D11" s="8" t="s">
        <v>27</v>
      </c>
      <c r="E11" s="8" t="s">
        <v>28</v>
      </c>
      <c r="F11" s="8" t="s">
        <v>29</v>
      </c>
      <c r="G11" s="9" t="s">
        <v>30</v>
      </c>
      <c r="H11" s="9" t="s">
        <v>31</v>
      </c>
      <c r="I11" s="9" t="s">
        <v>32</v>
      </c>
      <c r="J11" s="9" t="s">
        <v>33</v>
      </c>
      <c r="K11" s="10" t="s">
        <v>34</v>
      </c>
      <c r="L11" s="8" t="s">
        <v>35</v>
      </c>
      <c r="M11" s="8">
        <v>1</v>
      </c>
      <c r="N11" s="11">
        <v>45170</v>
      </c>
      <c r="O11" s="11">
        <v>45260</v>
      </c>
      <c r="P11" s="8">
        <f t="shared" ref="P11:P74" si="0">ROUND(((O11-N11)/7),1)</f>
        <v>12.9</v>
      </c>
    </row>
    <row r="12" spans="1:16" ht="225" hidden="1" customHeight="1">
      <c r="A12" s="8" t="s">
        <v>25</v>
      </c>
      <c r="B12" s="8" t="s">
        <v>36</v>
      </c>
      <c r="C12" s="8">
        <v>2022</v>
      </c>
      <c r="D12" s="8" t="s">
        <v>37</v>
      </c>
      <c r="E12" s="8" t="s">
        <v>38</v>
      </c>
      <c r="F12" s="8" t="s">
        <v>29</v>
      </c>
      <c r="G12" s="9" t="s">
        <v>39</v>
      </c>
      <c r="H12" s="9" t="s">
        <v>40</v>
      </c>
      <c r="I12" s="9" t="s">
        <v>41</v>
      </c>
      <c r="J12" s="9" t="s">
        <v>42</v>
      </c>
      <c r="K12" s="9" t="s">
        <v>43</v>
      </c>
      <c r="L12" s="8" t="s">
        <v>44</v>
      </c>
      <c r="M12" s="12">
        <v>1</v>
      </c>
      <c r="N12" s="13">
        <v>45170</v>
      </c>
      <c r="O12" s="13">
        <v>45260</v>
      </c>
      <c r="P12" s="8">
        <f t="shared" si="0"/>
        <v>12.9</v>
      </c>
    </row>
    <row r="13" spans="1:16" ht="225" hidden="1" customHeight="1">
      <c r="A13" s="8" t="s">
        <v>25</v>
      </c>
      <c r="B13" s="8" t="s">
        <v>36</v>
      </c>
      <c r="C13" s="8">
        <v>2022</v>
      </c>
      <c r="D13" s="8" t="s">
        <v>37</v>
      </c>
      <c r="E13" s="8" t="s">
        <v>38</v>
      </c>
      <c r="F13" s="8" t="s">
        <v>29</v>
      </c>
      <c r="G13" s="9" t="s">
        <v>39</v>
      </c>
      <c r="H13" s="9" t="s">
        <v>40</v>
      </c>
      <c r="I13" s="9" t="s">
        <v>41</v>
      </c>
      <c r="J13" s="9" t="s">
        <v>42</v>
      </c>
      <c r="K13" s="9" t="s">
        <v>45</v>
      </c>
      <c r="L13" s="8" t="s">
        <v>46</v>
      </c>
      <c r="M13" s="8">
        <v>2</v>
      </c>
      <c r="N13" s="11">
        <v>45170</v>
      </c>
      <c r="O13" s="11">
        <v>45504</v>
      </c>
      <c r="P13" s="8">
        <f t="shared" si="0"/>
        <v>47.7</v>
      </c>
    </row>
    <row r="14" spans="1:16" ht="225" hidden="1" customHeight="1">
      <c r="A14" s="8" t="s">
        <v>25</v>
      </c>
      <c r="B14" s="8" t="s">
        <v>36</v>
      </c>
      <c r="C14" s="8">
        <v>2022</v>
      </c>
      <c r="D14" s="8" t="s">
        <v>47</v>
      </c>
      <c r="E14" s="8" t="s">
        <v>48</v>
      </c>
      <c r="F14" s="8" t="s">
        <v>29</v>
      </c>
      <c r="G14" s="9" t="s">
        <v>49</v>
      </c>
      <c r="H14" s="9" t="s">
        <v>50</v>
      </c>
      <c r="I14" s="9" t="s">
        <v>51</v>
      </c>
      <c r="J14" s="9" t="s">
        <v>52</v>
      </c>
      <c r="K14" s="14" t="s">
        <v>53</v>
      </c>
      <c r="L14" s="15" t="s">
        <v>54</v>
      </c>
      <c r="M14" s="15">
        <v>1</v>
      </c>
      <c r="N14" s="16">
        <v>45170</v>
      </c>
      <c r="O14" s="16">
        <v>45199</v>
      </c>
      <c r="P14" s="8">
        <f t="shared" si="0"/>
        <v>4.0999999999999996</v>
      </c>
    </row>
    <row r="15" spans="1:16" ht="225" hidden="1" customHeight="1">
      <c r="A15" s="8" t="s">
        <v>25</v>
      </c>
      <c r="B15" s="8" t="s">
        <v>36</v>
      </c>
      <c r="C15" s="8">
        <v>2022</v>
      </c>
      <c r="D15" s="8" t="s">
        <v>47</v>
      </c>
      <c r="E15" s="8" t="s">
        <v>48</v>
      </c>
      <c r="F15" s="8" t="s">
        <v>29</v>
      </c>
      <c r="G15" s="9" t="s">
        <v>49</v>
      </c>
      <c r="H15" s="9" t="s">
        <v>50</v>
      </c>
      <c r="I15" s="9" t="s">
        <v>51</v>
      </c>
      <c r="J15" s="9" t="s">
        <v>52</v>
      </c>
      <c r="K15" s="9" t="s">
        <v>55</v>
      </c>
      <c r="L15" s="8" t="s">
        <v>56</v>
      </c>
      <c r="M15" s="8">
        <v>1</v>
      </c>
      <c r="N15" s="11">
        <v>45200</v>
      </c>
      <c r="O15" s="11">
        <v>45230</v>
      </c>
      <c r="P15" s="8">
        <f t="shared" si="0"/>
        <v>4.3</v>
      </c>
    </row>
    <row r="16" spans="1:16" ht="225" hidden="1" customHeight="1">
      <c r="A16" s="8" t="s">
        <v>25</v>
      </c>
      <c r="B16" s="8" t="s">
        <v>36</v>
      </c>
      <c r="C16" s="8">
        <v>2022</v>
      </c>
      <c r="D16" s="8" t="s">
        <v>47</v>
      </c>
      <c r="E16" s="8" t="s">
        <v>48</v>
      </c>
      <c r="F16" s="8" t="s">
        <v>29</v>
      </c>
      <c r="G16" s="9" t="s">
        <v>49</v>
      </c>
      <c r="H16" s="9" t="s">
        <v>50</v>
      </c>
      <c r="I16" s="9" t="s">
        <v>51</v>
      </c>
      <c r="J16" s="9" t="s">
        <v>52</v>
      </c>
      <c r="K16" s="9" t="s">
        <v>57</v>
      </c>
      <c r="L16" s="8" t="s">
        <v>58</v>
      </c>
      <c r="M16" s="8">
        <v>1</v>
      </c>
      <c r="N16" s="11">
        <v>45200</v>
      </c>
      <c r="O16" s="11">
        <v>45230</v>
      </c>
      <c r="P16" s="8">
        <f t="shared" si="0"/>
        <v>4.3</v>
      </c>
    </row>
    <row r="17" spans="1:16" ht="225" hidden="1" customHeight="1">
      <c r="A17" s="8" t="s">
        <v>25</v>
      </c>
      <c r="B17" s="8" t="s">
        <v>36</v>
      </c>
      <c r="C17" s="8">
        <v>2022</v>
      </c>
      <c r="D17" s="8" t="s">
        <v>47</v>
      </c>
      <c r="E17" s="8" t="s">
        <v>48</v>
      </c>
      <c r="F17" s="8" t="s">
        <v>29</v>
      </c>
      <c r="G17" s="9" t="s">
        <v>49</v>
      </c>
      <c r="H17" s="9" t="s">
        <v>50</v>
      </c>
      <c r="I17" s="9" t="s">
        <v>51</v>
      </c>
      <c r="J17" s="9" t="s">
        <v>52</v>
      </c>
      <c r="K17" s="9" t="s">
        <v>59</v>
      </c>
      <c r="L17" s="8" t="s">
        <v>60</v>
      </c>
      <c r="M17" s="8">
        <v>3</v>
      </c>
      <c r="N17" s="11">
        <v>45260</v>
      </c>
      <c r="O17" s="11">
        <v>45503</v>
      </c>
      <c r="P17" s="17">
        <f t="shared" si="0"/>
        <v>34.700000000000003</v>
      </c>
    </row>
    <row r="18" spans="1:16" ht="225" hidden="1" customHeight="1">
      <c r="A18" s="8" t="s">
        <v>25</v>
      </c>
      <c r="B18" s="8" t="s">
        <v>36</v>
      </c>
      <c r="C18" s="8">
        <v>2022</v>
      </c>
      <c r="D18" s="8" t="s">
        <v>61</v>
      </c>
      <c r="E18" s="8" t="s">
        <v>62</v>
      </c>
      <c r="F18" s="8" t="s">
        <v>29</v>
      </c>
      <c r="G18" s="9" t="s">
        <v>63</v>
      </c>
      <c r="H18" s="9" t="s">
        <v>64</v>
      </c>
      <c r="I18" s="9" t="s">
        <v>65</v>
      </c>
      <c r="J18" s="9" t="s">
        <v>66</v>
      </c>
      <c r="K18" s="9" t="s">
        <v>67</v>
      </c>
      <c r="L18" s="8" t="s">
        <v>68</v>
      </c>
      <c r="M18" s="8">
        <v>1</v>
      </c>
      <c r="N18" s="11">
        <v>45170</v>
      </c>
      <c r="O18" s="11">
        <v>45229</v>
      </c>
      <c r="P18" s="8">
        <f t="shared" si="0"/>
        <v>8.4</v>
      </c>
    </row>
    <row r="19" spans="1:16" ht="225" hidden="1" customHeight="1">
      <c r="A19" s="8" t="s">
        <v>25</v>
      </c>
      <c r="B19" s="8" t="s">
        <v>36</v>
      </c>
      <c r="C19" s="8">
        <v>2022</v>
      </c>
      <c r="D19" s="8" t="s">
        <v>61</v>
      </c>
      <c r="E19" s="8" t="s">
        <v>62</v>
      </c>
      <c r="F19" s="8" t="s">
        <v>29</v>
      </c>
      <c r="G19" s="9" t="s">
        <v>63</v>
      </c>
      <c r="H19" s="9" t="s">
        <v>64</v>
      </c>
      <c r="I19" s="9" t="s">
        <v>65</v>
      </c>
      <c r="J19" s="9" t="s">
        <v>66</v>
      </c>
      <c r="K19" s="9" t="s">
        <v>69</v>
      </c>
      <c r="L19" s="8" t="s">
        <v>70</v>
      </c>
      <c r="M19" s="8">
        <v>3</v>
      </c>
      <c r="N19" s="11">
        <v>45170</v>
      </c>
      <c r="O19" s="11">
        <v>45412</v>
      </c>
      <c r="P19" s="8">
        <f t="shared" si="0"/>
        <v>34.6</v>
      </c>
    </row>
    <row r="20" spans="1:16" ht="225" hidden="1" customHeight="1">
      <c r="A20" s="8" t="s">
        <v>25</v>
      </c>
      <c r="B20" s="8" t="s">
        <v>36</v>
      </c>
      <c r="C20" s="8">
        <v>2022</v>
      </c>
      <c r="D20" s="8" t="s">
        <v>61</v>
      </c>
      <c r="E20" s="8" t="s">
        <v>62</v>
      </c>
      <c r="F20" s="8" t="s">
        <v>29</v>
      </c>
      <c r="G20" s="9" t="s">
        <v>63</v>
      </c>
      <c r="H20" s="9" t="s">
        <v>64</v>
      </c>
      <c r="I20" s="9" t="s">
        <v>65</v>
      </c>
      <c r="J20" s="9" t="s">
        <v>66</v>
      </c>
      <c r="K20" s="9" t="s">
        <v>71</v>
      </c>
      <c r="L20" s="8" t="s">
        <v>72</v>
      </c>
      <c r="M20" s="8">
        <v>1</v>
      </c>
      <c r="N20" s="11">
        <v>45170</v>
      </c>
      <c r="O20" s="11">
        <v>45504</v>
      </c>
      <c r="P20" s="8">
        <f t="shared" si="0"/>
        <v>47.7</v>
      </c>
    </row>
    <row r="21" spans="1:16" ht="225" hidden="1" customHeight="1">
      <c r="A21" s="18" t="s">
        <v>25</v>
      </c>
      <c r="B21" s="18" t="s">
        <v>73</v>
      </c>
      <c r="C21" s="18">
        <v>2021</v>
      </c>
      <c r="D21" s="18" t="s">
        <v>74</v>
      </c>
      <c r="E21" s="18" t="s">
        <v>75</v>
      </c>
      <c r="F21" s="18" t="s">
        <v>29</v>
      </c>
      <c r="G21" s="19" t="s">
        <v>76</v>
      </c>
      <c r="H21" s="19" t="s">
        <v>77</v>
      </c>
      <c r="I21" s="19" t="s">
        <v>78</v>
      </c>
      <c r="J21" s="19" t="s">
        <v>79</v>
      </c>
      <c r="K21" s="19" t="s">
        <v>80</v>
      </c>
      <c r="L21" s="18" t="s">
        <v>81</v>
      </c>
      <c r="M21" s="18">
        <v>1</v>
      </c>
      <c r="N21" s="20">
        <v>45139</v>
      </c>
      <c r="O21" s="20">
        <v>45199</v>
      </c>
      <c r="P21" s="8">
        <f t="shared" si="0"/>
        <v>8.6</v>
      </c>
    </row>
    <row r="22" spans="1:16" ht="225" hidden="1" customHeight="1">
      <c r="A22" s="18" t="s">
        <v>25</v>
      </c>
      <c r="B22" s="18" t="s">
        <v>73</v>
      </c>
      <c r="C22" s="18">
        <v>2021</v>
      </c>
      <c r="D22" s="18" t="s">
        <v>74</v>
      </c>
      <c r="E22" s="18" t="s">
        <v>75</v>
      </c>
      <c r="F22" s="18" t="s">
        <v>29</v>
      </c>
      <c r="G22" s="19" t="s">
        <v>76</v>
      </c>
      <c r="H22" s="19" t="s">
        <v>77</v>
      </c>
      <c r="I22" s="19" t="s">
        <v>78</v>
      </c>
      <c r="J22" s="19" t="s">
        <v>79</v>
      </c>
      <c r="K22" s="19" t="s">
        <v>82</v>
      </c>
      <c r="L22" s="18" t="s">
        <v>83</v>
      </c>
      <c r="M22" s="18">
        <v>4</v>
      </c>
      <c r="N22" s="20">
        <v>45170</v>
      </c>
      <c r="O22" s="20">
        <v>45291</v>
      </c>
      <c r="P22" s="8">
        <f t="shared" si="0"/>
        <v>17.3</v>
      </c>
    </row>
    <row r="23" spans="1:16" ht="225" hidden="1" customHeight="1">
      <c r="A23" s="18" t="s">
        <v>25</v>
      </c>
      <c r="B23" s="18" t="s">
        <v>73</v>
      </c>
      <c r="C23" s="18">
        <v>2021</v>
      </c>
      <c r="D23" s="18" t="s">
        <v>74</v>
      </c>
      <c r="E23" s="18" t="s">
        <v>75</v>
      </c>
      <c r="F23" s="18" t="s">
        <v>29</v>
      </c>
      <c r="G23" s="19" t="s">
        <v>76</v>
      </c>
      <c r="H23" s="19" t="s">
        <v>77</v>
      </c>
      <c r="I23" s="19" t="s">
        <v>78</v>
      </c>
      <c r="J23" s="19" t="s">
        <v>79</v>
      </c>
      <c r="K23" s="19" t="s">
        <v>84</v>
      </c>
      <c r="L23" s="18" t="s">
        <v>81</v>
      </c>
      <c r="M23" s="18">
        <v>1</v>
      </c>
      <c r="N23" s="20">
        <v>45231</v>
      </c>
      <c r="O23" s="20">
        <v>45291</v>
      </c>
      <c r="P23" s="17">
        <f t="shared" si="0"/>
        <v>8.6</v>
      </c>
    </row>
    <row r="24" spans="1:16" ht="225" hidden="1" customHeight="1">
      <c r="A24" s="18" t="s">
        <v>25</v>
      </c>
      <c r="B24" s="18" t="s">
        <v>73</v>
      </c>
      <c r="C24" s="18">
        <v>2021</v>
      </c>
      <c r="D24" s="18" t="s">
        <v>74</v>
      </c>
      <c r="E24" s="18" t="s">
        <v>75</v>
      </c>
      <c r="F24" s="18" t="s">
        <v>29</v>
      </c>
      <c r="G24" s="19" t="s">
        <v>76</v>
      </c>
      <c r="H24" s="19" t="s">
        <v>77</v>
      </c>
      <c r="I24" s="19" t="s">
        <v>78</v>
      </c>
      <c r="J24" s="19" t="s">
        <v>79</v>
      </c>
      <c r="K24" s="19" t="s">
        <v>85</v>
      </c>
      <c r="L24" s="18" t="s">
        <v>83</v>
      </c>
      <c r="M24" s="18">
        <v>1</v>
      </c>
      <c r="N24" s="20">
        <v>45261</v>
      </c>
      <c r="O24" s="20">
        <v>45291</v>
      </c>
      <c r="P24" s="8">
        <f t="shared" si="0"/>
        <v>4.3</v>
      </c>
    </row>
    <row r="25" spans="1:16" ht="225" hidden="1" customHeight="1">
      <c r="A25" s="18" t="s">
        <v>25</v>
      </c>
      <c r="B25" s="18" t="s">
        <v>36</v>
      </c>
      <c r="C25" s="18">
        <v>2022</v>
      </c>
      <c r="D25" s="18" t="s">
        <v>86</v>
      </c>
      <c r="E25" s="18" t="s">
        <v>87</v>
      </c>
      <c r="F25" s="18" t="s">
        <v>29</v>
      </c>
      <c r="G25" s="19" t="s">
        <v>88</v>
      </c>
      <c r="H25" s="19" t="s">
        <v>89</v>
      </c>
      <c r="I25" s="19" t="s">
        <v>90</v>
      </c>
      <c r="J25" s="19" t="s">
        <v>91</v>
      </c>
      <c r="K25" s="19" t="s">
        <v>92</v>
      </c>
      <c r="L25" s="18" t="s">
        <v>81</v>
      </c>
      <c r="M25" s="18">
        <v>1</v>
      </c>
      <c r="N25" s="20">
        <v>45139</v>
      </c>
      <c r="O25" s="20">
        <v>45169</v>
      </c>
      <c r="P25" s="8">
        <f t="shared" si="0"/>
        <v>4.3</v>
      </c>
    </row>
    <row r="26" spans="1:16" ht="225" hidden="1" customHeight="1">
      <c r="A26" s="18" t="s">
        <v>25</v>
      </c>
      <c r="B26" s="18" t="s">
        <v>36</v>
      </c>
      <c r="C26" s="18">
        <v>2022</v>
      </c>
      <c r="D26" s="18" t="s">
        <v>86</v>
      </c>
      <c r="E26" s="18" t="s">
        <v>87</v>
      </c>
      <c r="F26" s="18" t="s">
        <v>29</v>
      </c>
      <c r="G26" s="19" t="s">
        <v>88</v>
      </c>
      <c r="H26" s="19" t="s">
        <v>89</v>
      </c>
      <c r="I26" s="19" t="s">
        <v>90</v>
      </c>
      <c r="J26" s="19" t="s">
        <v>91</v>
      </c>
      <c r="K26" s="19" t="s">
        <v>93</v>
      </c>
      <c r="L26" s="18" t="s">
        <v>81</v>
      </c>
      <c r="M26" s="18">
        <v>1</v>
      </c>
      <c r="N26" s="20">
        <v>45139</v>
      </c>
      <c r="O26" s="20">
        <v>45169</v>
      </c>
      <c r="P26" s="8">
        <f t="shared" si="0"/>
        <v>4.3</v>
      </c>
    </row>
    <row r="27" spans="1:16" ht="225" hidden="1" customHeight="1">
      <c r="A27" s="18" t="s">
        <v>25</v>
      </c>
      <c r="B27" s="18" t="s">
        <v>36</v>
      </c>
      <c r="C27" s="18">
        <v>2022</v>
      </c>
      <c r="D27" s="18" t="s">
        <v>86</v>
      </c>
      <c r="E27" s="18" t="s">
        <v>87</v>
      </c>
      <c r="F27" s="18" t="s">
        <v>29</v>
      </c>
      <c r="G27" s="19" t="s">
        <v>88</v>
      </c>
      <c r="H27" s="19" t="s">
        <v>89</v>
      </c>
      <c r="I27" s="19" t="s">
        <v>90</v>
      </c>
      <c r="J27" s="19" t="s">
        <v>91</v>
      </c>
      <c r="K27" s="19" t="s">
        <v>94</v>
      </c>
      <c r="L27" s="18" t="s">
        <v>95</v>
      </c>
      <c r="M27" s="18">
        <v>1</v>
      </c>
      <c r="N27" s="20">
        <v>45139</v>
      </c>
      <c r="O27" s="20">
        <v>45169</v>
      </c>
      <c r="P27" s="8">
        <f t="shared" si="0"/>
        <v>4.3</v>
      </c>
    </row>
    <row r="28" spans="1:16" ht="225" hidden="1" customHeight="1">
      <c r="A28" s="18" t="s">
        <v>25</v>
      </c>
      <c r="B28" s="18" t="s">
        <v>36</v>
      </c>
      <c r="C28" s="18">
        <v>2022</v>
      </c>
      <c r="D28" s="18" t="s">
        <v>86</v>
      </c>
      <c r="E28" s="18" t="s">
        <v>87</v>
      </c>
      <c r="F28" s="18" t="s">
        <v>29</v>
      </c>
      <c r="G28" s="19" t="s">
        <v>88</v>
      </c>
      <c r="H28" s="19" t="s">
        <v>89</v>
      </c>
      <c r="I28" s="19" t="s">
        <v>90</v>
      </c>
      <c r="J28" s="19" t="s">
        <v>91</v>
      </c>
      <c r="K28" s="19" t="s">
        <v>96</v>
      </c>
      <c r="L28" s="18" t="s">
        <v>95</v>
      </c>
      <c r="M28" s="18">
        <v>1</v>
      </c>
      <c r="N28" s="20">
        <v>45170</v>
      </c>
      <c r="O28" s="20">
        <v>45291</v>
      </c>
      <c r="P28" s="8">
        <f t="shared" si="0"/>
        <v>17.3</v>
      </c>
    </row>
    <row r="29" spans="1:16" ht="225" hidden="1" customHeight="1">
      <c r="A29" s="18" t="s">
        <v>25</v>
      </c>
      <c r="B29" s="18" t="s">
        <v>36</v>
      </c>
      <c r="C29" s="18">
        <v>2022</v>
      </c>
      <c r="D29" s="18" t="s">
        <v>86</v>
      </c>
      <c r="E29" s="18" t="s">
        <v>87</v>
      </c>
      <c r="F29" s="18" t="s">
        <v>29</v>
      </c>
      <c r="G29" s="19" t="s">
        <v>88</v>
      </c>
      <c r="H29" s="19" t="s">
        <v>89</v>
      </c>
      <c r="I29" s="19" t="s">
        <v>90</v>
      </c>
      <c r="J29" s="19" t="s">
        <v>91</v>
      </c>
      <c r="K29" s="19" t="s">
        <v>97</v>
      </c>
      <c r="L29" s="18" t="s">
        <v>81</v>
      </c>
      <c r="M29" s="18">
        <v>1</v>
      </c>
      <c r="N29" s="20">
        <v>45200</v>
      </c>
      <c r="O29" s="20">
        <v>45291</v>
      </c>
      <c r="P29" s="8">
        <f t="shared" si="0"/>
        <v>13</v>
      </c>
    </row>
    <row r="30" spans="1:16" ht="225" hidden="1" customHeight="1">
      <c r="A30" s="18" t="s">
        <v>25</v>
      </c>
      <c r="B30" s="18" t="s">
        <v>36</v>
      </c>
      <c r="C30" s="18">
        <v>2022</v>
      </c>
      <c r="D30" s="18" t="s">
        <v>86</v>
      </c>
      <c r="E30" s="18" t="s">
        <v>87</v>
      </c>
      <c r="F30" s="18" t="s">
        <v>29</v>
      </c>
      <c r="G30" s="19" t="s">
        <v>88</v>
      </c>
      <c r="H30" s="19" t="s">
        <v>89</v>
      </c>
      <c r="I30" s="19" t="s">
        <v>90</v>
      </c>
      <c r="J30" s="19" t="s">
        <v>91</v>
      </c>
      <c r="K30" s="19" t="s">
        <v>98</v>
      </c>
      <c r="L30" s="18" t="s">
        <v>81</v>
      </c>
      <c r="M30" s="18">
        <v>1</v>
      </c>
      <c r="N30" s="20">
        <v>45231</v>
      </c>
      <c r="O30" s="20">
        <v>45291</v>
      </c>
      <c r="P30" s="8">
        <f t="shared" si="0"/>
        <v>8.6</v>
      </c>
    </row>
    <row r="31" spans="1:16" ht="225" hidden="1" customHeight="1">
      <c r="A31" s="8" t="s">
        <v>25</v>
      </c>
      <c r="B31" s="8" t="s">
        <v>36</v>
      </c>
      <c r="C31" s="8">
        <v>2022</v>
      </c>
      <c r="D31" s="8" t="s">
        <v>99</v>
      </c>
      <c r="E31" s="8" t="s">
        <v>100</v>
      </c>
      <c r="F31" s="8" t="s">
        <v>29</v>
      </c>
      <c r="G31" s="9" t="s">
        <v>101</v>
      </c>
      <c r="H31" s="9" t="s">
        <v>102</v>
      </c>
      <c r="I31" s="9" t="s">
        <v>103</v>
      </c>
      <c r="J31" s="9" t="s">
        <v>104</v>
      </c>
      <c r="K31" s="9" t="s">
        <v>105</v>
      </c>
      <c r="L31" s="8" t="s">
        <v>106</v>
      </c>
      <c r="M31" s="8">
        <v>1</v>
      </c>
      <c r="N31" s="11">
        <v>45200</v>
      </c>
      <c r="O31" s="11">
        <v>45260</v>
      </c>
      <c r="P31" s="8">
        <f t="shared" si="0"/>
        <v>8.6</v>
      </c>
    </row>
    <row r="32" spans="1:16" ht="225" hidden="1" customHeight="1">
      <c r="A32" s="8" t="s">
        <v>25</v>
      </c>
      <c r="B32" s="8" t="s">
        <v>36</v>
      </c>
      <c r="C32" s="8">
        <v>2022</v>
      </c>
      <c r="D32" s="8" t="s">
        <v>99</v>
      </c>
      <c r="E32" s="8" t="s">
        <v>100</v>
      </c>
      <c r="F32" s="8" t="s">
        <v>29</v>
      </c>
      <c r="G32" s="9" t="s">
        <v>101</v>
      </c>
      <c r="H32" s="9" t="s">
        <v>102</v>
      </c>
      <c r="I32" s="9" t="s">
        <v>103</v>
      </c>
      <c r="J32" s="9" t="s">
        <v>104</v>
      </c>
      <c r="K32" s="21" t="s">
        <v>107</v>
      </c>
      <c r="L32" s="8" t="s">
        <v>106</v>
      </c>
      <c r="M32" s="12">
        <v>1</v>
      </c>
      <c r="N32" s="11">
        <v>45200</v>
      </c>
      <c r="O32" s="11">
        <v>45260</v>
      </c>
      <c r="P32" s="8">
        <f t="shared" si="0"/>
        <v>8.6</v>
      </c>
    </row>
    <row r="33" spans="1:16" ht="225" hidden="1" customHeight="1">
      <c r="A33" s="8" t="s">
        <v>25</v>
      </c>
      <c r="B33" s="8" t="s">
        <v>36</v>
      </c>
      <c r="C33" s="8">
        <v>2022</v>
      </c>
      <c r="D33" s="8" t="s">
        <v>108</v>
      </c>
      <c r="E33" s="8" t="s">
        <v>109</v>
      </c>
      <c r="F33" s="8" t="s">
        <v>29</v>
      </c>
      <c r="G33" s="9" t="s">
        <v>110</v>
      </c>
      <c r="H33" s="9" t="s">
        <v>111</v>
      </c>
      <c r="I33" s="9" t="s">
        <v>103</v>
      </c>
      <c r="J33" s="9" t="s">
        <v>104</v>
      </c>
      <c r="K33" s="9" t="s">
        <v>105</v>
      </c>
      <c r="L33" s="8" t="s">
        <v>106</v>
      </c>
      <c r="M33" s="12">
        <v>1</v>
      </c>
      <c r="N33" s="11">
        <v>45200</v>
      </c>
      <c r="O33" s="11">
        <v>45260</v>
      </c>
      <c r="P33" s="8">
        <f t="shared" si="0"/>
        <v>8.6</v>
      </c>
    </row>
    <row r="34" spans="1:16" ht="225" hidden="1" customHeight="1">
      <c r="A34" s="8" t="s">
        <v>25</v>
      </c>
      <c r="B34" s="8" t="s">
        <v>36</v>
      </c>
      <c r="C34" s="8">
        <v>2022</v>
      </c>
      <c r="D34" s="8" t="s">
        <v>108</v>
      </c>
      <c r="E34" s="8" t="s">
        <v>109</v>
      </c>
      <c r="F34" s="8" t="s">
        <v>29</v>
      </c>
      <c r="G34" s="9" t="s">
        <v>110</v>
      </c>
      <c r="H34" s="9" t="s">
        <v>111</v>
      </c>
      <c r="I34" s="9" t="s">
        <v>103</v>
      </c>
      <c r="J34" s="9" t="s">
        <v>104</v>
      </c>
      <c r="K34" s="21" t="s">
        <v>107</v>
      </c>
      <c r="L34" s="8" t="s">
        <v>106</v>
      </c>
      <c r="M34" s="12">
        <v>1</v>
      </c>
      <c r="N34" s="11">
        <v>45200</v>
      </c>
      <c r="O34" s="11">
        <v>45260</v>
      </c>
      <c r="P34" s="17">
        <f t="shared" si="0"/>
        <v>8.6</v>
      </c>
    </row>
    <row r="35" spans="1:16" ht="225" hidden="1" customHeight="1">
      <c r="A35" s="8" t="s">
        <v>25</v>
      </c>
      <c r="B35" s="8" t="s">
        <v>36</v>
      </c>
      <c r="C35" s="8">
        <v>2022</v>
      </c>
      <c r="D35" s="8" t="s">
        <v>112</v>
      </c>
      <c r="E35" s="8" t="s">
        <v>113</v>
      </c>
      <c r="F35" s="8" t="s">
        <v>29</v>
      </c>
      <c r="G35" s="9" t="s">
        <v>114</v>
      </c>
      <c r="H35" s="9" t="s">
        <v>115</v>
      </c>
      <c r="I35" s="9" t="s">
        <v>116</v>
      </c>
      <c r="J35" s="9" t="s">
        <v>104</v>
      </c>
      <c r="K35" s="9" t="s">
        <v>105</v>
      </c>
      <c r="L35" s="8" t="s">
        <v>106</v>
      </c>
      <c r="M35" s="12">
        <v>1</v>
      </c>
      <c r="N35" s="11">
        <v>45200</v>
      </c>
      <c r="O35" s="11">
        <v>45260</v>
      </c>
      <c r="P35" s="8">
        <f t="shared" si="0"/>
        <v>8.6</v>
      </c>
    </row>
    <row r="36" spans="1:16" ht="225" hidden="1" customHeight="1">
      <c r="A36" s="8" t="s">
        <v>25</v>
      </c>
      <c r="B36" s="8" t="s">
        <v>36</v>
      </c>
      <c r="C36" s="8">
        <v>2022</v>
      </c>
      <c r="D36" s="8" t="s">
        <v>112</v>
      </c>
      <c r="E36" s="8" t="s">
        <v>113</v>
      </c>
      <c r="F36" s="8" t="s">
        <v>29</v>
      </c>
      <c r="G36" s="9" t="s">
        <v>114</v>
      </c>
      <c r="H36" s="9" t="s">
        <v>115</v>
      </c>
      <c r="I36" s="9" t="s">
        <v>116</v>
      </c>
      <c r="J36" s="9" t="s">
        <v>104</v>
      </c>
      <c r="K36" s="21" t="s">
        <v>107</v>
      </c>
      <c r="L36" s="8" t="s">
        <v>106</v>
      </c>
      <c r="M36" s="15">
        <v>1</v>
      </c>
      <c r="N36" s="11">
        <v>45200</v>
      </c>
      <c r="O36" s="11">
        <v>45260</v>
      </c>
      <c r="P36" s="8">
        <f t="shared" si="0"/>
        <v>8.6</v>
      </c>
    </row>
    <row r="37" spans="1:16" ht="225.75" hidden="1" customHeight="1">
      <c r="A37" s="18" t="s">
        <v>25</v>
      </c>
      <c r="B37" s="18" t="s">
        <v>26</v>
      </c>
      <c r="C37" s="18">
        <v>2018</v>
      </c>
      <c r="D37" s="18" t="s">
        <v>117</v>
      </c>
      <c r="E37" s="18" t="s">
        <v>118</v>
      </c>
      <c r="F37" s="18" t="s">
        <v>29</v>
      </c>
      <c r="G37" s="22" t="s">
        <v>119</v>
      </c>
      <c r="H37" s="22" t="s">
        <v>120</v>
      </c>
      <c r="I37" s="22" t="s">
        <v>121</v>
      </c>
      <c r="J37" s="22" t="s">
        <v>122</v>
      </c>
      <c r="K37" s="22" t="s">
        <v>123</v>
      </c>
      <c r="L37" s="18" t="s">
        <v>81</v>
      </c>
      <c r="M37" s="18">
        <v>1</v>
      </c>
      <c r="N37" s="20">
        <v>45139</v>
      </c>
      <c r="O37" s="20">
        <v>45169</v>
      </c>
      <c r="P37" s="8">
        <f t="shared" si="0"/>
        <v>4.3</v>
      </c>
    </row>
    <row r="38" spans="1:16" ht="225.75" hidden="1" customHeight="1">
      <c r="A38" s="18" t="s">
        <v>25</v>
      </c>
      <c r="B38" s="18" t="s">
        <v>26</v>
      </c>
      <c r="C38" s="18">
        <v>2018</v>
      </c>
      <c r="D38" s="18" t="s">
        <v>117</v>
      </c>
      <c r="E38" s="18" t="s">
        <v>118</v>
      </c>
      <c r="F38" s="18" t="s">
        <v>29</v>
      </c>
      <c r="G38" s="22" t="s">
        <v>119</v>
      </c>
      <c r="H38" s="22" t="s">
        <v>120</v>
      </c>
      <c r="I38" s="22" t="s">
        <v>121</v>
      </c>
      <c r="J38" s="22" t="s">
        <v>124</v>
      </c>
      <c r="K38" s="22" t="s">
        <v>125</v>
      </c>
      <c r="L38" s="18" t="s">
        <v>81</v>
      </c>
      <c r="M38" s="18">
        <v>1</v>
      </c>
      <c r="N38" s="20">
        <v>45139</v>
      </c>
      <c r="O38" s="20">
        <v>45169</v>
      </c>
      <c r="P38" s="8">
        <f t="shared" si="0"/>
        <v>4.3</v>
      </c>
    </row>
    <row r="39" spans="1:16" ht="225.75" hidden="1" customHeight="1">
      <c r="A39" s="18" t="s">
        <v>25</v>
      </c>
      <c r="B39" s="18" t="s">
        <v>36</v>
      </c>
      <c r="C39" s="18">
        <v>2022</v>
      </c>
      <c r="D39" s="18" t="s">
        <v>126</v>
      </c>
      <c r="E39" s="18" t="s">
        <v>127</v>
      </c>
      <c r="F39" s="18" t="s">
        <v>29</v>
      </c>
      <c r="G39" s="22" t="s">
        <v>128</v>
      </c>
      <c r="H39" s="22" t="s">
        <v>129</v>
      </c>
      <c r="I39" s="22" t="s">
        <v>130</v>
      </c>
      <c r="J39" s="22" t="s">
        <v>131</v>
      </c>
      <c r="K39" s="22" t="s">
        <v>132</v>
      </c>
      <c r="L39" s="18" t="s">
        <v>81</v>
      </c>
      <c r="M39" s="18">
        <v>1</v>
      </c>
      <c r="N39" s="20">
        <v>45139</v>
      </c>
      <c r="O39" s="20">
        <v>45169</v>
      </c>
      <c r="P39" s="8">
        <f t="shared" si="0"/>
        <v>4.3</v>
      </c>
    </row>
    <row r="40" spans="1:16" ht="225.75" hidden="1" customHeight="1">
      <c r="A40" s="23" t="s">
        <v>25</v>
      </c>
      <c r="B40" s="24" t="s">
        <v>36</v>
      </c>
      <c r="C40" s="24">
        <v>2022</v>
      </c>
      <c r="D40" s="25" t="s">
        <v>126</v>
      </c>
      <c r="E40" s="25" t="s">
        <v>127</v>
      </c>
      <c r="F40" s="26" t="s">
        <v>29</v>
      </c>
      <c r="G40" s="27" t="s">
        <v>128</v>
      </c>
      <c r="H40" s="27" t="s">
        <v>129</v>
      </c>
      <c r="I40" s="27" t="s">
        <v>133</v>
      </c>
      <c r="J40" s="28" t="s">
        <v>134</v>
      </c>
      <c r="K40" s="28" t="s">
        <v>135</v>
      </c>
      <c r="L40" s="29" t="s">
        <v>136</v>
      </c>
      <c r="M40" s="29">
        <v>1</v>
      </c>
      <c r="N40" s="30">
        <v>45170</v>
      </c>
      <c r="O40" s="30">
        <v>45230</v>
      </c>
      <c r="P40" s="8">
        <f t="shared" si="0"/>
        <v>8.6</v>
      </c>
    </row>
    <row r="41" spans="1:16" ht="225.75" hidden="1" customHeight="1">
      <c r="A41" s="23" t="s">
        <v>25</v>
      </c>
      <c r="B41" s="24" t="s">
        <v>36</v>
      </c>
      <c r="C41" s="24">
        <v>2022</v>
      </c>
      <c r="D41" s="25" t="s">
        <v>137</v>
      </c>
      <c r="E41" s="25" t="s">
        <v>138</v>
      </c>
      <c r="F41" s="26" t="s">
        <v>29</v>
      </c>
      <c r="G41" s="27" t="s">
        <v>139</v>
      </c>
      <c r="H41" s="27" t="s">
        <v>140</v>
      </c>
      <c r="I41" s="27" t="s">
        <v>141</v>
      </c>
      <c r="J41" s="28" t="s">
        <v>142</v>
      </c>
      <c r="K41" s="28" t="s">
        <v>143</v>
      </c>
      <c r="L41" s="29" t="s">
        <v>144</v>
      </c>
      <c r="M41" s="29">
        <v>1</v>
      </c>
      <c r="N41" s="30">
        <v>45139</v>
      </c>
      <c r="O41" s="30">
        <v>45199</v>
      </c>
      <c r="P41" s="8">
        <f t="shared" si="0"/>
        <v>8.6</v>
      </c>
    </row>
    <row r="42" spans="1:16" ht="225.75" hidden="1" customHeight="1">
      <c r="A42" s="23" t="s">
        <v>25</v>
      </c>
      <c r="B42" s="24" t="s">
        <v>36</v>
      </c>
      <c r="C42" s="24">
        <v>2022</v>
      </c>
      <c r="D42" s="25" t="s">
        <v>137</v>
      </c>
      <c r="E42" s="25" t="s">
        <v>138</v>
      </c>
      <c r="F42" s="26" t="s">
        <v>29</v>
      </c>
      <c r="G42" s="27" t="s">
        <v>139</v>
      </c>
      <c r="H42" s="27" t="s">
        <v>140</v>
      </c>
      <c r="I42" s="27" t="s">
        <v>145</v>
      </c>
      <c r="J42" s="28" t="s">
        <v>142</v>
      </c>
      <c r="K42" s="28" t="s">
        <v>146</v>
      </c>
      <c r="L42" s="29" t="s">
        <v>81</v>
      </c>
      <c r="M42" s="29">
        <v>3</v>
      </c>
      <c r="N42" s="30">
        <v>45139</v>
      </c>
      <c r="O42" s="30">
        <v>45446</v>
      </c>
      <c r="P42" s="8">
        <f t="shared" si="0"/>
        <v>43.9</v>
      </c>
    </row>
    <row r="43" spans="1:16" ht="225.75" hidden="1" customHeight="1">
      <c r="A43" s="23" t="s">
        <v>25</v>
      </c>
      <c r="B43" s="24" t="s">
        <v>36</v>
      </c>
      <c r="C43" s="24">
        <v>2022</v>
      </c>
      <c r="D43" s="25" t="s">
        <v>147</v>
      </c>
      <c r="E43" s="25" t="s">
        <v>148</v>
      </c>
      <c r="F43" s="26" t="s">
        <v>29</v>
      </c>
      <c r="G43" s="27" t="s">
        <v>149</v>
      </c>
      <c r="H43" s="27" t="s">
        <v>150</v>
      </c>
      <c r="I43" s="27" t="s">
        <v>151</v>
      </c>
      <c r="J43" s="28" t="s">
        <v>152</v>
      </c>
      <c r="K43" s="28" t="s">
        <v>153</v>
      </c>
      <c r="L43" s="29" t="s">
        <v>81</v>
      </c>
      <c r="M43" s="29">
        <v>1</v>
      </c>
      <c r="N43" s="30">
        <v>45139</v>
      </c>
      <c r="O43" s="30">
        <v>45169</v>
      </c>
      <c r="P43" s="8">
        <f t="shared" si="0"/>
        <v>4.3</v>
      </c>
    </row>
    <row r="44" spans="1:16" ht="225.75" hidden="1" customHeight="1">
      <c r="A44" s="23" t="s">
        <v>25</v>
      </c>
      <c r="B44" s="24" t="s">
        <v>36</v>
      </c>
      <c r="C44" s="24">
        <v>2022</v>
      </c>
      <c r="D44" s="25" t="s">
        <v>147</v>
      </c>
      <c r="E44" s="25" t="s">
        <v>148</v>
      </c>
      <c r="F44" s="26" t="s">
        <v>29</v>
      </c>
      <c r="G44" s="27" t="s">
        <v>149</v>
      </c>
      <c r="H44" s="27" t="s">
        <v>150</v>
      </c>
      <c r="I44" s="27" t="s">
        <v>151</v>
      </c>
      <c r="J44" s="28" t="s">
        <v>152</v>
      </c>
      <c r="K44" s="28" t="s">
        <v>154</v>
      </c>
      <c r="L44" s="29" t="s">
        <v>136</v>
      </c>
      <c r="M44" s="29">
        <v>1</v>
      </c>
      <c r="N44" s="30">
        <v>45170</v>
      </c>
      <c r="O44" s="30">
        <v>45230</v>
      </c>
      <c r="P44" s="8">
        <f t="shared" si="0"/>
        <v>8.6</v>
      </c>
    </row>
    <row r="45" spans="1:16" ht="225.75" hidden="1" customHeight="1">
      <c r="A45" s="18" t="s">
        <v>25</v>
      </c>
      <c r="B45" s="18" t="s">
        <v>36</v>
      </c>
      <c r="C45" s="18">
        <v>2022</v>
      </c>
      <c r="D45" s="18" t="s">
        <v>147</v>
      </c>
      <c r="E45" s="18" t="s">
        <v>148</v>
      </c>
      <c r="F45" s="18" t="s">
        <v>29</v>
      </c>
      <c r="G45" s="22" t="s">
        <v>149</v>
      </c>
      <c r="H45" s="22" t="s">
        <v>150</v>
      </c>
      <c r="I45" s="22" t="s">
        <v>151</v>
      </c>
      <c r="J45" s="22" t="s">
        <v>152</v>
      </c>
      <c r="K45" s="22" t="s">
        <v>155</v>
      </c>
      <c r="L45" s="18" t="s">
        <v>156</v>
      </c>
      <c r="M45" s="18">
        <v>1</v>
      </c>
      <c r="N45" s="20">
        <v>45139</v>
      </c>
      <c r="O45" s="20">
        <v>45504</v>
      </c>
      <c r="P45" s="8">
        <f t="shared" si="0"/>
        <v>52.1</v>
      </c>
    </row>
    <row r="46" spans="1:16" ht="225.75" hidden="1" customHeight="1">
      <c r="A46" s="18" t="s">
        <v>25</v>
      </c>
      <c r="B46" s="18" t="s">
        <v>36</v>
      </c>
      <c r="C46" s="18">
        <v>2022</v>
      </c>
      <c r="D46" s="18" t="s">
        <v>157</v>
      </c>
      <c r="E46" s="18" t="s">
        <v>158</v>
      </c>
      <c r="F46" s="18" t="s">
        <v>29</v>
      </c>
      <c r="G46" s="22" t="s">
        <v>159</v>
      </c>
      <c r="H46" s="22" t="s">
        <v>160</v>
      </c>
      <c r="I46" s="22" t="s">
        <v>161</v>
      </c>
      <c r="J46" s="22" t="s">
        <v>162</v>
      </c>
      <c r="K46" s="22" t="s">
        <v>163</v>
      </c>
      <c r="L46" s="18" t="s">
        <v>81</v>
      </c>
      <c r="M46" s="18">
        <v>1</v>
      </c>
      <c r="N46" s="20">
        <v>45139</v>
      </c>
      <c r="O46" s="20">
        <v>45169</v>
      </c>
      <c r="P46" s="8">
        <f t="shared" si="0"/>
        <v>4.3</v>
      </c>
    </row>
    <row r="47" spans="1:16" ht="225.75" hidden="1" customHeight="1">
      <c r="A47" s="18" t="s">
        <v>25</v>
      </c>
      <c r="B47" s="18" t="s">
        <v>36</v>
      </c>
      <c r="C47" s="18">
        <v>2022</v>
      </c>
      <c r="D47" s="18" t="s">
        <v>157</v>
      </c>
      <c r="E47" s="18" t="s">
        <v>158</v>
      </c>
      <c r="F47" s="18" t="s">
        <v>29</v>
      </c>
      <c r="G47" s="22" t="s">
        <v>159</v>
      </c>
      <c r="H47" s="22" t="s">
        <v>160</v>
      </c>
      <c r="I47" s="22" t="s">
        <v>161</v>
      </c>
      <c r="J47" s="22" t="s">
        <v>162</v>
      </c>
      <c r="K47" s="22" t="s">
        <v>164</v>
      </c>
      <c r="L47" s="18" t="s">
        <v>136</v>
      </c>
      <c r="M47" s="18">
        <v>1</v>
      </c>
      <c r="N47" s="20">
        <v>45170</v>
      </c>
      <c r="O47" s="20">
        <v>45230</v>
      </c>
      <c r="P47" s="8">
        <f t="shared" si="0"/>
        <v>8.6</v>
      </c>
    </row>
    <row r="48" spans="1:16" ht="225.75" hidden="1" customHeight="1">
      <c r="A48" s="18" t="s">
        <v>25</v>
      </c>
      <c r="B48" s="18" t="s">
        <v>36</v>
      </c>
      <c r="C48" s="18">
        <v>2022</v>
      </c>
      <c r="D48" s="18" t="s">
        <v>157</v>
      </c>
      <c r="E48" s="18" t="s">
        <v>158</v>
      </c>
      <c r="F48" s="18" t="s">
        <v>29</v>
      </c>
      <c r="G48" s="22" t="s">
        <v>159</v>
      </c>
      <c r="H48" s="22" t="s">
        <v>160</v>
      </c>
      <c r="I48" s="22" t="s">
        <v>161</v>
      </c>
      <c r="J48" s="22" t="s">
        <v>162</v>
      </c>
      <c r="K48" s="22" t="s">
        <v>165</v>
      </c>
      <c r="L48" s="18" t="s">
        <v>156</v>
      </c>
      <c r="M48" s="18">
        <v>1</v>
      </c>
      <c r="N48" s="20">
        <v>45139</v>
      </c>
      <c r="O48" s="20">
        <v>45504</v>
      </c>
      <c r="P48" s="8">
        <f t="shared" si="0"/>
        <v>52.1</v>
      </c>
    </row>
    <row r="49" spans="1:16" ht="225.75" hidden="1" customHeight="1">
      <c r="A49" s="18" t="s">
        <v>25</v>
      </c>
      <c r="B49" s="18" t="s">
        <v>36</v>
      </c>
      <c r="C49" s="18">
        <v>2022</v>
      </c>
      <c r="D49" s="18" t="s">
        <v>166</v>
      </c>
      <c r="E49" s="18" t="s">
        <v>167</v>
      </c>
      <c r="F49" s="18" t="s">
        <v>29</v>
      </c>
      <c r="G49" s="22" t="s">
        <v>168</v>
      </c>
      <c r="H49" s="22" t="s">
        <v>169</v>
      </c>
      <c r="I49" s="22" t="s">
        <v>170</v>
      </c>
      <c r="J49" s="22" t="s">
        <v>171</v>
      </c>
      <c r="K49" s="22" t="s">
        <v>172</v>
      </c>
      <c r="L49" s="18" t="s">
        <v>173</v>
      </c>
      <c r="M49" s="18">
        <v>4</v>
      </c>
      <c r="N49" s="20">
        <v>45200</v>
      </c>
      <c r="O49" s="20">
        <v>45504</v>
      </c>
      <c r="P49" s="8">
        <f t="shared" si="0"/>
        <v>43.4</v>
      </c>
    </row>
    <row r="50" spans="1:16" ht="225.75" hidden="1" customHeight="1">
      <c r="A50" s="18" t="s">
        <v>25</v>
      </c>
      <c r="B50" s="18" t="s">
        <v>36</v>
      </c>
      <c r="C50" s="18">
        <v>2022</v>
      </c>
      <c r="D50" s="18" t="s">
        <v>166</v>
      </c>
      <c r="E50" s="18" t="s">
        <v>167</v>
      </c>
      <c r="F50" s="18" t="s">
        <v>29</v>
      </c>
      <c r="G50" s="22" t="s">
        <v>168</v>
      </c>
      <c r="H50" s="22" t="s">
        <v>169</v>
      </c>
      <c r="I50" s="22" t="s">
        <v>170</v>
      </c>
      <c r="J50" s="22" t="s">
        <v>171</v>
      </c>
      <c r="K50" s="22" t="s">
        <v>174</v>
      </c>
      <c r="L50" s="18" t="s">
        <v>156</v>
      </c>
      <c r="M50" s="18">
        <v>1</v>
      </c>
      <c r="N50" s="20">
        <v>45139</v>
      </c>
      <c r="O50" s="20">
        <v>45504</v>
      </c>
      <c r="P50" s="8">
        <f t="shared" si="0"/>
        <v>52.1</v>
      </c>
    </row>
    <row r="51" spans="1:16" ht="225.75" hidden="1" customHeight="1">
      <c r="A51" s="18" t="s">
        <v>25</v>
      </c>
      <c r="B51" s="18" t="s">
        <v>36</v>
      </c>
      <c r="C51" s="18">
        <v>2022</v>
      </c>
      <c r="D51" s="18" t="s">
        <v>166</v>
      </c>
      <c r="E51" s="18" t="s">
        <v>167</v>
      </c>
      <c r="F51" s="18" t="s">
        <v>29</v>
      </c>
      <c r="G51" s="22" t="s">
        <v>168</v>
      </c>
      <c r="H51" s="22" t="s">
        <v>169</v>
      </c>
      <c r="I51" s="22" t="s">
        <v>170</v>
      </c>
      <c r="J51" s="22" t="s">
        <v>171</v>
      </c>
      <c r="K51" s="22" t="s">
        <v>175</v>
      </c>
      <c r="L51" s="18" t="s">
        <v>136</v>
      </c>
      <c r="M51" s="18">
        <v>3</v>
      </c>
      <c r="N51" s="20">
        <v>45139</v>
      </c>
      <c r="O51" s="20">
        <v>45504</v>
      </c>
      <c r="P51" s="8">
        <f t="shared" si="0"/>
        <v>52.1</v>
      </c>
    </row>
    <row r="52" spans="1:16" ht="225.75" hidden="1" customHeight="1">
      <c r="A52" s="18" t="s">
        <v>25</v>
      </c>
      <c r="B52" s="18" t="s">
        <v>36</v>
      </c>
      <c r="C52" s="18">
        <v>2022</v>
      </c>
      <c r="D52" s="18" t="s">
        <v>176</v>
      </c>
      <c r="E52" s="18" t="s">
        <v>177</v>
      </c>
      <c r="F52" s="18" t="s">
        <v>29</v>
      </c>
      <c r="G52" s="22" t="s">
        <v>178</v>
      </c>
      <c r="H52" s="22" t="s">
        <v>179</v>
      </c>
      <c r="I52" s="22" t="s">
        <v>180</v>
      </c>
      <c r="J52" s="22" t="s">
        <v>181</v>
      </c>
      <c r="K52" s="22" t="s">
        <v>182</v>
      </c>
      <c r="L52" s="18" t="s">
        <v>173</v>
      </c>
      <c r="M52" s="18">
        <v>1</v>
      </c>
      <c r="N52" s="20">
        <v>45170</v>
      </c>
      <c r="O52" s="20">
        <v>45291</v>
      </c>
      <c r="P52" s="8">
        <f t="shared" si="0"/>
        <v>17.3</v>
      </c>
    </row>
    <row r="53" spans="1:16" ht="225.75" hidden="1" customHeight="1">
      <c r="A53" s="18" t="s">
        <v>25</v>
      </c>
      <c r="B53" s="18" t="s">
        <v>36</v>
      </c>
      <c r="C53" s="18">
        <v>2022</v>
      </c>
      <c r="D53" s="18" t="s">
        <v>176</v>
      </c>
      <c r="E53" s="18" t="s">
        <v>177</v>
      </c>
      <c r="F53" s="18" t="s">
        <v>29</v>
      </c>
      <c r="G53" s="22" t="s">
        <v>178</v>
      </c>
      <c r="H53" s="22" t="s">
        <v>179</v>
      </c>
      <c r="I53" s="22" t="s">
        <v>180</v>
      </c>
      <c r="J53" s="22" t="s">
        <v>181</v>
      </c>
      <c r="K53" s="22" t="s">
        <v>183</v>
      </c>
      <c r="L53" s="18" t="s">
        <v>184</v>
      </c>
      <c r="M53" s="18">
        <v>1</v>
      </c>
      <c r="N53" s="20">
        <v>45200</v>
      </c>
      <c r="O53" s="20">
        <v>45291</v>
      </c>
      <c r="P53" s="8">
        <f t="shared" si="0"/>
        <v>13</v>
      </c>
    </row>
    <row r="54" spans="1:16" ht="225.75" hidden="1" customHeight="1">
      <c r="A54" s="18" t="s">
        <v>25</v>
      </c>
      <c r="B54" s="18" t="s">
        <v>36</v>
      </c>
      <c r="C54" s="18">
        <v>2022</v>
      </c>
      <c r="D54" s="18" t="s">
        <v>185</v>
      </c>
      <c r="E54" s="18" t="s">
        <v>186</v>
      </c>
      <c r="F54" s="18" t="s">
        <v>29</v>
      </c>
      <c r="G54" s="22" t="s">
        <v>187</v>
      </c>
      <c r="H54" s="22" t="s">
        <v>188</v>
      </c>
      <c r="I54" s="22" t="s">
        <v>189</v>
      </c>
      <c r="J54" s="22" t="s">
        <v>190</v>
      </c>
      <c r="K54" s="22" t="s">
        <v>191</v>
      </c>
      <c r="L54" s="18" t="s">
        <v>83</v>
      </c>
      <c r="M54" s="18">
        <v>1</v>
      </c>
      <c r="N54" s="20">
        <v>45139</v>
      </c>
      <c r="O54" s="20">
        <v>45230</v>
      </c>
      <c r="P54" s="8">
        <f t="shared" si="0"/>
        <v>13</v>
      </c>
    </row>
    <row r="55" spans="1:16" ht="225.75" hidden="1" customHeight="1">
      <c r="A55" s="18" t="s">
        <v>25</v>
      </c>
      <c r="B55" s="18" t="s">
        <v>192</v>
      </c>
      <c r="C55" s="18">
        <v>2015</v>
      </c>
      <c r="D55" s="18" t="s">
        <v>193</v>
      </c>
      <c r="E55" s="18" t="s">
        <v>194</v>
      </c>
      <c r="F55" s="18" t="s">
        <v>29</v>
      </c>
      <c r="G55" s="22" t="s">
        <v>195</v>
      </c>
      <c r="H55" s="22" t="s">
        <v>196</v>
      </c>
      <c r="I55" s="22" t="s">
        <v>197</v>
      </c>
      <c r="J55" s="22" t="s">
        <v>198</v>
      </c>
      <c r="K55" s="22" t="s">
        <v>199</v>
      </c>
      <c r="L55" s="18" t="s">
        <v>81</v>
      </c>
      <c r="M55" s="18">
        <v>1</v>
      </c>
      <c r="N55" s="20">
        <v>45139</v>
      </c>
      <c r="O55" s="20">
        <v>45260</v>
      </c>
      <c r="P55" s="8">
        <f t="shared" si="0"/>
        <v>17.3</v>
      </c>
    </row>
    <row r="56" spans="1:16" ht="225.75" hidden="1" customHeight="1">
      <c r="A56" s="18" t="s">
        <v>25</v>
      </c>
      <c r="B56" s="18" t="s">
        <v>192</v>
      </c>
      <c r="C56" s="18">
        <v>2015</v>
      </c>
      <c r="D56" s="18" t="s">
        <v>193</v>
      </c>
      <c r="E56" s="18" t="s">
        <v>194</v>
      </c>
      <c r="F56" s="18" t="s">
        <v>29</v>
      </c>
      <c r="G56" s="22" t="s">
        <v>195</v>
      </c>
      <c r="H56" s="22" t="s">
        <v>196</v>
      </c>
      <c r="I56" s="22" t="s">
        <v>197</v>
      </c>
      <c r="J56" s="22" t="s">
        <v>198</v>
      </c>
      <c r="K56" s="22" t="s">
        <v>200</v>
      </c>
      <c r="L56" s="18" t="s">
        <v>83</v>
      </c>
      <c r="M56" s="18">
        <v>2</v>
      </c>
      <c r="N56" s="20">
        <v>45139</v>
      </c>
      <c r="O56" s="20">
        <v>45322</v>
      </c>
      <c r="P56" s="8">
        <f t="shared" si="0"/>
        <v>26.1</v>
      </c>
    </row>
    <row r="57" spans="1:16" ht="225.75" hidden="1" customHeight="1">
      <c r="A57" s="18" t="s">
        <v>25</v>
      </c>
      <c r="B57" s="18" t="s">
        <v>192</v>
      </c>
      <c r="C57" s="18">
        <v>2015</v>
      </c>
      <c r="D57" s="18" t="s">
        <v>193</v>
      </c>
      <c r="E57" s="18" t="s">
        <v>194</v>
      </c>
      <c r="F57" s="18" t="s">
        <v>29</v>
      </c>
      <c r="G57" s="22" t="s">
        <v>195</v>
      </c>
      <c r="H57" s="22" t="s">
        <v>196</v>
      </c>
      <c r="I57" s="22" t="s">
        <v>197</v>
      </c>
      <c r="J57" s="22" t="s">
        <v>201</v>
      </c>
      <c r="K57" s="31" t="s">
        <v>202</v>
      </c>
      <c r="L57" s="8" t="s">
        <v>203</v>
      </c>
      <c r="M57" s="8">
        <v>1</v>
      </c>
      <c r="N57" s="32">
        <v>45200</v>
      </c>
      <c r="O57" s="32">
        <v>45322</v>
      </c>
      <c r="P57" s="8">
        <f t="shared" si="0"/>
        <v>17.399999999999999</v>
      </c>
    </row>
    <row r="58" spans="1:16" ht="225.75" hidden="1" customHeight="1">
      <c r="A58" s="18" t="s">
        <v>25</v>
      </c>
      <c r="B58" s="18" t="s">
        <v>192</v>
      </c>
      <c r="C58" s="18">
        <v>2015</v>
      </c>
      <c r="D58" s="18" t="s">
        <v>193</v>
      </c>
      <c r="E58" s="18" t="s">
        <v>194</v>
      </c>
      <c r="F58" s="18" t="s">
        <v>29</v>
      </c>
      <c r="G58" s="22" t="s">
        <v>195</v>
      </c>
      <c r="H58" s="22" t="s">
        <v>196</v>
      </c>
      <c r="I58" s="22" t="s">
        <v>204</v>
      </c>
      <c r="J58" s="22" t="s">
        <v>205</v>
      </c>
      <c r="K58" s="31" t="s">
        <v>206</v>
      </c>
      <c r="L58" s="17" t="s">
        <v>81</v>
      </c>
      <c r="M58" s="17">
        <v>1</v>
      </c>
      <c r="N58" s="32">
        <v>45200</v>
      </c>
      <c r="O58" s="32">
        <v>45322</v>
      </c>
      <c r="P58" s="8">
        <f t="shared" si="0"/>
        <v>17.399999999999999</v>
      </c>
    </row>
    <row r="59" spans="1:16" ht="225" hidden="1" customHeight="1">
      <c r="A59" s="8" t="s">
        <v>25</v>
      </c>
      <c r="B59" s="8" t="s">
        <v>73</v>
      </c>
      <c r="C59" s="8">
        <v>2021</v>
      </c>
      <c r="D59" s="8" t="s">
        <v>207</v>
      </c>
      <c r="E59" s="8" t="s">
        <v>208</v>
      </c>
      <c r="F59" s="8" t="s">
        <v>29</v>
      </c>
      <c r="G59" s="9" t="s">
        <v>209</v>
      </c>
      <c r="H59" s="9" t="s">
        <v>210</v>
      </c>
      <c r="I59" s="9" t="s">
        <v>211</v>
      </c>
      <c r="J59" s="9" t="s">
        <v>212</v>
      </c>
      <c r="K59" s="9" t="s">
        <v>213</v>
      </c>
      <c r="L59" s="8" t="s">
        <v>81</v>
      </c>
      <c r="M59" s="8">
        <v>1</v>
      </c>
      <c r="N59" s="11">
        <v>45139</v>
      </c>
      <c r="O59" s="11">
        <v>45169</v>
      </c>
      <c r="P59" s="8">
        <f t="shared" si="0"/>
        <v>4.3</v>
      </c>
    </row>
    <row r="60" spans="1:16" ht="225" hidden="1" customHeight="1">
      <c r="A60" s="8" t="s">
        <v>25</v>
      </c>
      <c r="B60" s="8" t="s">
        <v>73</v>
      </c>
      <c r="C60" s="8">
        <v>2021</v>
      </c>
      <c r="D60" s="8" t="s">
        <v>207</v>
      </c>
      <c r="E60" s="8" t="s">
        <v>208</v>
      </c>
      <c r="F60" s="8" t="s">
        <v>29</v>
      </c>
      <c r="G60" s="9" t="s">
        <v>209</v>
      </c>
      <c r="H60" s="9" t="s">
        <v>210</v>
      </c>
      <c r="I60" s="9" t="s">
        <v>211</v>
      </c>
      <c r="J60" s="9" t="s">
        <v>214</v>
      </c>
      <c r="K60" s="9" t="s">
        <v>215</v>
      </c>
      <c r="L60" s="8" t="s">
        <v>216</v>
      </c>
      <c r="M60" s="8">
        <v>3</v>
      </c>
      <c r="N60" s="11">
        <v>45139</v>
      </c>
      <c r="O60" s="11">
        <v>45291</v>
      </c>
      <c r="P60" s="8">
        <f t="shared" si="0"/>
        <v>21.7</v>
      </c>
    </row>
    <row r="61" spans="1:16" ht="225" hidden="1" customHeight="1">
      <c r="A61" s="8" t="s">
        <v>25</v>
      </c>
      <c r="B61" s="8" t="s">
        <v>73</v>
      </c>
      <c r="C61" s="8">
        <v>2021</v>
      </c>
      <c r="D61" s="8" t="s">
        <v>207</v>
      </c>
      <c r="E61" s="8" t="s">
        <v>208</v>
      </c>
      <c r="F61" s="8" t="s">
        <v>29</v>
      </c>
      <c r="G61" s="9" t="s">
        <v>209</v>
      </c>
      <c r="H61" s="9" t="s">
        <v>210</v>
      </c>
      <c r="I61" s="9" t="s">
        <v>211</v>
      </c>
      <c r="J61" s="9" t="s">
        <v>214</v>
      </c>
      <c r="K61" s="9" t="s">
        <v>217</v>
      </c>
      <c r="L61" s="8" t="s">
        <v>216</v>
      </c>
      <c r="M61" s="8">
        <v>3</v>
      </c>
      <c r="N61" s="11">
        <v>45139</v>
      </c>
      <c r="O61" s="11">
        <v>45291</v>
      </c>
      <c r="P61" s="8">
        <f t="shared" si="0"/>
        <v>21.7</v>
      </c>
    </row>
    <row r="62" spans="1:16" ht="225" hidden="1" customHeight="1">
      <c r="A62" s="8" t="s">
        <v>25</v>
      </c>
      <c r="B62" s="8" t="s">
        <v>73</v>
      </c>
      <c r="C62" s="8">
        <v>2021</v>
      </c>
      <c r="D62" s="8" t="s">
        <v>207</v>
      </c>
      <c r="E62" s="8" t="s">
        <v>208</v>
      </c>
      <c r="F62" s="8" t="s">
        <v>29</v>
      </c>
      <c r="G62" s="9" t="s">
        <v>209</v>
      </c>
      <c r="H62" s="9" t="s">
        <v>210</v>
      </c>
      <c r="I62" s="9" t="s">
        <v>211</v>
      </c>
      <c r="J62" s="9" t="s">
        <v>214</v>
      </c>
      <c r="K62" s="9" t="s">
        <v>218</v>
      </c>
      <c r="L62" s="8" t="s">
        <v>219</v>
      </c>
      <c r="M62" s="8">
        <v>1</v>
      </c>
      <c r="N62" s="11">
        <v>45200</v>
      </c>
      <c r="O62" s="11">
        <v>45230</v>
      </c>
      <c r="P62" s="8">
        <f t="shared" si="0"/>
        <v>4.3</v>
      </c>
    </row>
    <row r="63" spans="1:16" ht="225" hidden="1" customHeight="1">
      <c r="A63" s="8" t="s">
        <v>25</v>
      </c>
      <c r="B63" s="8" t="s">
        <v>73</v>
      </c>
      <c r="C63" s="8">
        <v>2021</v>
      </c>
      <c r="D63" s="8" t="s">
        <v>207</v>
      </c>
      <c r="E63" s="8" t="s">
        <v>208</v>
      </c>
      <c r="F63" s="8" t="s">
        <v>29</v>
      </c>
      <c r="G63" s="9" t="s">
        <v>209</v>
      </c>
      <c r="H63" s="9" t="s">
        <v>210</v>
      </c>
      <c r="I63" s="9" t="s">
        <v>211</v>
      </c>
      <c r="J63" s="9" t="s">
        <v>214</v>
      </c>
      <c r="K63" s="9" t="s">
        <v>220</v>
      </c>
      <c r="L63" s="8" t="s">
        <v>221</v>
      </c>
      <c r="M63" s="8">
        <v>1</v>
      </c>
      <c r="N63" s="11">
        <v>45231</v>
      </c>
      <c r="O63" s="11">
        <v>45260</v>
      </c>
      <c r="P63" s="8">
        <f t="shared" si="0"/>
        <v>4.0999999999999996</v>
      </c>
    </row>
    <row r="64" spans="1:16" ht="106.5" hidden="1" customHeight="1">
      <c r="A64" s="8" t="s">
        <v>25</v>
      </c>
      <c r="B64" s="8" t="s">
        <v>73</v>
      </c>
      <c r="C64" s="8">
        <v>2021</v>
      </c>
      <c r="D64" s="33" t="s">
        <v>74</v>
      </c>
      <c r="E64" s="8" t="s">
        <v>75</v>
      </c>
      <c r="F64" s="8" t="s">
        <v>29</v>
      </c>
      <c r="G64" s="9" t="s">
        <v>76</v>
      </c>
      <c r="H64" s="9" t="s">
        <v>77</v>
      </c>
      <c r="I64" s="9" t="s">
        <v>222</v>
      </c>
      <c r="J64" s="9" t="s">
        <v>223</v>
      </c>
      <c r="K64" s="9" t="s">
        <v>224</v>
      </c>
      <c r="L64" s="8" t="s">
        <v>225</v>
      </c>
      <c r="M64" s="8">
        <v>1</v>
      </c>
      <c r="N64" s="11">
        <v>45139</v>
      </c>
      <c r="O64" s="11">
        <v>45291</v>
      </c>
      <c r="P64" s="8">
        <f t="shared" si="0"/>
        <v>21.7</v>
      </c>
    </row>
    <row r="65" spans="1:16" ht="106.5" hidden="1" customHeight="1">
      <c r="A65" s="8" t="s">
        <v>25</v>
      </c>
      <c r="B65" s="8" t="s">
        <v>73</v>
      </c>
      <c r="C65" s="8">
        <v>2021</v>
      </c>
      <c r="D65" s="33" t="s">
        <v>74</v>
      </c>
      <c r="E65" s="8" t="s">
        <v>75</v>
      </c>
      <c r="F65" s="8" t="s">
        <v>29</v>
      </c>
      <c r="G65" s="9" t="s">
        <v>76</v>
      </c>
      <c r="H65" s="9" t="s">
        <v>77</v>
      </c>
      <c r="I65" s="9" t="s">
        <v>222</v>
      </c>
      <c r="J65" s="9" t="s">
        <v>223</v>
      </c>
      <c r="K65" s="9" t="s">
        <v>226</v>
      </c>
      <c r="L65" s="8" t="s">
        <v>227</v>
      </c>
      <c r="M65" s="8">
        <v>1</v>
      </c>
      <c r="N65" s="11">
        <v>45139</v>
      </c>
      <c r="O65" s="11">
        <v>45291</v>
      </c>
      <c r="P65" s="8">
        <f t="shared" si="0"/>
        <v>21.7</v>
      </c>
    </row>
    <row r="66" spans="1:16" ht="106.5" hidden="1" customHeight="1">
      <c r="A66" s="8" t="s">
        <v>25</v>
      </c>
      <c r="B66" s="8" t="s">
        <v>73</v>
      </c>
      <c r="C66" s="8">
        <v>2021</v>
      </c>
      <c r="D66" s="33" t="s">
        <v>74</v>
      </c>
      <c r="E66" s="8" t="s">
        <v>75</v>
      </c>
      <c r="F66" s="8" t="s">
        <v>29</v>
      </c>
      <c r="G66" s="9" t="s">
        <v>76</v>
      </c>
      <c r="H66" s="9" t="s">
        <v>77</v>
      </c>
      <c r="I66" s="9" t="s">
        <v>222</v>
      </c>
      <c r="J66" s="9" t="s">
        <v>223</v>
      </c>
      <c r="K66" s="9" t="s">
        <v>228</v>
      </c>
      <c r="L66" s="8" t="s">
        <v>229</v>
      </c>
      <c r="M66" s="8">
        <v>1</v>
      </c>
      <c r="N66" s="11">
        <v>45139</v>
      </c>
      <c r="O66" s="11">
        <v>45291</v>
      </c>
      <c r="P66" s="8">
        <f t="shared" si="0"/>
        <v>21.7</v>
      </c>
    </row>
    <row r="67" spans="1:16" ht="106.5" hidden="1" customHeight="1">
      <c r="A67" s="8" t="s">
        <v>25</v>
      </c>
      <c r="B67" s="8" t="s">
        <v>73</v>
      </c>
      <c r="C67" s="8">
        <v>2021</v>
      </c>
      <c r="D67" s="33" t="s">
        <v>74</v>
      </c>
      <c r="E67" s="8" t="s">
        <v>75</v>
      </c>
      <c r="F67" s="8" t="s">
        <v>29</v>
      </c>
      <c r="G67" s="9" t="s">
        <v>76</v>
      </c>
      <c r="H67" s="9" t="s">
        <v>77</v>
      </c>
      <c r="I67" s="9" t="s">
        <v>78</v>
      </c>
      <c r="J67" s="9" t="s">
        <v>79</v>
      </c>
      <c r="K67" s="9" t="s">
        <v>230</v>
      </c>
      <c r="L67" s="8" t="s">
        <v>83</v>
      </c>
      <c r="M67" s="8">
        <v>4</v>
      </c>
      <c r="N67" s="11">
        <v>45170</v>
      </c>
      <c r="O67" s="11">
        <v>45291</v>
      </c>
      <c r="P67" s="8">
        <f t="shared" si="0"/>
        <v>17.3</v>
      </c>
    </row>
    <row r="68" spans="1:16" ht="106.5" hidden="1" customHeight="1">
      <c r="A68" s="8" t="s">
        <v>25</v>
      </c>
      <c r="B68" s="8" t="s">
        <v>73</v>
      </c>
      <c r="C68" s="8">
        <v>2021</v>
      </c>
      <c r="D68" s="33" t="s">
        <v>74</v>
      </c>
      <c r="E68" s="8" t="s">
        <v>75</v>
      </c>
      <c r="F68" s="8" t="s">
        <v>29</v>
      </c>
      <c r="G68" s="9" t="s">
        <v>76</v>
      </c>
      <c r="H68" s="9" t="s">
        <v>77</v>
      </c>
      <c r="I68" s="9" t="s">
        <v>78</v>
      </c>
      <c r="J68" s="9" t="s">
        <v>79</v>
      </c>
      <c r="K68" s="9" t="s">
        <v>231</v>
      </c>
      <c r="L68" s="8" t="s">
        <v>81</v>
      </c>
      <c r="M68" s="8">
        <v>1</v>
      </c>
      <c r="N68" s="11">
        <v>45139</v>
      </c>
      <c r="O68" s="11">
        <v>45199</v>
      </c>
      <c r="P68" s="8">
        <f t="shared" si="0"/>
        <v>8.6</v>
      </c>
    </row>
    <row r="69" spans="1:16" ht="106.5" hidden="1" customHeight="1">
      <c r="A69" s="8" t="s">
        <v>25</v>
      </c>
      <c r="B69" s="8" t="s">
        <v>36</v>
      </c>
      <c r="C69" s="8">
        <v>2022</v>
      </c>
      <c r="D69" s="33" t="s">
        <v>232</v>
      </c>
      <c r="E69" s="8" t="s">
        <v>233</v>
      </c>
      <c r="F69" s="8" t="s">
        <v>29</v>
      </c>
      <c r="G69" s="9" t="s">
        <v>234</v>
      </c>
      <c r="H69" s="9" t="s">
        <v>235</v>
      </c>
      <c r="I69" s="9" t="s">
        <v>236</v>
      </c>
      <c r="J69" s="9" t="s">
        <v>237</v>
      </c>
      <c r="K69" s="9" t="s">
        <v>224</v>
      </c>
      <c r="L69" s="8" t="s">
        <v>238</v>
      </c>
      <c r="M69" s="8">
        <v>1</v>
      </c>
      <c r="N69" s="11">
        <v>45139</v>
      </c>
      <c r="O69" s="11">
        <v>45291</v>
      </c>
      <c r="P69" s="8">
        <f t="shared" si="0"/>
        <v>21.7</v>
      </c>
    </row>
    <row r="70" spans="1:16" ht="106.5" hidden="1" customHeight="1">
      <c r="A70" s="8" t="s">
        <v>25</v>
      </c>
      <c r="B70" s="8" t="s">
        <v>36</v>
      </c>
      <c r="C70" s="8">
        <v>2022</v>
      </c>
      <c r="D70" s="33" t="s">
        <v>232</v>
      </c>
      <c r="E70" s="8" t="s">
        <v>233</v>
      </c>
      <c r="F70" s="8" t="s">
        <v>29</v>
      </c>
      <c r="G70" s="9" t="s">
        <v>234</v>
      </c>
      <c r="H70" s="9" t="s">
        <v>235</v>
      </c>
      <c r="I70" s="9" t="s">
        <v>236</v>
      </c>
      <c r="J70" s="9" t="s">
        <v>237</v>
      </c>
      <c r="K70" s="9" t="s">
        <v>239</v>
      </c>
      <c r="L70" s="8" t="s">
        <v>240</v>
      </c>
      <c r="M70" s="8">
        <v>1</v>
      </c>
      <c r="N70" s="11">
        <v>45139</v>
      </c>
      <c r="O70" s="11">
        <v>45291</v>
      </c>
      <c r="P70" s="8">
        <f t="shared" si="0"/>
        <v>21.7</v>
      </c>
    </row>
    <row r="71" spans="1:16" ht="106.5" hidden="1" customHeight="1">
      <c r="A71" s="8" t="s">
        <v>25</v>
      </c>
      <c r="B71" s="8" t="s">
        <v>36</v>
      </c>
      <c r="C71" s="8">
        <v>2022</v>
      </c>
      <c r="D71" s="33" t="s">
        <v>232</v>
      </c>
      <c r="E71" s="8" t="s">
        <v>233</v>
      </c>
      <c r="F71" s="8" t="s">
        <v>29</v>
      </c>
      <c r="G71" s="9" t="s">
        <v>234</v>
      </c>
      <c r="H71" s="9" t="s">
        <v>235</v>
      </c>
      <c r="I71" s="9" t="s">
        <v>236</v>
      </c>
      <c r="J71" s="9" t="s">
        <v>237</v>
      </c>
      <c r="K71" s="9" t="s">
        <v>241</v>
      </c>
      <c r="L71" s="8" t="s">
        <v>229</v>
      </c>
      <c r="M71" s="8">
        <v>1</v>
      </c>
      <c r="N71" s="11">
        <v>45139</v>
      </c>
      <c r="O71" s="11">
        <v>45291</v>
      </c>
      <c r="P71" s="8">
        <f t="shared" si="0"/>
        <v>21.7</v>
      </c>
    </row>
    <row r="72" spans="1:16" ht="106.5" hidden="1" customHeight="1">
      <c r="A72" s="8" t="s">
        <v>25</v>
      </c>
      <c r="B72" s="8" t="s">
        <v>36</v>
      </c>
      <c r="C72" s="8">
        <v>2022</v>
      </c>
      <c r="D72" s="33" t="s">
        <v>242</v>
      </c>
      <c r="E72" s="8" t="s">
        <v>243</v>
      </c>
      <c r="F72" s="8" t="s">
        <v>29</v>
      </c>
      <c r="G72" s="9" t="s">
        <v>244</v>
      </c>
      <c r="H72" s="9" t="s">
        <v>245</v>
      </c>
      <c r="I72" s="34" t="s">
        <v>246</v>
      </c>
      <c r="J72" s="9" t="s">
        <v>237</v>
      </c>
      <c r="K72" s="9" t="s">
        <v>247</v>
      </c>
      <c r="L72" s="8" t="s">
        <v>248</v>
      </c>
      <c r="M72" s="8">
        <v>1</v>
      </c>
      <c r="N72" s="11">
        <v>45139</v>
      </c>
      <c r="O72" s="11">
        <v>45412</v>
      </c>
      <c r="P72" s="8">
        <f t="shared" si="0"/>
        <v>39</v>
      </c>
    </row>
    <row r="73" spans="1:16" ht="106.5" hidden="1" customHeight="1">
      <c r="A73" s="8" t="s">
        <v>25</v>
      </c>
      <c r="B73" s="8" t="s">
        <v>36</v>
      </c>
      <c r="C73" s="8">
        <v>2022</v>
      </c>
      <c r="D73" s="33" t="s">
        <v>242</v>
      </c>
      <c r="E73" s="8" t="s">
        <v>243</v>
      </c>
      <c r="F73" s="8" t="s">
        <v>29</v>
      </c>
      <c r="G73" s="9" t="s">
        <v>244</v>
      </c>
      <c r="H73" s="9" t="s">
        <v>245</v>
      </c>
      <c r="I73" s="34" t="s">
        <v>246</v>
      </c>
      <c r="J73" s="9" t="s">
        <v>237</v>
      </c>
      <c r="K73" s="9" t="s">
        <v>249</v>
      </c>
      <c r="L73" s="8" t="s">
        <v>250</v>
      </c>
      <c r="M73" s="8">
        <v>1</v>
      </c>
      <c r="N73" s="11">
        <v>45139</v>
      </c>
      <c r="O73" s="11">
        <v>45412</v>
      </c>
      <c r="P73" s="8">
        <f t="shared" si="0"/>
        <v>39</v>
      </c>
    </row>
    <row r="74" spans="1:16" ht="106.5" hidden="1" customHeight="1">
      <c r="A74" s="8" t="s">
        <v>25</v>
      </c>
      <c r="B74" s="8" t="s">
        <v>36</v>
      </c>
      <c r="C74" s="8">
        <v>2022</v>
      </c>
      <c r="D74" s="33" t="s">
        <v>242</v>
      </c>
      <c r="E74" s="8" t="s">
        <v>243</v>
      </c>
      <c r="F74" s="8" t="s">
        <v>29</v>
      </c>
      <c r="G74" s="9" t="s">
        <v>244</v>
      </c>
      <c r="H74" s="9" t="s">
        <v>245</v>
      </c>
      <c r="I74" s="9" t="s">
        <v>246</v>
      </c>
      <c r="J74" s="35" t="s">
        <v>237</v>
      </c>
      <c r="K74" s="35" t="s">
        <v>251</v>
      </c>
      <c r="L74" s="36" t="s">
        <v>229</v>
      </c>
      <c r="M74" s="36">
        <v>1</v>
      </c>
      <c r="N74" s="11">
        <v>45139</v>
      </c>
      <c r="O74" s="11">
        <v>45412</v>
      </c>
      <c r="P74" s="8">
        <f t="shared" si="0"/>
        <v>39</v>
      </c>
    </row>
    <row r="75" spans="1:16" ht="106.5" hidden="1" customHeight="1">
      <c r="A75" s="8" t="s">
        <v>25</v>
      </c>
      <c r="B75" s="8" t="s">
        <v>73</v>
      </c>
      <c r="C75" s="8">
        <v>2021</v>
      </c>
      <c r="D75" s="33" t="s">
        <v>252</v>
      </c>
      <c r="E75" s="8" t="s">
        <v>253</v>
      </c>
      <c r="F75" s="8" t="s">
        <v>29</v>
      </c>
      <c r="G75" s="9" t="s">
        <v>254</v>
      </c>
      <c r="H75" s="9" t="s">
        <v>255</v>
      </c>
      <c r="I75" s="9" t="s">
        <v>256</v>
      </c>
      <c r="J75" s="9" t="s">
        <v>257</v>
      </c>
      <c r="K75" s="9" t="s">
        <v>258</v>
      </c>
      <c r="L75" s="8" t="s">
        <v>259</v>
      </c>
      <c r="M75" s="8">
        <v>1</v>
      </c>
      <c r="N75" s="11">
        <v>45170</v>
      </c>
      <c r="O75" s="11">
        <v>45412</v>
      </c>
      <c r="P75" s="8">
        <f t="shared" ref="P75:P138" si="1">ROUND(((O75-N75)/7),1)</f>
        <v>34.6</v>
      </c>
    </row>
    <row r="76" spans="1:16" ht="106.5" hidden="1" customHeight="1">
      <c r="A76" s="8" t="s">
        <v>25</v>
      </c>
      <c r="B76" s="8" t="s">
        <v>73</v>
      </c>
      <c r="C76" s="8">
        <v>2021</v>
      </c>
      <c r="D76" s="33" t="s">
        <v>252</v>
      </c>
      <c r="E76" s="8" t="s">
        <v>253</v>
      </c>
      <c r="F76" s="8" t="s">
        <v>29</v>
      </c>
      <c r="G76" s="9" t="s">
        <v>254</v>
      </c>
      <c r="H76" s="9" t="s">
        <v>255</v>
      </c>
      <c r="I76" s="9" t="s">
        <v>256</v>
      </c>
      <c r="J76" s="9" t="s">
        <v>257</v>
      </c>
      <c r="K76" s="9" t="s">
        <v>260</v>
      </c>
      <c r="L76" s="8" t="s">
        <v>261</v>
      </c>
      <c r="M76" s="8">
        <v>1</v>
      </c>
      <c r="N76" s="11">
        <v>45170</v>
      </c>
      <c r="O76" s="11">
        <v>45412</v>
      </c>
      <c r="P76" s="8">
        <f t="shared" si="1"/>
        <v>34.6</v>
      </c>
    </row>
    <row r="77" spans="1:16" ht="106.5" hidden="1" customHeight="1">
      <c r="A77" s="8" t="s">
        <v>25</v>
      </c>
      <c r="B77" s="8" t="s">
        <v>73</v>
      </c>
      <c r="C77" s="8">
        <v>2021</v>
      </c>
      <c r="D77" s="33" t="s">
        <v>252</v>
      </c>
      <c r="E77" s="8" t="s">
        <v>253</v>
      </c>
      <c r="F77" s="8" t="s">
        <v>29</v>
      </c>
      <c r="G77" s="9" t="s">
        <v>254</v>
      </c>
      <c r="H77" s="9" t="s">
        <v>255</v>
      </c>
      <c r="I77" s="9" t="s">
        <v>256</v>
      </c>
      <c r="J77" s="9" t="s">
        <v>257</v>
      </c>
      <c r="K77" s="9" t="s">
        <v>262</v>
      </c>
      <c r="L77" s="8" t="s">
        <v>259</v>
      </c>
      <c r="M77" s="8">
        <v>1</v>
      </c>
      <c r="N77" s="11">
        <v>45170</v>
      </c>
      <c r="O77" s="11">
        <v>45412</v>
      </c>
      <c r="P77" s="8">
        <f t="shared" si="1"/>
        <v>34.6</v>
      </c>
    </row>
    <row r="78" spans="1:16" ht="106.5" hidden="1" customHeight="1">
      <c r="A78" s="8" t="s">
        <v>25</v>
      </c>
      <c r="B78" s="8" t="s">
        <v>36</v>
      </c>
      <c r="C78" s="8">
        <v>2022</v>
      </c>
      <c r="D78" s="33" t="s">
        <v>263</v>
      </c>
      <c r="E78" s="8" t="s">
        <v>253</v>
      </c>
      <c r="F78" s="8" t="s">
        <v>29</v>
      </c>
      <c r="G78" s="9" t="s">
        <v>264</v>
      </c>
      <c r="H78" s="9" t="s">
        <v>265</v>
      </c>
      <c r="I78" s="9" t="s">
        <v>256</v>
      </c>
      <c r="J78" s="9" t="s">
        <v>257</v>
      </c>
      <c r="K78" s="9" t="s">
        <v>258</v>
      </c>
      <c r="L78" s="8" t="s">
        <v>259</v>
      </c>
      <c r="M78" s="8">
        <v>1</v>
      </c>
      <c r="N78" s="11">
        <v>45170</v>
      </c>
      <c r="O78" s="11">
        <v>45412</v>
      </c>
      <c r="P78" s="8">
        <f t="shared" si="1"/>
        <v>34.6</v>
      </c>
    </row>
    <row r="79" spans="1:16" ht="106.5" hidden="1" customHeight="1">
      <c r="A79" s="8" t="s">
        <v>25</v>
      </c>
      <c r="B79" s="8" t="s">
        <v>36</v>
      </c>
      <c r="C79" s="8">
        <v>2022</v>
      </c>
      <c r="D79" s="33" t="s">
        <v>263</v>
      </c>
      <c r="E79" s="8" t="s">
        <v>253</v>
      </c>
      <c r="F79" s="8" t="s">
        <v>29</v>
      </c>
      <c r="G79" s="9" t="s">
        <v>264</v>
      </c>
      <c r="H79" s="9" t="s">
        <v>265</v>
      </c>
      <c r="I79" s="9" t="s">
        <v>256</v>
      </c>
      <c r="J79" s="9" t="s">
        <v>257</v>
      </c>
      <c r="K79" s="9" t="s">
        <v>260</v>
      </c>
      <c r="L79" s="8" t="s">
        <v>261</v>
      </c>
      <c r="M79" s="8">
        <v>1</v>
      </c>
      <c r="N79" s="11">
        <v>45170</v>
      </c>
      <c r="O79" s="11">
        <v>45412</v>
      </c>
      <c r="P79" s="8">
        <f t="shared" si="1"/>
        <v>34.6</v>
      </c>
    </row>
    <row r="80" spans="1:16" ht="106.5" hidden="1" customHeight="1">
      <c r="A80" s="8" t="s">
        <v>25</v>
      </c>
      <c r="B80" s="8" t="s">
        <v>36</v>
      </c>
      <c r="C80" s="8">
        <v>2022</v>
      </c>
      <c r="D80" s="33" t="s">
        <v>263</v>
      </c>
      <c r="E80" s="8" t="s">
        <v>253</v>
      </c>
      <c r="F80" s="8" t="s">
        <v>29</v>
      </c>
      <c r="G80" s="9" t="s">
        <v>264</v>
      </c>
      <c r="H80" s="9" t="s">
        <v>265</v>
      </c>
      <c r="I80" s="9" t="s">
        <v>256</v>
      </c>
      <c r="J80" s="9" t="s">
        <v>257</v>
      </c>
      <c r="K80" s="9" t="s">
        <v>266</v>
      </c>
      <c r="L80" s="8" t="s">
        <v>259</v>
      </c>
      <c r="M80" s="8">
        <v>1</v>
      </c>
      <c r="N80" s="11">
        <v>45170</v>
      </c>
      <c r="O80" s="11">
        <v>45412</v>
      </c>
      <c r="P80" s="8">
        <f t="shared" si="1"/>
        <v>34.6</v>
      </c>
    </row>
    <row r="81" spans="1:16" ht="106.5" hidden="1" customHeight="1">
      <c r="A81" s="18" t="s">
        <v>25</v>
      </c>
      <c r="B81" s="18" t="s">
        <v>73</v>
      </c>
      <c r="C81" s="18">
        <v>2021</v>
      </c>
      <c r="D81" s="18" t="s">
        <v>207</v>
      </c>
      <c r="E81" s="18" t="s">
        <v>270</v>
      </c>
      <c r="F81" s="18" t="s">
        <v>271</v>
      </c>
      <c r="G81" s="19" t="s">
        <v>272</v>
      </c>
      <c r="H81" s="19" t="s">
        <v>210</v>
      </c>
      <c r="I81" s="19" t="s">
        <v>273</v>
      </c>
      <c r="J81" s="19" t="s">
        <v>274</v>
      </c>
      <c r="K81" s="43" t="s">
        <v>275</v>
      </c>
      <c r="L81" s="44" t="s">
        <v>276</v>
      </c>
      <c r="M81" s="18">
        <v>1</v>
      </c>
      <c r="N81" s="45">
        <v>45148</v>
      </c>
      <c r="O81" s="45">
        <v>45169</v>
      </c>
      <c r="P81" s="8">
        <f t="shared" si="1"/>
        <v>3</v>
      </c>
    </row>
    <row r="82" spans="1:16" ht="106.5" hidden="1" customHeight="1">
      <c r="A82" s="18" t="s">
        <v>25</v>
      </c>
      <c r="B82" s="18" t="s">
        <v>73</v>
      </c>
      <c r="C82" s="18">
        <v>2021</v>
      </c>
      <c r="D82" s="18" t="s">
        <v>207</v>
      </c>
      <c r="E82" s="18" t="s">
        <v>270</v>
      </c>
      <c r="F82" s="18" t="s">
        <v>271</v>
      </c>
      <c r="G82" s="19" t="s">
        <v>272</v>
      </c>
      <c r="H82" s="19" t="s">
        <v>210</v>
      </c>
      <c r="I82" s="19" t="s">
        <v>273</v>
      </c>
      <c r="J82" s="19" t="s">
        <v>274</v>
      </c>
      <c r="K82" s="19" t="s">
        <v>277</v>
      </c>
      <c r="L82" s="44" t="s">
        <v>278</v>
      </c>
      <c r="M82" s="18">
        <v>5</v>
      </c>
      <c r="N82" s="20">
        <v>45153</v>
      </c>
      <c r="O82" s="20">
        <v>45289</v>
      </c>
      <c r="P82" s="8">
        <f t="shared" si="1"/>
        <v>19.399999999999999</v>
      </c>
    </row>
    <row r="83" spans="1:16" ht="106.5" hidden="1" customHeight="1">
      <c r="A83" s="18" t="s">
        <v>25</v>
      </c>
      <c r="B83" s="18" t="s">
        <v>73</v>
      </c>
      <c r="C83" s="18">
        <v>2021</v>
      </c>
      <c r="D83" s="18" t="s">
        <v>207</v>
      </c>
      <c r="E83" s="18" t="s">
        <v>270</v>
      </c>
      <c r="F83" s="18" t="s">
        <v>271</v>
      </c>
      <c r="G83" s="19" t="s">
        <v>272</v>
      </c>
      <c r="H83" s="19" t="s">
        <v>210</v>
      </c>
      <c r="I83" s="19" t="s">
        <v>273</v>
      </c>
      <c r="J83" s="19" t="s">
        <v>274</v>
      </c>
      <c r="K83" s="19" t="s">
        <v>279</v>
      </c>
      <c r="L83" s="44" t="s">
        <v>280</v>
      </c>
      <c r="M83" s="18">
        <v>2</v>
      </c>
      <c r="N83" s="20">
        <v>45153</v>
      </c>
      <c r="O83" s="20">
        <v>45289</v>
      </c>
      <c r="P83" s="8">
        <f t="shared" si="1"/>
        <v>19.399999999999999</v>
      </c>
    </row>
    <row r="84" spans="1:16" ht="106.5" hidden="1" customHeight="1">
      <c r="A84" s="18" t="s">
        <v>25</v>
      </c>
      <c r="B84" s="18" t="s">
        <v>73</v>
      </c>
      <c r="C84" s="18">
        <v>2021</v>
      </c>
      <c r="D84" s="18" t="s">
        <v>207</v>
      </c>
      <c r="E84" s="18" t="s">
        <v>270</v>
      </c>
      <c r="F84" s="18" t="s">
        <v>271</v>
      </c>
      <c r="G84" s="19" t="s">
        <v>272</v>
      </c>
      <c r="H84" s="19" t="s">
        <v>210</v>
      </c>
      <c r="I84" s="19" t="s">
        <v>273</v>
      </c>
      <c r="J84" s="19" t="s">
        <v>274</v>
      </c>
      <c r="K84" s="19" t="s">
        <v>281</v>
      </c>
      <c r="L84" s="44" t="s">
        <v>282</v>
      </c>
      <c r="M84" s="18">
        <v>5</v>
      </c>
      <c r="N84" s="20">
        <v>45153</v>
      </c>
      <c r="O84" s="20">
        <v>45289</v>
      </c>
      <c r="P84" s="8">
        <f t="shared" si="1"/>
        <v>19.399999999999999</v>
      </c>
    </row>
    <row r="85" spans="1:16" ht="106.5" hidden="1" customHeight="1">
      <c r="A85" s="18" t="s">
        <v>25</v>
      </c>
      <c r="B85" s="18" t="s">
        <v>73</v>
      </c>
      <c r="C85" s="18">
        <v>2021</v>
      </c>
      <c r="D85" s="18" t="s">
        <v>207</v>
      </c>
      <c r="E85" s="18" t="s">
        <v>270</v>
      </c>
      <c r="F85" s="18" t="s">
        <v>271</v>
      </c>
      <c r="G85" s="19" t="s">
        <v>272</v>
      </c>
      <c r="H85" s="19" t="s">
        <v>210</v>
      </c>
      <c r="I85" s="19" t="s">
        <v>273</v>
      </c>
      <c r="J85" s="19" t="s">
        <v>274</v>
      </c>
      <c r="K85" s="19" t="s">
        <v>283</v>
      </c>
      <c r="L85" s="44" t="s">
        <v>276</v>
      </c>
      <c r="M85" s="18">
        <v>5</v>
      </c>
      <c r="N85" s="20">
        <v>45184</v>
      </c>
      <c r="O85" s="20">
        <v>45289</v>
      </c>
      <c r="P85" s="8">
        <f t="shared" si="1"/>
        <v>15</v>
      </c>
    </row>
    <row r="86" spans="1:16" ht="106.5" hidden="1" customHeight="1">
      <c r="A86" s="18" t="s">
        <v>25</v>
      </c>
      <c r="B86" s="18" t="s">
        <v>36</v>
      </c>
      <c r="C86" s="18">
        <v>2022</v>
      </c>
      <c r="D86" s="18" t="s">
        <v>284</v>
      </c>
      <c r="E86" s="18" t="s">
        <v>285</v>
      </c>
      <c r="F86" s="18" t="s">
        <v>271</v>
      </c>
      <c r="G86" s="19" t="s">
        <v>286</v>
      </c>
      <c r="H86" s="19" t="s">
        <v>287</v>
      </c>
      <c r="I86" s="19" t="s">
        <v>288</v>
      </c>
      <c r="J86" s="19" t="s">
        <v>274</v>
      </c>
      <c r="K86" s="43" t="s">
        <v>289</v>
      </c>
      <c r="L86" s="44" t="s">
        <v>276</v>
      </c>
      <c r="M86" s="18">
        <v>1</v>
      </c>
      <c r="N86" s="45">
        <v>45148</v>
      </c>
      <c r="O86" s="45">
        <v>45169</v>
      </c>
      <c r="P86" s="8">
        <f t="shared" si="1"/>
        <v>3</v>
      </c>
    </row>
    <row r="87" spans="1:16" ht="106.5" hidden="1" customHeight="1">
      <c r="A87" s="18" t="s">
        <v>25</v>
      </c>
      <c r="B87" s="18" t="s">
        <v>36</v>
      </c>
      <c r="C87" s="18">
        <v>2022</v>
      </c>
      <c r="D87" s="18" t="s">
        <v>284</v>
      </c>
      <c r="E87" s="18" t="s">
        <v>285</v>
      </c>
      <c r="F87" s="18" t="s">
        <v>271</v>
      </c>
      <c r="G87" s="19" t="s">
        <v>286</v>
      </c>
      <c r="H87" s="19" t="s">
        <v>287</v>
      </c>
      <c r="I87" s="19" t="s">
        <v>288</v>
      </c>
      <c r="J87" s="19" t="s">
        <v>274</v>
      </c>
      <c r="K87" s="19" t="s">
        <v>290</v>
      </c>
      <c r="L87" s="44" t="s">
        <v>278</v>
      </c>
      <c r="M87" s="18">
        <v>5</v>
      </c>
      <c r="N87" s="20">
        <v>45153</v>
      </c>
      <c r="O87" s="20">
        <v>45289</v>
      </c>
      <c r="P87" s="8">
        <f t="shared" si="1"/>
        <v>19.399999999999999</v>
      </c>
    </row>
    <row r="88" spans="1:16" ht="106.5" hidden="1" customHeight="1">
      <c r="A88" s="18" t="s">
        <v>25</v>
      </c>
      <c r="B88" s="18" t="s">
        <v>36</v>
      </c>
      <c r="C88" s="18">
        <v>2022</v>
      </c>
      <c r="D88" s="18" t="s">
        <v>284</v>
      </c>
      <c r="E88" s="18" t="s">
        <v>285</v>
      </c>
      <c r="F88" s="18" t="s">
        <v>271</v>
      </c>
      <c r="G88" s="19" t="s">
        <v>286</v>
      </c>
      <c r="H88" s="19" t="s">
        <v>287</v>
      </c>
      <c r="I88" s="19" t="s">
        <v>288</v>
      </c>
      <c r="J88" s="19" t="s">
        <v>274</v>
      </c>
      <c r="K88" s="19" t="s">
        <v>279</v>
      </c>
      <c r="L88" s="44" t="s">
        <v>280</v>
      </c>
      <c r="M88" s="18">
        <v>2</v>
      </c>
      <c r="N88" s="20">
        <v>45153</v>
      </c>
      <c r="O88" s="20">
        <v>45289</v>
      </c>
      <c r="P88" s="8">
        <f t="shared" si="1"/>
        <v>19.399999999999999</v>
      </c>
    </row>
    <row r="89" spans="1:16" ht="106.5" hidden="1" customHeight="1">
      <c r="A89" s="18" t="s">
        <v>25</v>
      </c>
      <c r="B89" s="18" t="s">
        <v>36</v>
      </c>
      <c r="C89" s="18">
        <v>2022</v>
      </c>
      <c r="D89" s="18" t="s">
        <v>284</v>
      </c>
      <c r="E89" s="18" t="s">
        <v>285</v>
      </c>
      <c r="F89" s="18" t="s">
        <v>271</v>
      </c>
      <c r="G89" s="19" t="s">
        <v>286</v>
      </c>
      <c r="H89" s="19" t="s">
        <v>287</v>
      </c>
      <c r="I89" s="19" t="s">
        <v>288</v>
      </c>
      <c r="J89" s="19" t="s">
        <v>274</v>
      </c>
      <c r="K89" s="19" t="s">
        <v>281</v>
      </c>
      <c r="L89" s="44" t="s">
        <v>282</v>
      </c>
      <c r="M89" s="18">
        <v>5</v>
      </c>
      <c r="N89" s="20">
        <v>45153</v>
      </c>
      <c r="O89" s="20">
        <v>45289</v>
      </c>
      <c r="P89" s="8">
        <f t="shared" si="1"/>
        <v>19.399999999999999</v>
      </c>
    </row>
    <row r="90" spans="1:16" ht="106.5" hidden="1" customHeight="1">
      <c r="A90" s="18" t="s">
        <v>25</v>
      </c>
      <c r="B90" s="18" t="s">
        <v>36</v>
      </c>
      <c r="C90" s="18">
        <v>2022</v>
      </c>
      <c r="D90" s="18" t="s">
        <v>284</v>
      </c>
      <c r="E90" s="18" t="s">
        <v>285</v>
      </c>
      <c r="F90" s="18" t="s">
        <v>271</v>
      </c>
      <c r="G90" s="19" t="s">
        <v>286</v>
      </c>
      <c r="H90" s="19" t="s">
        <v>287</v>
      </c>
      <c r="I90" s="19" t="s">
        <v>288</v>
      </c>
      <c r="J90" s="19" t="s">
        <v>274</v>
      </c>
      <c r="K90" s="19" t="s">
        <v>291</v>
      </c>
      <c r="L90" s="44" t="s">
        <v>276</v>
      </c>
      <c r="M90" s="18">
        <v>5</v>
      </c>
      <c r="N90" s="20">
        <v>45184</v>
      </c>
      <c r="O90" s="20">
        <v>45289</v>
      </c>
      <c r="P90" s="8">
        <f t="shared" si="1"/>
        <v>15</v>
      </c>
    </row>
    <row r="91" spans="1:16" ht="106.5" hidden="1" customHeight="1">
      <c r="A91" s="18" t="s">
        <v>25</v>
      </c>
      <c r="B91" s="18" t="s">
        <v>292</v>
      </c>
      <c r="C91" s="18">
        <v>2020</v>
      </c>
      <c r="D91" s="18" t="s">
        <v>293</v>
      </c>
      <c r="E91" s="18" t="s">
        <v>294</v>
      </c>
      <c r="F91" s="18" t="s">
        <v>271</v>
      </c>
      <c r="G91" s="43" t="s">
        <v>295</v>
      </c>
      <c r="H91" s="19" t="s">
        <v>296</v>
      </c>
      <c r="I91" s="9"/>
      <c r="J91" s="9" t="s">
        <v>297</v>
      </c>
      <c r="K91" s="9" t="s">
        <v>298</v>
      </c>
      <c r="L91" s="9" t="s">
        <v>276</v>
      </c>
      <c r="M91" s="8">
        <v>1</v>
      </c>
      <c r="N91" s="37">
        <v>45170</v>
      </c>
      <c r="O91" s="37">
        <v>45230</v>
      </c>
      <c r="P91" s="8">
        <f t="shared" si="1"/>
        <v>8.6</v>
      </c>
    </row>
    <row r="92" spans="1:16" ht="106.5" hidden="1" customHeight="1">
      <c r="A92" s="18" t="s">
        <v>25</v>
      </c>
      <c r="B92" s="18" t="s">
        <v>292</v>
      </c>
      <c r="C92" s="18">
        <v>2020</v>
      </c>
      <c r="D92" s="18" t="s">
        <v>293</v>
      </c>
      <c r="E92" s="18" t="s">
        <v>294</v>
      </c>
      <c r="F92" s="18" t="s">
        <v>271</v>
      </c>
      <c r="G92" s="43" t="s">
        <v>295</v>
      </c>
      <c r="H92" s="19" t="s">
        <v>296</v>
      </c>
      <c r="I92" s="9"/>
      <c r="J92" s="9" t="s">
        <v>297</v>
      </c>
      <c r="K92" s="9" t="s">
        <v>299</v>
      </c>
      <c r="L92" s="9" t="s">
        <v>300</v>
      </c>
      <c r="M92" s="8">
        <v>2</v>
      </c>
      <c r="N92" s="37">
        <v>45200</v>
      </c>
      <c r="O92" s="37">
        <v>45380</v>
      </c>
      <c r="P92" s="8">
        <f t="shared" si="1"/>
        <v>25.7</v>
      </c>
    </row>
    <row r="93" spans="1:16" ht="106.5" hidden="1" customHeight="1">
      <c r="A93" s="18" t="s">
        <v>25</v>
      </c>
      <c r="B93" s="18" t="s">
        <v>36</v>
      </c>
      <c r="C93" s="18">
        <v>2022</v>
      </c>
      <c r="D93" s="18" t="s">
        <v>263</v>
      </c>
      <c r="E93" s="18" t="s">
        <v>253</v>
      </c>
      <c r="F93" s="18" t="s">
        <v>271</v>
      </c>
      <c r="G93" s="43" t="s">
        <v>301</v>
      </c>
      <c r="H93" s="19" t="s">
        <v>265</v>
      </c>
      <c r="I93" s="9"/>
      <c r="J93" s="9" t="s">
        <v>297</v>
      </c>
      <c r="K93" s="9" t="s">
        <v>302</v>
      </c>
      <c r="L93" s="9" t="s">
        <v>276</v>
      </c>
      <c r="M93" s="8">
        <v>1</v>
      </c>
      <c r="N93" s="37">
        <v>45170</v>
      </c>
      <c r="O93" s="37">
        <v>45230</v>
      </c>
      <c r="P93" s="8">
        <f t="shared" si="1"/>
        <v>8.6</v>
      </c>
    </row>
    <row r="94" spans="1:16" ht="106.5" hidden="1" customHeight="1">
      <c r="A94" s="18" t="s">
        <v>25</v>
      </c>
      <c r="B94" s="18" t="s">
        <v>36</v>
      </c>
      <c r="C94" s="18">
        <v>2022</v>
      </c>
      <c r="D94" s="18" t="s">
        <v>263</v>
      </c>
      <c r="E94" s="18" t="s">
        <v>253</v>
      </c>
      <c r="F94" s="18" t="s">
        <v>271</v>
      </c>
      <c r="G94" s="43" t="s">
        <v>301</v>
      </c>
      <c r="H94" s="19" t="s">
        <v>265</v>
      </c>
      <c r="I94" s="9"/>
      <c r="J94" s="9" t="s">
        <v>297</v>
      </c>
      <c r="K94" s="9" t="s">
        <v>303</v>
      </c>
      <c r="L94" s="9" t="s">
        <v>300</v>
      </c>
      <c r="M94" s="8">
        <v>2</v>
      </c>
      <c r="N94" s="37">
        <v>45200</v>
      </c>
      <c r="O94" s="37">
        <v>45380</v>
      </c>
      <c r="P94" s="8">
        <f t="shared" si="1"/>
        <v>25.7</v>
      </c>
    </row>
    <row r="95" spans="1:16" ht="106.5" hidden="1" customHeight="1">
      <c r="A95" s="18" t="s">
        <v>25</v>
      </c>
      <c r="B95" s="18" t="s">
        <v>36</v>
      </c>
      <c r="C95" s="18">
        <v>2022</v>
      </c>
      <c r="D95" s="18" t="s">
        <v>47</v>
      </c>
      <c r="E95" s="18" t="s">
        <v>48</v>
      </c>
      <c r="F95" s="18" t="s">
        <v>271</v>
      </c>
      <c r="G95" s="19" t="s">
        <v>304</v>
      </c>
      <c r="H95" s="19" t="s">
        <v>50</v>
      </c>
      <c r="I95" s="9"/>
      <c r="J95" s="9" t="s">
        <v>305</v>
      </c>
      <c r="K95" s="9" t="s">
        <v>306</v>
      </c>
      <c r="L95" s="9" t="s">
        <v>219</v>
      </c>
      <c r="M95" s="8">
        <v>1</v>
      </c>
      <c r="N95" s="37">
        <v>45201</v>
      </c>
      <c r="O95" s="37">
        <v>45230</v>
      </c>
      <c r="P95" s="8">
        <f t="shared" si="1"/>
        <v>4.0999999999999996</v>
      </c>
    </row>
    <row r="96" spans="1:16" ht="106.5" hidden="1" customHeight="1">
      <c r="A96" s="18" t="s">
        <v>25</v>
      </c>
      <c r="B96" s="18" t="s">
        <v>36</v>
      </c>
      <c r="C96" s="18">
        <v>2022</v>
      </c>
      <c r="D96" s="18" t="s">
        <v>47</v>
      </c>
      <c r="E96" s="18" t="s">
        <v>48</v>
      </c>
      <c r="F96" s="18" t="s">
        <v>271</v>
      </c>
      <c r="G96" s="19" t="s">
        <v>304</v>
      </c>
      <c r="H96" s="19" t="s">
        <v>50</v>
      </c>
      <c r="I96" s="9"/>
      <c r="J96" s="9" t="s">
        <v>305</v>
      </c>
      <c r="K96" s="9" t="s">
        <v>307</v>
      </c>
      <c r="L96" s="9" t="s">
        <v>58</v>
      </c>
      <c r="M96" s="8">
        <v>1</v>
      </c>
      <c r="N96" s="37">
        <v>45216</v>
      </c>
      <c r="O96" s="37">
        <v>45260</v>
      </c>
      <c r="P96" s="8">
        <f t="shared" si="1"/>
        <v>6.3</v>
      </c>
    </row>
    <row r="97" spans="1:16" ht="106.5" hidden="1" customHeight="1">
      <c r="A97" s="18" t="s">
        <v>25</v>
      </c>
      <c r="B97" s="18" t="s">
        <v>36</v>
      </c>
      <c r="C97" s="18">
        <v>2022</v>
      </c>
      <c r="D97" s="18" t="s">
        <v>47</v>
      </c>
      <c r="E97" s="18" t="s">
        <v>48</v>
      </c>
      <c r="F97" s="18" t="s">
        <v>271</v>
      </c>
      <c r="G97" s="19" t="s">
        <v>304</v>
      </c>
      <c r="H97" s="19" t="s">
        <v>50</v>
      </c>
      <c r="I97" s="9"/>
      <c r="J97" s="9" t="s">
        <v>305</v>
      </c>
      <c r="K97" s="9" t="s">
        <v>308</v>
      </c>
      <c r="L97" s="9" t="s">
        <v>219</v>
      </c>
      <c r="M97" s="8">
        <v>4</v>
      </c>
      <c r="N97" s="37">
        <v>45231</v>
      </c>
      <c r="O97" s="37">
        <v>45534</v>
      </c>
      <c r="P97" s="8">
        <f t="shared" si="1"/>
        <v>43.3</v>
      </c>
    </row>
    <row r="98" spans="1:16" ht="106.5" hidden="1" customHeight="1">
      <c r="A98" s="18" t="s">
        <v>25</v>
      </c>
      <c r="B98" s="18" t="s">
        <v>309</v>
      </c>
      <c r="C98" s="18">
        <v>2019</v>
      </c>
      <c r="D98" s="18" t="s">
        <v>310</v>
      </c>
      <c r="E98" s="18" t="s">
        <v>311</v>
      </c>
      <c r="F98" s="18" t="s">
        <v>312</v>
      </c>
      <c r="G98" s="19" t="s">
        <v>313</v>
      </c>
      <c r="H98" s="19" t="s">
        <v>314</v>
      </c>
      <c r="I98" s="19" t="s">
        <v>315</v>
      </c>
      <c r="J98" s="19" t="s">
        <v>316</v>
      </c>
      <c r="K98" s="19" t="s">
        <v>317</v>
      </c>
      <c r="L98" s="44" t="s">
        <v>318</v>
      </c>
      <c r="M98" s="18">
        <v>1</v>
      </c>
      <c r="N98" s="20">
        <v>45139</v>
      </c>
      <c r="O98" s="20">
        <v>45275</v>
      </c>
      <c r="P98" s="18">
        <f t="shared" si="1"/>
        <v>19.399999999999999</v>
      </c>
    </row>
    <row r="99" spans="1:16" ht="106.5" hidden="1" customHeight="1">
      <c r="A99" s="18" t="s">
        <v>25</v>
      </c>
      <c r="B99" s="18" t="s">
        <v>309</v>
      </c>
      <c r="C99" s="18">
        <v>2019</v>
      </c>
      <c r="D99" s="18" t="s">
        <v>310</v>
      </c>
      <c r="E99" s="18" t="s">
        <v>311</v>
      </c>
      <c r="F99" s="18" t="s">
        <v>312</v>
      </c>
      <c r="G99" s="19" t="s">
        <v>313</v>
      </c>
      <c r="H99" s="19" t="s">
        <v>314</v>
      </c>
      <c r="I99" s="19" t="s">
        <v>315</v>
      </c>
      <c r="J99" s="19" t="s">
        <v>316</v>
      </c>
      <c r="K99" s="19" t="s">
        <v>319</v>
      </c>
      <c r="L99" s="44" t="s">
        <v>320</v>
      </c>
      <c r="M99" s="18">
        <v>1</v>
      </c>
      <c r="N99" s="20">
        <v>45139</v>
      </c>
      <c r="O99" s="20">
        <v>45275</v>
      </c>
      <c r="P99" s="18">
        <f t="shared" si="1"/>
        <v>19.399999999999999</v>
      </c>
    </row>
    <row r="100" spans="1:16" ht="106.5" hidden="1" customHeight="1">
      <c r="A100" s="18" t="s">
        <v>25</v>
      </c>
      <c r="B100" s="18" t="s">
        <v>321</v>
      </c>
      <c r="C100" s="18">
        <v>2017</v>
      </c>
      <c r="D100" s="18" t="s">
        <v>322</v>
      </c>
      <c r="E100" s="18" t="s">
        <v>323</v>
      </c>
      <c r="F100" s="18" t="s">
        <v>324</v>
      </c>
      <c r="G100" s="19" t="s">
        <v>325</v>
      </c>
      <c r="H100" s="19" t="s">
        <v>326</v>
      </c>
      <c r="I100" s="19" t="s">
        <v>327</v>
      </c>
      <c r="J100" s="19" t="s">
        <v>328</v>
      </c>
      <c r="K100" s="19" t="s">
        <v>329</v>
      </c>
      <c r="L100" s="18" t="s">
        <v>330</v>
      </c>
      <c r="M100" s="18">
        <v>2</v>
      </c>
      <c r="N100" s="20">
        <v>45139</v>
      </c>
      <c r="O100" s="20">
        <v>45382</v>
      </c>
      <c r="P100" s="18">
        <f t="shared" si="1"/>
        <v>34.700000000000003</v>
      </c>
    </row>
    <row r="101" spans="1:16" ht="106.5" hidden="1" customHeight="1">
      <c r="A101" s="18" t="s">
        <v>25</v>
      </c>
      <c r="B101" s="18" t="s">
        <v>321</v>
      </c>
      <c r="C101" s="18">
        <v>2017</v>
      </c>
      <c r="D101" s="18" t="s">
        <v>322</v>
      </c>
      <c r="E101" s="18" t="s">
        <v>323</v>
      </c>
      <c r="F101" s="18" t="s">
        <v>324</v>
      </c>
      <c r="G101" s="19" t="s">
        <v>325</v>
      </c>
      <c r="H101" s="19" t="s">
        <v>326</v>
      </c>
      <c r="I101" s="19" t="s">
        <v>327</v>
      </c>
      <c r="J101" s="19" t="s">
        <v>328</v>
      </c>
      <c r="K101" s="19" t="s">
        <v>331</v>
      </c>
      <c r="L101" s="18" t="s">
        <v>330</v>
      </c>
      <c r="M101" s="18">
        <v>2</v>
      </c>
      <c r="N101" s="20">
        <v>45231</v>
      </c>
      <c r="O101" s="20">
        <v>45321</v>
      </c>
      <c r="P101" s="18">
        <f t="shared" si="1"/>
        <v>12.9</v>
      </c>
    </row>
    <row r="102" spans="1:16" ht="106.5" hidden="1" customHeight="1">
      <c r="A102" s="18" t="s">
        <v>25</v>
      </c>
      <c r="B102" s="18" t="s">
        <v>321</v>
      </c>
      <c r="C102" s="18">
        <v>2017</v>
      </c>
      <c r="D102" s="18" t="s">
        <v>322</v>
      </c>
      <c r="E102" s="18" t="s">
        <v>323</v>
      </c>
      <c r="F102" s="18" t="s">
        <v>324</v>
      </c>
      <c r="G102" s="19" t="s">
        <v>325</v>
      </c>
      <c r="H102" s="19" t="s">
        <v>326</v>
      </c>
      <c r="I102" s="19" t="s">
        <v>327</v>
      </c>
      <c r="J102" s="19" t="s">
        <v>328</v>
      </c>
      <c r="K102" s="19" t="s">
        <v>332</v>
      </c>
      <c r="L102" s="18" t="s">
        <v>333</v>
      </c>
      <c r="M102" s="18">
        <v>1</v>
      </c>
      <c r="N102" s="20">
        <v>45292</v>
      </c>
      <c r="O102" s="20">
        <v>45322</v>
      </c>
      <c r="P102" s="18">
        <f t="shared" si="1"/>
        <v>4.3</v>
      </c>
    </row>
    <row r="103" spans="1:16" ht="106.5" hidden="1" customHeight="1">
      <c r="A103" s="18" t="s">
        <v>25</v>
      </c>
      <c r="B103" s="18" t="s">
        <v>36</v>
      </c>
      <c r="C103" s="18">
        <v>2022</v>
      </c>
      <c r="D103" s="18" t="s">
        <v>147</v>
      </c>
      <c r="E103" s="18" t="s">
        <v>148</v>
      </c>
      <c r="F103" s="18" t="s">
        <v>324</v>
      </c>
      <c r="G103" s="19" t="s">
        <v>149</v>
      </c>
      <c r="H103" s="19" t="s">
        <v>150</v>
      </c>
      <c r="I103" s="19" t="s">
        <v>334</v>
      </c>
      <c r="J103" s="19" t="s">
        <v>335</v>
      </c>
      <c r="K103" s="19" t="s">
        <v>336</v>
      </c>
      <c r="L103" s="18" t="s">
        <v>337</v>
      </c>
      <c r="M103" s="18">
        <v>1</v>
      </c>
      <c r="N103" s="20">
        <v>45139</v>
      </c>
      <c r="O103" s="20">
        <v>45169</v>
      </c>
      <c r="P103" s="8">
        <f t="shared" si="1"/>
        <v>4.3</v>
      </c>
    </row>
    <row r="104" spans="1:16" ht="106.5" hidden="1" customHeight="1">
      <c r="A104" s="18" t="s">
        <v>25</v>
      </c>
      <c r="B104" s="18" t="s">
        <v>36</v>
      </c>
      <c r="C104" s="18">
        <v>2022</v>
      </c>
      <c r="D104" s="18" t="s">
        <v>147</v>
      </c>
      <c r="E104" s="18" t="s">
        <v>148</v>
      </c>
      <c r="F104" s="18" t="s">
        <v>324</v>
      </c>
      <c r="G104" s="19" t="s">
        <v>149</v>
      </c>
      <c r="H104" s="19" t="s">
        <v>150</v>
      </c>
      <c r="I104" s="19" t="s">
        <v>334</v>
      </c>
      <c r="J104" s="19" t="s">
        <v>335</v>
      </c>
      <c r="K104" s="19" t="s">
        <v>338</v>
      </c>
      <c r="L104" s="18" t="s">
        <v>261</v>
      </c>
      <c r="M104" s="18">
        <v>1</v>
      </c>
      <c r="N104" s="20">
        <v>45139</v>
      </c>
      <c r="O104" s="20">
        <v>45169</v>
      </c>
      <c r="P104" s="8">
        <f t="shared" si="1"/>
        <v>4.3</v>
      </c>
    </row>
    <row r="105" spans="1:16" ht="106.5" hidden="1" customHeight="1">
      <c r="A105" s="18" t="s">
        <v>25</v>
      </c>
      <c r="B105" s="18" t="s">
        <v>36</v>
      </c>
      <c r="C105" s="18">
        <v>2022</v>
      </c>
      <c r="D105" s="18" t="s">
        <v>147</v>
      </c>
      <c r="E105" s="18" t="s">
        <v>148</v>
      </c>
      <c r="F105" s="18" t="s">
        <v>324</v>
      </c>
      <c r="G105" s="19" t="s">
        <v>149</v>
      </c>
      <c r="H105" s="19" t="s">
        <v>150</v>
      </c>
      <c r="I105" s="19" t="s">
        <v>334</v>
      </c>
      <c r="J105" s="19" t="s">
        <v>335</v>
      </c>
      <c r="K105" s="19" t="s">
        <v>339</v>
      </c>
      <c r="L105" s="18" t="s">
        <v>280</v>
      </c>
      <c r="M105" s="18">
        <v>1</v>
      </c>
      <c r="N105" s="20">
        <v>45170</v>
      </c>
      <c r="O105" s="20">
        <v>45260</v>
      </c>
      <c r="P105" s="8">
        <f t="shared" si="1"/>
        <v>12.9</v>
      </c>
    </row>
    <row r="106" spans="1:16" ht="106.5" hidden="1" customHeight="1">
      <c r="A106" s="18" t="s">
        <v>25</v>
      </c>
      <c r="B106" s="18" t="s">
        <v>36</v>
      </c>
      <c r="C106" s="18">
        <v>2022</v>
      </c>
      <c r="D106" s="18" t="s">
        <v>147</v>
      </c>
      <c r="E106" s="18" t="s">
        <v>148</v>
      </c>
      <c r="F106" s="18" t="s">
        <v>324</v>
      </c>
      <c r="G106" s="19" t="s">
        <v>149</v>
      </c>
      <c r="H106" s="19" t="s">
        <v>150</v>
      </c>
      <c r="I106" s="19" t="s">
        <v>334</v>
      </c>
      <c r="J106" s="19" t="s">
        <v>335</v>
      </c>
      <c r="K106" s="19" t="s">
        <v>340</v>
      </c>
      <c r="L106" s="18" t="s">
        <v>341</v>
      </c>
      <c r="M106" s="18">
        <v>1</v>
      </c>
      <c r="N106" s="20">
        <v>45231</v>
      </c>
      <c r="O106" s="20">
        <v>45382</v>
      </c>
      <c r="P106" s="8">
        <f t="shared" si="1"/>
        <v>21.6</v>
      </c>
    </row>
    <row r="107" spans="1:16" ht="106.5" hidden="1" customHeight="1">
      <c r="A107" s="18" t="s">
        <v>25</v>
      </c>
      <c r="B107" s="18" t="s">
        <v>36</v>
      </c>
      <c r="C107" s="18">
        <v>2022</v>
      </c>
      <c r="D107" s="18" t="s">
        <v>185</v>
      </c>
      <c r="E107" s="18" t="s">
        <v>342</v>
      </c>
      <c r="F107" s="18" t="s">
        <v>324</v>
      </c>
      <c r="G107" s="19" t="s">
        <v>187</v>
      </c>
      <c r="H107" s="19" t="s">
        <v>188</v>
      </c>
      <c r="I107" s="19" t="s">
        <v>343</v>
      </c>
      <c r="J107" s="19" t="s">
        <v>344</v>
      </c>
      <c r="K107" s="19" t="s">
        <v>345</v>
      </c>
      <c r="L107" s="18" t="s">
        <v>81</v>
      </c>
      <c r="M107" s="18">
        <v>1</v>
      </c>
      <c r="N107" s="20">
        <v>45170</v>
      </c>
      <c r="O107" s="20">
        <v>45199</v>
      </c>
      <c r="P107" s="8">
        <f t="shared" si="1"/>
        <v>4.0999999999999996</v>
      </c>
    </row>
    <row r="108" spans="1:16" ht="106.5" hidden="1" customHeight="1">
      <c r="A108" s="18" t="s">
        <v>25</v>
      </c>
      <c r="B108" s="18" t="s">
        <v>36</v>
      </c>
      <c r="C108" s="18">
        <v>2022</v>
      </c>
      <c r="D108" s="18" t="s">
        <v>185</v>
      </c>
      <c r="E108" s="18" t="s">
        <v>342</v>
      </c>
      <c r="F108" s="18" t="s">
        <v>324</v>
      </c>
      <c r="G108" s="19" t="s">
        <v>187</v>
      </c>
      <c r="H108" s="19" t="s">
        <v>188</v>
      </c>
      <c r="I108" s="19" t="s">
        <v>343</v>
      </c>
      <c r="J108" s="19" t="s">
        <v>344</v>
      </c>
      <c r="K108" s="19" t="s">
        <v>346</v>
      </c>
      <c r="L108" s="18" t="s">
        <v>83</v>
      </c>
      <c r="M108" s="18">
        <v>1</v>
      </c>
      <c r="N108" s="20">
        <v>45231</v>
      </c>
      <c r="O108" s="20">
        <v>45291</v>
      </c>
      <c r="P108" s="8">
        <f t="shared" si="1"/>
        <v>8.6</v>
      </c>
    </row>
    <row r="109" spans="1:16" ht="106.5" hidden="1" customHeight="1">
      <c r="A109" s="18" t="s">
        <v>25</v>
      </c>
      <c r="B109" s="18" t="s">
        <v>36</v>
      </c>
      <c r="C109" s="18">
        <v>2022</v>
      </c>
      <c r="D109" s="18" t="s">
        <v>347</v>
      </c>
      <c r="E109" s="18" t="s">
        <v>348</v>
      </c>
      <c r="F109" s="18" t="s">
        <v>324</v>
      </c>
      <c r="G109" s="19" t="s">
        <v>349</v>
      </c>
      <c r="H109" s="19" t="s">
        <v>350</v>
      </c>
      <c r="I109" s="19" t="s">
        <v>351</v>
      </c>
      <c r="J109" s="19" t="s">
        <v>352</v>
      </c>
      <c r="K109" s="19" t="s">
        <v>353</v>
      </c>
      <c r="L109" s="18" t="s">
        <v>354</v>
      </c>
      <c r="M109" s="18">
        <v>1</v>
      </c>
      <c r="N109" s="20">
        <v>45139</v>
      </c>
      <c r="O109" s="20">
        <v>45169</v>
      </c>
      <c r="P109" s="8">
        <f t="shared" si="1"/>
        <v>4.3</v>
      </c>
    </row>
    <row r="110" spans="1:16" ht="106.5" hidden="1" customHeight="1">
      <c r="A110" s="18" t="s">
        <v>25</v>
      </c>
      <c r="B110" s="18" t="s">
        <v>36</v>
      </c>
      <c r="C110" s="18">
        <v>2022</v>
      </c>
      <c r="D110" s="18" t="s">
        <v>347</v>
      </c>
      <c r="E110" s="18" t="s">
        <v>348</v>
      </c>
      <c r="F110" s="18" t="s">
        <v>324</v>
      </c>
      <c r="G110" s="19" t="s">
        <v>349</v>
      </c>
      <c r="H110" s="19" t="s">
        <v>350</v>
      </c>
      <c r="I110" s="19" t="s">
        <v>351</v>
      </c>
      <c r="J110" s="19" t="s">
        <v>352</v>
      </c>
      <c r="K110" s="19" t="s">
        <v>355</v>
      </c>
      <c r="L110" s="18" t="s">
        <v>330</v>
      </c>
      <c r="M110" s="18">
        <v>8</v>
      </c>
      <c r="N110" s="20">
        <v>45170</v>
      </c>
      <c r="O110" s="20">
        <v>45230</v>
      </c>
      <c r="P110" s="8">
        <f t="shared" si="1"/>
        <v>8.6</v>
      </c>
    </row>
    <row r="111" spans="1:16" ht="106.5" hidden="1" customHeight="1">
      <c r="A111" s="18" t="s">
        <v>25</v>
      </c>
      <c r="B111" s="18" t="s">
        <v>36</v>
      </c>
      <c r="C111" s="18">
        <v>2022</v>
      </c>
      <c r="D111" s="18" t="s">
        <v>347</v>
      </c>
      <c r="E111" s="18" t="s">
        <v>348</v>
      </c>
      <c r="F111" s="18" t="s">
        <v>324</v>
      </c>
      <c r="G111" s="19" t="s">
        <v>349</v>
      </c>
      <c r="H111" s="19" t="s">
        <v>350</v>
      </c>
      <c r="I111" s="19" t="s">
        <v>351</v>
      </c>
      <c r="J111" s="19" t="s">
        <v>352</v>
      </c>
      <c r="K111" s="19" t="s">
        <v>356</v>
      </c>
      <c r="L111" s="18" t="s">
        <v>330</v>
      </c>
      <c r="M111" s="18">
        <v>1</v>
      </c>
      <c r="N111" s="20">
        <v>45231</v>
      </c>
      <c r="O111" s="20">
        <v>45260</v>
      </c>
      <c r="P111" s="8">
        <f t="shared" si="1"/>
        <v>4.0999999999999996</v>
      </c>
    </row>
    <row r="112" spans="1:16" ht="106.5" hidden="1" customHeight="1">
      <c r="A112" s="18" t="s">
        <v>25</v>
      </c>
      <c r="B112" s="18" t="s">
        <v>36</v>
      </c>
      <c r="C112" s="18">
        <v>2022</v>
      </c>
      <c r="D112" s="18" t="s">
        <v>347</v>
      </c>
      <c r="E112" s="18" t="s">
        <v>348</v>
      </c>
      <c r="F112" s="18" t="s">
        <v>324</v>
      </c>
      <c r="G112" s="19" t="s">
        <v>349</v>
      </c>
      <c r="H112" s="19" t="s">
        <v>350</v>
      </c>
      <c r="I112" s="19" t="s">
        <v>351</v>
      </c>
      <c r="J112" s="19" t="s">
        <v>352</v>
      </c>
      <c r="K112" s="19" t="s">
        <v>357</v>
      </c>
      <c r="L112" s="18" t="s">
        <v>261</v>
      </c>
      <c r="M112" s="18">
        <v>1</v>
      </c>
      <c r="N112" s="20">
        <v>45261</v>
      </c>
      <c r="O112" s="20">
        <v>45291</v>
      </c>
      <c r="P112" s="8">
        <f t="shared" si="1"/>
        <v>4.3</v>
      </c>
    </row>
    <row r="113" spans="1:16" ht="106.5" hidden="1" customHeight="1">
      <c r="A113" s="18" t="s">
        <v>25</v>
      </c>
      <c r="B113" s="18" t="s">
        <v>36</v>
      </c>
      <c r="C113" s="18">
        <v>2022</v>
      </c>
      <c r="D113" s="18" t="s">
        <v>358</v>
      </c>
      <c r="E113" s="18" t="s">
        <v>359</v>
      </c>
      <c r="F113" s="18" t="s">
        <v>324</v>
      </c>
      <c r="G113" s="19" t="s">
        <v>360</v>
      </c>
      <c r="H113" s="19" t="s">
        <v>361</v>
      </c>
      <c r="I113" s="19" t="s">
        <v>362</v>
      </c>
      <c r="J113" s="19" t="s">
        <v>363</v>
      </c>
      <c r="K113" s="19" t="s">
        <v>353</v>
      </c>
      <c r="L113" s="18" t="s">
        <v>354</v>
      </c>
      <c r="M113" s="18">
        <v>1</v>
      </c>
      <c r="N113" s="20">
        <v>45139</v>
      </c>
      <c r="O113" s="20">
        <v>45169</v>
      </c>
      <c r="P113" s="8">
        <f t="shared" si="1"/>
        <v>4.3</v>
      </c>
    </row>
    <row r="114" spans="1:16" ht="106.5" hidden="1" customHeight="1">
      <c r="A114" s="18" t="s">
        <v>25</v>
      </c>
      <c r="B114" s="18" t="s">
        <v>36</v>
      </c>
      <c r="C114" s="18">
        <v>2022</v>
      </c>
      <c r="D114" s="18" t="s">
        <v>358</v>
      </c>
      <c r="E114" s="18" t="s">
        <v>359</v>
      </c>
      <c r="F114" s="18" t="s">
        <v>324</v>
      </c>
      <c r="G114" s="19" t="s">
        <v>360</v>
      </c>
      <c r="H114" s="19" t="s">
        <v>361</v>
      </c>
      <c r="I114" s="19" t="s">
        <v>362</v>
      </c>
      <c r="J114" s="19" t="s">
        <v>363</v>
      </c>
      <c r="K114" s="19" t="s">
        <v>364</v>
      </c>
      <c r="L114" s="18" t="s">
        <v>330</v>
      </c>
      <c r="M114" s="18">
        <v>8</v>
      </c>
      <c r="N114" s="20">
        <v>45170</v>
      </c>
      <c r="O114" s="20">
        <v>45230</v>
      </c>
      <c r="P114" s="8">
        <f t="shared" si="1"/>
        <v>8.6</v>
      </c>
    </row>
    <row r="115" spans="1:16" ht="106.5" hidden="1" customHeight="1">
      <c r="A115" s="18" t="s">
        <v>25</v>
      </c>
      <c r="B115" s="18" t="s">
        <v>36</v>
      </c>
      <c r="C115" s="18">
        <v>2022</v>
      </c>
      <c r="D115" s="18" t="s">
        <v>358</v>
      </c>
      <c r="E115" s="18" t="s">
        <v>359</v>
      </c>
      <c r="F115" s="18" t="s">
        <v>324</v>
      </c>
      <c r="G115" s="19" t="s">
        <v>360</v>
      </c>
      <c r="H115" s="19" t="s">
        <v>361</v>
      </c>
      <c r="I115" s="19" t="s">
        <v>362</v>
      </c>
      <c r="J115" s="19" t="s">
        <v>363</v>
      </c>
      <c r="K115" s="19" t="s">
        <v>365</v>
      </c>
      <c r="L115" s="18" t="s">
        <v>330</v>
      </c>
      <c r="M115" s="18">
        <v>2</v>
      </c>
      <c r="N115" s="20">
        <v>45139</v>
      </c>
      <c r="O115" s="20">
        <v>45260</v>
      </c>
      <c r="P115" s="8">
        <f t="shared" si="1"/>
        <v>17.3</v>
      </c>
    </row>
    <row r="116" spans="1:16" ht="106.5" hidden="1" customHeight="1">
      <c r="A116" s="18" t="s">
        <v>25</v>
      </c>
      <c r="B116" s="18" t="s">
        <v>36</v>
      </c>
      <c r="C116" s="18">
        <v>2022</v>
      </c>
      <c r="D116" s="18" t="s">
        <v>358</v>
      </c>
      <c r="E116" s="18" t="s">
        <v>359</v>
      </c>
      <c r="F116" s="18" t="s">
        <v>324</v>
      </c>
      <c r="G116" s="19" t="s">
        <v>360</v>
      </c>
      <c r="H116" s="19" t="s">
        <v>361</v>
      </c>
      <c r="I116" s="19" t="s">
        <v>362</v>
      </c>
      <c r="J116" s="19" t="s">
        <v>363</v>
      </c>
      <c r="K116" s="19" t="s">
        <v>357</v>
      </c>
      <c r="L116" s="18" t="s">
        <v>261</v>
      </c>
      <c r="M116" s="18">
        <v>1</v>
      </c>
      <c r="N116" s="20">
        <v>45261</v>
      </c>
      <c r="O116" s="20">
        <v>45291</v>
      </c>
      <c r="P116" s="8">
        <f t="shared" si="1"/>
        <v>4.3</v>
      </c>
    </row>
    <row r="117" spans="1:16" ht="106.5" hidden="1" customHeight="1">
      <c r="A117" s="18" t="s">
        <v>25</v>
      </c>
      <c r="B117" s="18" t="s">
        <v>36</v>
      </c>
      <c r="C117" s="18">
        <v>2022</v>
      </c>
      <c r="D117" s="18" t="s">
        <v>366</v>
      </c>
      <c r="E117" s="18" t="s">
        <v>367</v>
      </c>
      <c r="F117" s="18" t="s">
        <v>324</v>
      </c>
      <c r="G117" s="19" t="s">
        <v>368</v>
      </c>
      <c r="H117" s="19" t="s">
        <v>369</v>
      </c>
      <c r="I117" s="19" t="s">
        <v>370</v>
      </c>
      <c r="J117" s="19" t="s">
        <v>328</v>
      </c>
      <c r="K117" s="19" t="s">
        <v>371</v>
      </c>
      <c r="L117" s="18" t="s">
        <v>330</v>
      </c>
      <c r="M117" s="18">
        <v>1</v>
      </c>
      <c r="N117" s="20">
        <v>45139</v>
      </c>
      <c r="O117" s="20">
        <v>45169</v>
      </c>
      <c r="P117" s="8">
        <f t="shared" si="1"/>
        <v>4.3</v>
      </c>
    </row>
    <row r="118" spans="1:16" ht="106.5" hidden="1" customHeight="1">
      <c r="A118" s="18" t="s">
        <v>25</v>
      </c>
      <c r="B118" s="18" t="s">
        <v>36</v>
      </c>
      <c r="C118" s="18">
        <v>2022</v>
      </c>
      <c r="D118" s="18" t="s">
        <v>366</v>
      </c>
      <c r="E118" s="18" t="s">
        <v>367</v>
      </c>
      <c r="F118" s="18" t="s">
        <v>324</v>
      </c>
      <c r="G118" s="19" t="s">
        <v>368</v>
      </c>
      <c r="H118" s="19" t="s">
        <v>369</v>
      </c>
      <c r="I118" s="46" t="s">
        <v>370</v>
      </c>
      <c r="J118" s="19" t="s">
        <v>328</v>
      </c>
      <c r="K118" s="19" t="s">
        <v>372</v>
      </c>
      <c r="L118" s="19" t="s">
        <v>330</v>
      </c>
      <c r="M118" s="18">
        <v>1</v>
      </c>
      <c r="N118" s="20">
        <v>45170</v>
      </c>
      <c r="O118" s="20">
        <v>45199</v>
      </c>
      <c r="P118" s="8">
        <f t="shared" si="1"/>
        <v>4.0999999999999996</v>
      </c>
    </row>
    <row r="119" spans="1:16" ht="106.5" hidden="1" customHeight="1">
      <c r="A119" s="18" t="s">
        <v>25</v>
      </c>
      <c r="B119" s="18" t="s">
        <v>36</v>
      </c>
      <c r="C119" s="18">
        <v>2022</v>
      </c>
      <c r="D119" s="18" t="s">
        <v>366</v>
      </c>
      <c r="E119" s="18" t="s">
        <v>367</v>
      </c>
      <c r="F119" s="18" t="s">
        <v>324</v>
      </c>
      <c r="G119" s="19" t="s">
        <v>368</v>
      </c>
      <c r="H119" s="19" t="s">
        <v>369</v>
      </c>
      <c r="I119" s="46" t="s">
        <v>370</v>
      </c>
      <c r="J119" s="19" t="s">
        <v>328</v>
      </c>
      <c r="K119" s="19" t="s">
        <v>373</v>
      </c>
      <c r="L119" s="19" t="s">
        <v>261</v>
      </c>
      <c r="M119" s="47">
        <v>1</v>
      </c>
      <c r="N119" s="20">
        <v>45231</v>
      </c>
      <c r="O119" s="20">
        <v>45260</v>
      </c>
      <c r="P119" s="8">
        <f t="shared" si="1"/>
        <v>4.0999999999999996</v>
      </c>
    </row>
    <row r="120" spans="1:16" ht="106.5" hidden="1" customHeight="1">
      <c r="A120" s="18" t="s">
        <v>25</v>
      </c>
      <c r="B120" s="18" t="s">
        <v>36</v>
      </c>
      <c r="C120" s="18">
        <v>2022</v>
      </c>
      <c r="D120" s="18" t="s">
        <v>374</v>
      </c>
      <c r="E120" s="18" t="s">
        <v>375</v>
      </c>
      <c r="F120" s="18" t="s">
        <v>324</v>
      </c>
      <c r="G120" s="19" t="s">
        <v>376</v>
      </c>
      <c r="H120" s="19" t="s">
        <v>377</v>
      </c>
      <c r="I120" s="19" t="s">
        <v>378</v>
      </c>
      <c r="J120" s="19" t="s">
        <v>379</v>
      </c>
      <c r="K120" s="19" t="s">
        <v>380</v>
      </c>
      <c r="L120" s="18" t="s">
        <v>330</v>
      </c>
      <c r="M120" s="18">
        <v>2</v>
      </c>
      <c r="N120" s="20">
        <v>45139</v>
      </c>
      <c r="O120" s="20">
        <v>45382</v>
      </c>
      <c r="P120" s="8">
        <f t="shared" si="1"/>
        <v>34.700000000000003</v>
      </c>
    </row>
    <row r="121" spans="1:16" ht="106.5" hidden="1" customHeight="1">
      <c r="A121" s="18" t="s">
        <v>25</v>
      </c>
      <c r="B121" s="18" t="s">
        <v>36</v>
      </c>
      <c r="C121" s="18">
        <v>2022</v>
      </c>
      <c r="D121" s="18" t="s">
        <v>374</v>
      </c>
      <c r="E121" s="18" t="s">
        <v>375</v>
      </c>
      <c r="F121" s="18" t="s">
        <v>324</v>
      </c>
      <c r="G121" s="19" t="s">
        <v>376</v>
      </c>
      <c r="H121" s="19" t="s">
        <v>377</v>
      </c>
      <c r="I121" s="19" t="s">
        <v>378</v>
      </c>
      <c r="J121" s="19" t="s">
        <v>379</v>
      </c>
      <c r="K121" s="19" t="s">
        <v>381</v>
      </c>
      <c r="L121" s="18" t="s">
        <v>83</v>
      </c>
      <c r="M121" s="18">
        <v>2</v>
      </c>
      <c r="N121" s="20">
        <v>45170</v>
      </c>
      <c r="O121" s="20">
        <v>45473</v>
      </c>
      <c r="P121" s="8">
        <f t="shared" si="1"/>
        <v>43.3</v>
      </c>
    </row>
    <row r="122" spans="1:16" ht="106.5" hidden="1" customHeight="1">
      <c r="A122" s="18" t="s">
        <v>25</v>
      </c>
      <c r="B122" s="18" t="s">
        <v>36</v>
      </c>
      <c r="C122" s="18">
        <v>2022</v>
      </c>
      <c r="D122" s="18" t="s">
        <v>374</v>
      </c>
      <c r="E122" s="18" t="s">
        <v>375</v>
      </c>
      <c r="F122" s="18" t="s">
        <v>324</v>
      </c>
      <c r="G122" s="19" t="s">
        <v>376</v>
      </c>
      <c r="H122" s="19" t="s">
        <v>377</v>
      </c>
      <c r="I122" s="19" t="s">
        <v>378</v>
      </c>
      <c r="J122" s="19" t="s">
        <v>379</v>
      </c>
      <c r="K122" s="19" t="s">
        <v>382</v>
      </c>
      <c r="L122" s="18" t="s">
        <v>261</v>
      </c>
      <c r="M122" s="18">
        <v>2</v>
      </c>
      <c r="N122" s="20">
        <v>45200</v>
      </c>
      <c r="O122" s="20">
        <v>45504</v>
      </c>
      <c r="P122" s="8">
        <f t="shared" si="1"/>
        <v>43.4</v>
      </c>
    </row>
    <row r="123" spans="1:16" ht="106.5" hidden="1" customHeight="1">
      <c r="A123" s="48" t="s">
        <v>25</v>
      </c>
      <c r="B123" s="48" t="s">
        <v>36</v>
      </c>
      <c r="C123" s="48">
        <v>2022</v>
      </c>
      <c r="D123" s="48" t="s">
        <v>383</v>
      </c>
      <c r="E123" s="48" t="s">
        <v>384</v>
      </c>
      <c r="F123" s="48" t="s">
        <v>324</v>
      </c>
      <c r="G123" s="49" t="s">
        <v>385</v>
      </c>
      <c r="H123" s="49" t="s">
        <v>386</v>
      </c>
      <c r="I123" s="19" t="s">
        <v>387</v>
      </c>
      <c r="J123" s="19" t="s">
        <v>388</v>
      </c>
      <c r="K123" s="19" t="s">
        <v>389</v>
      </c>
      <c r="L123" s="18" t="s">
        <v>83</v>
      </c>
      <c r="M123" s="18">
        <v>7</v>
      </c>
      <c r="N123" s="20">
        <v>45170</v>
      </c>
      <c r="O123" s="20">
        <v>45230</v>
      </c>
      <c r="P123" s="8">
        <f t="shared" si="1"/>
        <v>8.6</v>
      </c>
    </row>
    <row r="124" spans="1:16" ht="106.5" hidden="1" customHeight="1">
      <c r="A124" s="48" t="s">
        <v>25</v>
      </c>
      <c r="B124" s="48" t="s">
        <v>36</v>
      </c>
      <c r="C124" s="48">
        <v>2022</v>
      </c>
      <c r="D124" s="48" t="s">
        <v>383</v>
      </c>
      <c r="E124" s="48" t="s">
        <v>384</v>
      </c>
      <c r="F124" s="48" t="s">
        <v>324</v>
      </c>
      <c r="G124" s="49" t="s">
        <v>385</v>
      </c>
      <c r="H124" s="49" t="s">
        <v>386</v>
      </c>
      <c r="I124" s="19" t="s">
        <v>387</v>
      </c>
      <c r="J124" s="19" t="s">
        <v>388</v>
      </c>
      <c r="K124" s="19" t="s">
        <v>390</v>
      </c>
      <c r="L124" s="18" t="s">
        <v>330</v>
      </c>
      <c r="M124" s="18">
        <v>7</v>
      </c>
      <c r="N124" s="20">
        <v>45231</v>
      </c>
      <c r="O124" s="20">
        <v>45260</v>
      </c>
      <c r="P124" s="8">
        <f t="shared" si="1"/>
        <v>4.0999999999999996</v>
      </c>
    </row>
    <row r="125" spans="1:16" ht="106.5" hidden="1" customHeight="1">
      <c r="A125" s="18" t="s">
        <v>25</v>
      </c>
      <c r="B125" s="18" t="s">
        <v>36</v>
      </c>
      <c r="C125" s="18">
        <v>2022</v>
      </c>
      <c r="D125" s="18" t="s">
        <v>391</v>
      </c>
      <c r="E125" s="18" t="s">
        <v>392</v>
      </c>
      <c r="F125" s="18" t="s">
        <v>324</v>
      </c>
      <c r="G125" s="19" t="s">
        <v>393</v>
      </c>
      <c r="H125" s="19" t="s">
        <v>394</v>
      </c>
      <c r="I125" s="19" t="s">
        <v>378</v>
      </c>
      <c r="J125" s="19" t="s">
        <v>379</v>
      </c>
      <c r="K125" s="19" t="s">
        <v>380</v>
      </c>
      <c r="L125" s="18" t="s">
        <v>330</v>
      </c>
      <c r="M125" s="18">
        <v>2</v>
      </c>
      <c r="N125" s="20">
        <v>45139</v>
      </c>
      <c r="O125" s="20">
        <v>45382</v>
      </c>
      <c r="P125" s="8">
        <f t="shared" si="1"/>
        <v>34.700000000000003</v>
      </c>
    </row>
    <row r="126" spans="1:16" ht="106.5" hidden="1" customHeight="1">
      <c r="A126" s="18" t="s">
        <v>25</v>
      </c>
      <c r="B126" s="18" t="s">
        <v>36</v>
      </c>
      <c r="C126" s="18">
        <v>2022</v>
      </c>
      <c r="D126" s="18" t="s">
        <v>391</v>
      </c>
      <c r="E126" s="18" t="s">
        <v>392</v>
      </c>
      <c r="F126" s="18" t="s">
        <v>324</v>
      </c>
      <c r="G126" s="19" t="s">
        <v>393</v>
      </c>
      <c r="H126" s="19" t="s">
        <v>394</v>
      </c>
      <c r="I126" s="19" t="s">
        <v>378</v>
      </c>
      <c r="J126" s="19" t="s">
        <v>379</v>
      </c>
      <c r="K126" s="143" t="s">
        <v>381</v>
      </c>
      <c r="L126" s="18" t="s">
        <v>83</v>
      </c>
      <c r="M126" s="141">
        <v>2</v>
      </c>
      <c r="N126" s="20">
        <v>45170</v>
      </c>
      <c r="O126" s="20">
        <v>45473</v>
      </c>
      <c r="P126" s="8">
        <f t="shared" si="1"/>
        <v>43.3</v>
      </c>
    </row>
    <row r="127" spans="1:16" ht="106.5" hidden="1" customHeight="1">
      <c r="A127" s="18" t="s">
        <v>25</v>
      </c>
      <c r="B127" s="18" t="s">
        <v>36</v>
      </c>
      <c r="C127" s="18">
        <v>2022</v>
      </c>
      <c r="D127" s="18" t="s">
        <v>391</v>
      </c>
      <c r="E127" s="18" t="s">
        <v>392</v>
      </c>
      <c r="F127" s="18" t="s">
        <v>324</v>
      </c>
      <c r="G127" s="19" t="s">
        <v>393</v>
      </c>
      <c r="H127" s="19" t="s">
        <v>394</v>
      </c>
      <c r="I127" s="19" t="s">
        <v>378</v>
      </c>
      <c r="J127" s="19" t="s">
        <v>379</v>
      </c>
      <c r="K127" s="143" t="s">
        <v>395</v>
      </c>
      <c r="L127" s="18" t="s">
        <v>261</v>
      </c>
      <c r="M127" s="18">
        <v>2</v>
      </c>
      <c r="N127" s="20">
        <v>45200</v>
      </c>
      <c r="O127" s="20">
        <v>45504</v>
      </c>
      <c r="P127" s="8">
        <f t="shared" si="1"/>
        <v>43.4</v>
      </c>
    </row>
    <row r="128" spans="1:16" ht="106.5" hidden="1" customHeight="1">
      <c r="A128" s="18" t="s">
        <v>25</v>
      </c>
      <c r="B128" s="18" t="s">
        <v>36</v>
      </c>
      <c r="C128" s="18">
        <v>2022</v>
      </c>
      <c r="D128" s="18" t="s">
        <v>396</v>
      </c>
      <c r="E128" s="18" t="s">
        <v>397</v>
      </c>
      <c r="F128" s="50" t="s">
        <v>398</v>
      </c>
      <c r="G128" s="19" t="s">
        <v>399</v>
      </c>
      <c r="H128" s="18" t="s">
        <v>400</v>
      </c>
      <c r="I128" s="50" t="s">
        <v>401</v>
      </c>
      <c r="J128" s="51" t="s">
        <v>402</v>
      </c>
      <c r="K128" s="50" t="s">
        <v>403</v>
      </c>
      <c r="L128" s="51" t="s">
        <v>404</v>
      </c>
      <c r="M128" s="50">
        <v>4</v>
      </c>
      <c r="N128" s="52">
        <v>45170</v>
      </c>
      <c r="O128" s="52">
        <v>45291</v>
      </c>
      <c r="P128" s="8">
        <f t="shared" si="1"/>
        <v>17.3</v>
      </c>
    </row>
    <row r="129" spans="1:16" ht="106.5" hidden="1" customHeight="1">
      <c r="A129" s="18" t="s">
        <v>25</v>
      </c>
      <c r="B129" s="18" t="s">
        <v>36</v>
      </c>
      <c r="C129" s="18">
        <v>2022</v>
      </c>
      <c r="D129" s="18" t="s">
        <v>396</v>
      </c>
      <c r="E129" s="18" t="s">
        <v>397</v>
      </c>
      <c r="F129" s="50" t="s">
        <v>398</v>
      </c>
      <c r="G129" s="19" t="s">
        <v>399</v>
      </c>
      <c r="H129" s="51" t="s">
        <v>400</v>
      </c>
      <c r="I129" s="51" t="s">
        <v>401</v>
      </c>
      <c r="J129" s="51" t="s">
        <v>402</v>
      </c>
      <c r="K129" s="149" t="s">
        <v>405</v>
      </c>
      <c r="L129" s="51" t="s">
        <v>404</v>
      </c>
      <c r="M129" s="53">
        <v>4</v>
      </c>
      <c r="N129" s="52">
        <v>45170</v>
      </c>
      <c r="O129" s="54">
        <v>45291</v>
      </c>
      <c r="P129" s="8">
        <f t="shared" si="1"/>
        <v>17.3</v>
      </c>
    </row>
    <row r="130" spans="1:16" ht="106.5" hidden="1" customHeight="1">
      <c r="A130" s="18" t="s">
        <v>25</v>
      </c>
      <c r="B130" s="18" t="s">
        <v>309</v>
      </c>
      <c r="C130" s="18">
        <v>2019</v>
      </c>
      <c r="D130" s="18" t="s">
        <v>310</v>
      </c>
      <c r="E130" s="18" t="s">
        <v>311</v>
      </c>
      <c r="F130" s="18" t="s">
        <v>406</v>
      </c>
      <c r="G130" s="19" t="s">
        <v>407</v>
      </c>
      <c r="H130" s="19" t="s">
        <v>314</v>
      </c>
      <c r="I130" s="19" t="s">
        <v>408</v>
      </c>
      <c r="J130" s="19" t="s">
        <v>409</v>
      </c>
      <c r="K130" s="19" t="s">
        <v>410</v>
      </c>
      <c r="L130" s="44" t="s">
        <v>411</v>
      </c>
      <c r="M130" s="18">
        <v>2</v>
      </c>
      <c r="N130" s="20">
        <v>45139</v>
      </c>
      <c r="O130" s="20">
        <v>45291</v>
      </c>
      <c r="P130" s="18">
        <f t="shared" si="1"/>
        <v>21.7</v>
      </c>
    </row>
    <row r="131" spans="1:16" ht="106.5" hidden="1" customHeight="1">
      <c r="A131" s="18" t="s">
        <v>25</v>
      </c>
      <c r="B131" s="18" t="s">
        <v>309</v>
      </c>
      <c r="C131" s="18">
        <v>2019</v>
      </c>
      <c r="D131" s="18" t="s">
        <v>310</v>
      </c>
      <c r="E131" s="18" t="s">
        <v>311</v>
      </c>
      <c r="F131" s="18" t="s">
        <v>406</v>
      </c>
      <c r="G131" s="19" t="s">
        <v>407</v>
      </c>
      <c r="H131" s="19" t="s">
        <v>314</v>
      </c>
      <c r="I131" s="19" t="s">
        <v>412</v>
      </c>
      <c r="J131" s="19" t="s">
        <v>413</v>
      </c>
      <c r="K131" s="19" t="s">
        <v>414</v>
      </c>
      <c r="L131" s="44" t="s">
        <v>415</v>
      </c>
      <c r="M131" s="18">
        <v>3</v>
      </c>
      <c r="N131" s="20">
        <v>45139</v>
      </c>
      <c r="O131" s="20">
        <v>45291</v>
      </c>
      <c r="P131" s="18">
        <f t="shared" si="1"/>
        <v>21.7</v>
      </c>
    </row>
    <row r="132" spans="1:16" ht="106.5" hidden="1" customHeight="1">
      <c r="A132" s="18" t="s">
        <v>25</v>
      </c>
      <c r="B132" s="18" t="s">
        <v>309</v>
      </c>
      <c r="C132" s="18">
        <v>2019</v>
      </c>
      <c r="D132" s="18" t="s">
        <v>310</v>
      </c>
      <c r="E132" s="18" t="s">
        <v>311</v>
      </c>
      <c r="F132" s="18" t="s">
        <v>406</v>
      </c>
      <c r="G132" s="19" t="s">
        <v>407</v>
      </c>
      <c r="H132" s="19" t="s">
        <v>314</v>
      </c>
      <c r="I132" s="19" t="s">
        <v>408</v>
      </c>
      <c r="J132" s="19" t="s">
        <v>416</v>
      </c>
      <c r="K132" s="19" t="s">
        <v>417</v>
      </c>
      <c r="L132" s="44" t="s">
        <v>418</v>
      </c>
      <c r="M132" s="18">
        <v>5</v>
      </c>
      <c r="N132" s="20">
        <v>45139</v>
      </c>
      <c r="O132" s="20">
        <v>45291</v>
      </c>
      <c r="P132" s="18">
        <f t="shared" si="1"/>
        <v>21.7</v>
      </c>
    </row>
    <row r="133" spans="1:16" ht="106.5" hidden="1" customHeight="1">
      <c r="A133" s="18" t="s">
        <v>25</v>
      </c>
      <c r="B133" s="18" t="s">
        <v>36</v>
      </c>
      <c r="C133" s="18">
        <v>2022</v>
      </c>
      <c r="D133" s="18" t="s">
        <v>419</v>
      </c>
      <c r="E133" s="18" t="s">
        <v>420</v>
      </c>
      <c r="F133" s="18" t="s">
        <v>406</v>
      </c>
      <c r="G133" s="19" t="s">
        <v>421</v>
      </c>
      <c r="H133" s="19" t="s">
        <v>422</v>
      </c>
      <c r="I133" s="19" t="s">
        <v>423</v>
      </c>
      <c r="J133" s="19" t="s">
        <v>424</v>
      </c>
      <c r="K133" s="55" t="s">
        <v>425</v>
      </c>
      <c r="L133" s="44" t="s">
        <v>426</v>
      </c>
      <c r="M133" s="18">
        <v>5</v>
      </c>
      <c r="N133" s="20">
        <v>45139</v>
      </c>
      <c r="O133" s="20">
        <v>45291</v>
      </c>
      <c r="P133" s="18">
        <f t="shared" si="1"/>
        <v>21.7</v>
      </c>
    </row>
    <row r="134" spans="1:16" ht="106.5" hidden="1" customHeight="1">
      <c r="A134" s="18" t="s">
        <v>25</v>
      </c>
      <c r="B134" s="18" t="s">
        <v>36</v>
      </c>
      <c r="C134" s="18">
        <v>2022</v>
      </c>
      <c r="D134" s="18" t="s">
        <v>419</v>
      </c>
      <c r="E134" s="18" t="s">
        <v>420</v>
      </c>
      <c r="F134" s="18" t="s">
        <v>406</v>
      </c>
      <c r="G134" s="19" t="s">
        <v>421</v>
      </c>
      <c r="H134" s="19" t="s">
        <v>422</v>
      </c>
      <c r="I134" s="19" t="s">
        <v>423</v>
      </c>
      <c r="J134" s="19" t="s">
        <v>427</v>
      </c>
      <c r="K134" s="19" t="s">
        <v>428</v>
      </c>
      <c r="L134" s="44" t="s">
        <v>429</v>
      </c>
      <c r="M134" s="18">
        <v>9</v>
      </c>
      <c r="N134" s="20">
        <v>45139</v>
      </c>
      <c r="O134" s="20">
        <v>45291</v>
      </c>
      <c r="P134" s="18">
        <f t="shared" si="1"/>
        <v>21.7</v>
      </c>
    </row>
    <row r="135" spans="1:16" ht="106.5" hidden="1" customHeight="1">
      <c r="A135" s="18" t="s">
        <v>25</v>
      </c>
      <c r="B135" s="18" t="s">
        <v>36</v>
      </c>
      <c r="C135" s="18">
        <v>2022</v>
      </c>
      <c r="D135" s="18" t="s">
        <v>419</v>
      </c>
      <c r="E135" s="18" t="s">
        <v>420</v>
      </c>
      <c r="F135" s="18" t="s">
        <v>406</v>
      </c>
      <c r="G135" s="19" t="s">
        <v>421</v>
      </c>
      <c r="H135" s="19" t="s">
        <v>422</v>
      </c>
      <c r="I135" s="19" t="s">
        <v>430</v>
      </c>
      <c r="J135" s="19" t="s">
        <v>431</v>
      </c>
      <c r="K135" s="19" t="s">
        <v>432</v>
      </c>
      <c r="L135" s="44" t="s">
        <v>433</v>
      </c>
      <c r="M135" s="18">
        <v>2</v>
      </c>
      <c r="N135" s="20">
        <v>45139</v>
      </c>
      <c r="O135" s="20">
        <v>45291</v>
      </c>
      <c r="P135" s="18">
        <f t="shared" si="1"/>
        <v>21.7</v>
      </c>
    </row>
    <row r="136" spans="1:16" ht="106.5" hidden="1" customHeight="1">
      <c r="A136" s="18" t="s">
        <v>25</v>
      </c>
      <c r="B136" s="18" t="s">
        <v>36</v>
      </c>
      <c r="C136" s="18">
        <v>2022</v>
      </c>
      <c r="D136" s="18" t="s">
        <v>419</v>
      </c>
      <c r="E136" s="18" t="s">
        <v>420</v>
      </c>
      <c r="F136" s="18" t="s">
        <v>406</v>
      </c>
      <c r="G136" s="19" t="s">
        <v>421</v>
      </c>
      <c r="H136" s="19" t="s">
        <v>422</v>
      </c>
      <c r="I136" s="19" t="s">
        <v>430</v>
      </c>
      <c r="J136" s="19" t="s">
        <v>434</v>
      </c>
      <c r="K136" s="19" t="s">
        <v>435</v>
      </c>
      <c r="L136" s="44" t="s">
        <v>436</v>
      </c>
      <c r="M136" s="18">
        <v>5</v>
      </c>
      <c r="N136" s="20">
        <v>45139</v>
      </c>
      <c r="O136" s="20">
        <v>45291</v>
      </c>
      <c r="P136" s="18">
        <f t="shared" si="1"/>
        <v>21.7</v>
      </c>
    </row>
    <row r="137" spans="1:16" ht="106.5" hidden="1" customHeight="1">
      <c r="A137" s="18" t="s">
        <v>25</v>
      </c>
      <c r="B137" s="18" t="s">
        <v>36</v>
      </c>
      <c r="C137" s="18">
        <v>2022</v>
      </c>
      <c r="D137" s="18" t="s">
        <v>99</v>
      </c>
      <c r="E137" s="18" t="s">
        <v>437</v>
      </c>
      <c r="F137" s="18" t="s">
        <v>406</v>
      </c>
      <c r="G137" s="19" t="s">
        <v>438</v>
      </c>
      <c r="H137" s="19" t="s">
        <v>439</v>
      </c>
      <c r="I137" s="19" t="s">
        <v>439</v>
      </c>
      <c r="J137" s="19" t="s">
        <v>440</v>
      </c>
      <c r="K137" s="19" t="s">
        <v>441</v>
      </c>
      <c r="L137" s="44" t="s">
        <v>442</v>
      </c>
      <c r="M137" s="18">
        <v>2</v>
      </c>
      <c r="N137" s="20">
        <v>45139</v>
      </c>
      <c r="O137" s="20">
        <v>45291</v>
      </c>
      <c r="P137" s="18">
        <f t="shared" si="1"/>
        <v>21.7</v>
      </c>
    </row>
    <row r="138" spans="1:16" ht="106.5" hidden="1" customHeight="1">
      <c r="A138" s="50" t="s">
        <v>25</v>
      </c>
      <c r="B138" s="50" t="s">
        <v>309</v>
      </c>
      <c r="C138" s="50">
        <v>2020</v>
      </c>
      <c r="D138" s="50" t="s">
        <v>310</v>
      </c>
      <c r="E138" s="50" t="s">
        <v>443</v>
      </c>
      <c r="F138" s="50" t="s">
        <v>444</v>
      </c>
      <c r="G138" s="56" t="s">
        <v>445</v>
      </c>
      <c r="H138" s="19" t="s">
        <v>446</v>
      </c>
      <c r="I138" s="56" t="s">
        <v>447</v>
      </c>
      <c r="J138" s="56" t="s">
        <v>448</v>
      </c>
      <c r="K138" s="57" t="s">
        <v>449</v>
      </c>
      <c r="L138" s="50" t="s">
        <v>280</v>
      </c>
      <c r="M138" s="50">
        <v>1</v>
      </c>
      <c r="N138" s="52">
        <v>45170</v>
      </c>
      <c r="O138" s="52">
        <v>45199</v>
      </c>
      <c r="P138" s="18">
        <f t="shared" si="1"/>
        <v>4.0999999999999996</v>
      </c>
    </row>
    <row r="139" spans="1:16" ht="106.5" hidden="1" customHeight="1">
      <c r="A139" s="50" t="s">
        <v>25</v>
      </c>
      <c r="B139" s="50" t="s">
        <v>309</v>
      </c>
      <c r="C139" s="50">
        <v>2020</v>
      </c>
      <c r="D139" s="50" t="s">
        <v>310</v>
      </c>
      <c r="E139" s="50" t="s">
        <v>443</v>
      </c>
      <c r="F139" s="50" t="s">
        <v>444</v>
      </c>
      <c r="G139" s="56" t="s">
        <v>445</v>
      </c>
      <c r="H139" s="19" t="s">
        <v>446</v>
      </c>
      <c r="I139" s="56" t="s">
        <v>447</v>
      </c>
      <c r="J139" s="56" t="s">
        <v>448</v>
      </c>
      <c r="K139" s="56" t="s">
        <v>450</v>
      </c>
      <c r="L139" s="50" t="s">
        <v>280</v>
      </c>
      <c r="M139" s="50">
        <v>1</v>
      </c>
      <c r="N139" s="52">
        <v>45170</v>
      </c>
      <c r="O139" s="52">
        <v>45199</v>
      </c>
      <c r="P139" s="18">
        <f t="shared" ref="P139:P151" si="2">ROUND(((O139-N139)/7),1)</f>
        <v>4.0999999999999996</v>
      </c>
    </row>
    <row r="140" spans="1:16" ht="106.5" hidden="1" customHeight="1">
      <c r="A140" s="50" t="s">
        <v>25</v>
      </c>
      <c r="B140" s="50" t="s">
        <v>309</v>
      </c>
      <c r="C140" s="50">
        <v>2020</v>
      </c>
      <c r="D140" s="50" t="s">
        <v>310</v>
      </c>
      <c r="E140" s="50" t="s">
        <v>443</v>
      </c>
      <c r="F140" s="50" t="s">
        <v>444</v>
      </c>
      <c r="G140" s="56" t="s">
        <v>445</v>
      </c>
      <c r="H140" s="19" t="s">
        <v>446</v>
      </c>
      <c r="I140" s="56" t="s">
        <v>447</v>
      </c>
      <c r="J140" s="56" t="s">
        <v>448</v>
      </c>
      <c r="K140" s="57" t="s">
        <v>451</v>
      </c>
      <c r="L140" s="58" t="s">
        <v>452</v>
      </c>
      <c r="M140" s="50">
        <v>3</v>
      </c>
      <c r="N140" s="52">
        <v>45200</v>
      </c>
      <c r="O140" s="52">
        <v>45291</v>
      </c>
      <c r="P140" s="18">
        <f t="shared" si="2"/>
        <v>13</v>
      </c>
    </row>
    <row r="141" spans="1:16" ht="106.5" hidden="1" customHeight="1">
      <c r="A141" s="50" t="s">
        <v>25</v>
      </c>
      <c r="B141" s="50" t="s">
        <v>309</v>
      </c>
      <c r="C141" s="50">
        <v>2020</v>
      </c>
      <c r="D141" s="50" t="s">
        <v>310</v>
      </c>
      <c r="E141" s="50" t="s">
        <v>443</v>
      </c>
      <c r="F141" s="50" t="s">
        <v>444</v>
      </c>
      <c r="G141" s="56" t="s">
        <v>445</v>
      </c>
      <c r="H141" s="19" t="s">
        <v>446</v>
      </c>
      <c r="I141" s="56" t="s">
        <v>447</v>
      </c>
      <c r="J141" s="56" t="s">
        <v>448</v>
      </c>
      <c r="K141" s="57" t="s">
        <v>453</v>
      </c>
      <c r="L141" s="58" t="s">
        <v>454</v>
      </c>
      <c r="M141" s="50">
        <v>4</v>
      </c>
      <c r="N141" s="52">
        <v>45170</v>
      </c>
      <c r="O141" s="52">
        <v>45291</v>
      </c>
      <c r="P141" s="18">
        <f t="shared" si="2"/>
        <v>17.3</v>
      </c>
    </row>
    <row r="142" spans="1:16" ht="106.5" hidden="1" customHeight="1">
      <c r="A142" s="50" t="s">
        <v>25</v>
      </c>
      <c r="B142" s="50" t="s">
        <v>309</v>
      </c>
      <c r="C142" s="50">
        <v>2020</v>
      </c>
      <c r="D142" s="50" t="s">
        <v>310</v>
      </c>
      <c r="E142" s="50" t="s">
        <v>443</v>
      </c>
      <c r="F142" s="50" t="s">
        <v>444</v>
      </c>
      <c r="G142" s="56" t="s">
        <v>445</v>
      </c>
      <c r="H142" s="19" t="s">
        <v>446</v>
      </c>
      <c r="I142" s="56" t="s">
        <v>447</v>
      </c>
      <c r="J142" s="56" t="s">
        <v>448</v>
      </c>
      <c r="K142" s="56" t="s">
        <v>455</v>
      </c>
      <c r="L142" s="50" t="s">
        <v>456</v>
      </c>
      <c r="M142" s="50">
        <v>4</v>
      </c>
      <c r="N142" s="52">
        <v>45200</v>
      </c>
      <c r="O142" s="52">
        <v>45291</v>
      </c>
      <c r="P142" s="18">
        <f t="shared" si="2"/>
        <v>13</v>
      </c>
    </row>
    <row r="143" spans="1:16" ht="106.5" hidden="1" customHeight="1">
      <c r="A143" s="50" t="s">
        <v>25</v>
      </c>
      <c r="B143" s="50" t="s">
        <v>309</v>
      </c>
      <c r="C143" s="50">
        <v>2020</v>
      </c>
      <c r="D143" s="50" t="s">
        <v>310</v>
      </c>
      <c r="E143" s="50" t="s">
        <v>443</v>
      </c>
      <c r="F143" s="50" t="s">
        <v>444</v>
      </c>
      <c r="G143" s="56" t="s">
        <v>445</v>
      </c>
      <c r="H143" s="19" t="s">
        <v>446</v>
      </c>
      <c r="I143" s="56" t="s">
        <v>447</v>
      </c>
      <c r="J143" s="56" t="s">
        <v>448</v>
      </c>
      <c r="K143" s="56" t="s">
        <v>457</v>
      </c>
      <c r="L143" s="50" t="s">
        <v>458</v>
      </c>
      <c r="M143" s="50">
        <v>4</v>
      </c>
      <c r="N143" s="52">
        <v>45200</v>
      </c>
      <c r="O143" s="52">
        <v>45291</v>
      </c>
      <c r="P143" s="18">
        <f t="shared" si="2"/>
        <v>13</v>
      </c>
    </row>
    <row r="144" spans="1:16" ht="106.5" hidden="1" customHeight="1">
      <c r="A144" s="50" t="s">
        <v>25</v>
      </c>
      <c r="B144" s="50" t="s">
        <v>36</v>
      </c>
      <c r="C144" s="50">
        <v>2022</v>
      </c>
      <c r="D144" s="50" t="s">
        <v>242</v>
      </c>
      <c r="E144" s="50" t="s">
        <v>459</v>
      </c>
      <c r="F144" s="50" t="s">
        <v>444</v>
      </c>
      <c r="G144" s="56" t="s">
        <v>460</v>
      </c>
      <c r="H144" s="19" t="s">
        <v>245</v>
      </c>
      <c r="I144" s="59" t="s">
        <v>461</v>
      </c>
      <c r="J144" s="59" t="s">
        <v>462</v>
      </c>
      <c r="K144" s="56" t="s">
        <v>463</v>
      </c>
      <c r="L144" s="50" t="s">
        <v>280</v>
      </c>
      <c r="M144" s="50" t="s">
        <v>464</v>
      </c>
      <c r="N144" s="52">
        <v>45200</v>
      </c>
      <c r="O144" s="52">
        <v>45230</v>
      </c>
      <c r="P144" s="18">
        <f t="shared" si="2"/>
        <v>4.3</v>
      </c>
    </row>
    <row r="145" spans="1:16" ht="106.5" hidden="1" customHeight="1">
      <c r="A145" s="50" t="s">
        <v>25</v>
      </c>
      <c r="B145" s="50" t="s">
        <v>36</v>
      </c>
      <c r="C145" s="50">
        <v>2022</v>
      </c>
      <c r="D145" s="50" t="s">
        <v>242</v>
      </c>
      <c r="E145" s="50" t="s">
        <v>459</v>
      </c>
      <c r="F145" s="50" t="s">
        <v>444</v>
      </c>
      <c r="G145" s="56" t="s">
        <v>460</v>
      </c>
      <c r="H145" s="19" t="s">
        <v>245</v>
      </c>
      <c r="I145" s="56" t="s">
        <v>461</v>
      </c>
      <c r="J145" s="56" t="s">
        <v>462</v>
      </c>
      <c r="K145" s="56" t="s">
        <v>465</v>
      </c>
      <c r="L145" s="50" t="s">
        <v>466</v>
      </c>
      <c r="M145" s="50">
        <v>3</v>
      </c>
      <c r="N145" s="52">
        <v>45170</v>
      </c>
      <c r="O145" s="52">
        <v>45260</v>
      </c>
      <c r="P145" s="18">
        <f t="shared" si="2"/>
        <v>12.9</v>
      </c>
    </row>
    <row r="146" spans="1:16" ht="106.5" hidden="1" customHeight="1">
      <c r="A146" s="50" t="s">
        <v>25</v>
      </c>
      <c r="B146" s="50" t="s">
        <v>36</v>
      </c>
      <c r="C146" s="50">
        <v>2022</v>
      </c>
      <c r="D146" s="50" t="s">
        <v>242</v>
      </c>
      <c r="E146" s="50" t="s">
        <v>459</v>
      </c>
      <c r="F146" s="50" t="s">
        <v>444</v>
      </c>
      <c r="G146" s="56" t="s">
        <v>460</v>
      </c>
      <c r="H146" s="19" t="s">
        <v>245</v>
      </c>
      <c r="I146" s="56" t="s">
        <v>461</v>
      </c>
      <c r="J146" s="56" t="s">
        <v>462</v>
      </c>
      <c r="K146" s="56" t="s">
        <v>467</v>
      </c>
      <c r="L146" s="50" t="s">
        <v>468</v>
      </c>
      <c r="M146" s="50">
        <v>1</v>
      </c>
      <c r="N146" s="52">
        <v>45261</v>
      </c>
      <c r="O146" s="52">
        <v>45291</v>
      </c>
      <c r="P146" s="18">
        <f t="shared" si="2"/>
        <v>4.3</v>
      </c>
    </row>
    <row r="147" spans="1:16" ht="106.5" hidden="1" customHeight="1">
      <c r="A147" s="18" t="s">
        <v>25</v>
      </c>
      <c r="B147" s="18" t="s">
        <v>36</v>
      </c>
      <c r="C147" s="18">
        <v>2022</v>
      </c>
      <c r="D147" s="18" t="s">
        <v>469</v>
      </c>
      <c r="E147" s="18" t="s">
        <v>470</v>
      </c>
      <c r="F147" s="18" t="s">
        <v>471</v>
      </c>
      <c r="G147" s="19" t="s">
        <v>472</v>
      </c>
      <c r="H147" s="19" t="s">
        <v>473</v>
      </c>
      <c r="I147" s="56" t="s">
        <v>474</v>
      </c>
      <c r="J147" s="56" t="s">
        <v>475</v>
      </c>
      <c r="K147" s="56" t="s">
        <v>476</v>
      </c>
      <c r="L147" s="44" t="s">
        <v>477</v>
      </c>
      <c r="M147" s="18">
        <v>2</v>
      </c>
      <c r="N147" s="20">
        <v>45170</v>
      </c>
      <c r="O147" s="20">
        <v>45291</v>
      </c>
      <c r="P147" s="18">
        <f t="shared" si="2"/>
        <v>17.3</v>
      </c>
    </row>
    <row r="148" spans="1:16" ht="106.5" hidden="1" customHeight="1">
      <c r="A148" s="18" t="s">
        <v>25</v>
      </c>
      <c r="B148" s="18" t="s">
        <v>36</v>
      </c>
      <c r="C148" s="18">
        <v>2022</v>
      </c>
      <c r="D148" s="18" t="s">
        <v>469</v>
      </c>
      <c r="E148" s="18" t="s">
        <v>470</v>
      </c>
      <c r="F148" s="18" t="s">
        <v>471</v>
      </c>
      <c r="G148" s="19" t="s">
        <v>472</v>
      </c>
      <c r="H148" s="19" t="s">
        <v>473</v>
      </c>
      <c r="I148" s="56" t="s">
        <v>474</v>
      </c>
      <c r="J148" s="56" t="s">
        <v>475</v>
      </c>
      <c r="K148" s="56" t="s">
        <v>476</v>
      </c>
      <c r="L148" s="44" t="s">
        <v>477</v>
      </c>
      <c r="M148" s="18">
        <v>4</v>
      </c>
      <c r="N148" s="20">
        <v>45292</v>
      </c>
      <c r="O148" s="20">
        <v>45535</v>
      </c>
      <c r="P148" s="18">
        <f t="shared" si="2"/>
        <v>34.700000000000003</v>
      </c>
    </row>
    <row r="149" spans="1:16" ht="106.5" hidden="1" customHeight="1">
      <c r="A149" s="18" t="s">
        <v>25</v>
      </c>
      <c r="B149" s="18" t="s">
        <v>36</v>
      </c>
      <c r="C149" s="18">
        <v>2022</v>
      </c>
      <c r="D149" s="18" t="s">
        <v>469</v>
      </c>
      <c r="E149" s="18" t="s">
        <v>470</v>
      </c>
      <c r="F149" s="18" t="s">
        <v>471</v>
      </c>
      <c r="G149" s="19" t="s">
        <v>472</v>
      </c>
      <c r="H149" s="19" t="s">
        <v>473</v>
      </c>
      <c r="I149" s="56" t="s">
        <v>474</v>
      </c>
      <c r="J149" s="56" t="s">
        <v>475</v>
      </c>
      <c r="K149" s="56" t="s">
        <v>478</v>
      </c>
      <c r="L149" s="44" t="s">
        <v>479</v>
      </c>
      <c r="M149" s="18">
        <v>1</v>
      </c>
      <c r="N149" s="20">
        <v>45413</v>
      </c>
      <c r="O149" s="20">
        <v>45443</v>
      </c>
      <c r="P149" s="18">
        <f t="shared" si="2"/>
        <v>4.3</v>
      </c>
    </row>
    <row r="150" spans="1:16" ht="106.5" hidden="1" customHeight="1">
      <c r="A150" s="18" t="s">
        <v>25</v>
      </c>
      <c r="B150" s="18" t="s">
        <v>36</v>
      </c>
      <c r="C150" s="18">
        <v>2022</v>
      </c>
      <c r="D150" s="18" t="s">
        <v>366</v>
      </c>
      <c r="E150" s="18" t="s">
        <v>367</v>
      </c>
      <c r="F150" s="18" t="s">
        <v>471</v>
      </c>
      <c r="G150" s="19" t="s">
        <v>480</v>
      </c>
      <c r="H150" s="19" t="s">
        <v>369</v>
      </c>
      <c r="I150" s="56" t="s">
        <v>474</v>
      </c>
      <c r="J150" s="56" t="s">
        <v>481</v>
      </c>
      <c r="K150" s="56" t="s">
        <v>476</v>
      </c>
      <c r="L150" s="44" t="s">
        <v>477</v>
      </c>
      <c r="M150" s="18">
        <v>6</v>
      </c>
      <c r="N150" s="20">
        <v>45170</v>
      </c>
      <c r="O150" s="20">
        <v>45535</v>
      </c>
      <c r="P150" s="18">
        <f t="shared" si="2"/>
        <v>52.1</v>
      </c>
    </row>
    <row r="151" spans="1:16" ht="106.5" hidden="1" customHeight="1">
      <c r="A151" s="18" t="s">
        <v>25</v>
      </c>
      <c r="B151" s="18" t="s">
        <v>36</v>
      </c>
      <c r="C151" s="18">
        <v>2022</v>
      </c>
      <c r="D151" s="18" t="s">
        <v>366</v>
      </c>
      <c r="E151" s="18" t="s">
        <v>367</v>
      </c>
      <c r="F151" s="18" t="s">
        <v>471</v>
      </c>
      <c r="G151" s="19" t="s">
        <v>480</v>
      </c>
      <c r="H151" s="19" t="s">
        <v>369</v>
      </c>
      <c r="I151" s="56" t="s">
        <v>474</v>
      </c>
      <c r="J151" s="56" t="s">
        <v>481</v>
      </c>
      <c r="K151" s="56" t="s">
        <v>482</v>
      </c>
      <c r="L151" s="44" t="s">
        <v>479</v>
      </c>
      <c r="M151" s="18">
        <v>1</v>
      </c>
      <c r="N151" s="20">
        <v>45444</v>
      </c>
      <c r="O151" s="20">
        <v>45473</v>
      </c>
      <c r="P151" s="18">
        <f t="shared" si="2"/>
        <v>4.0999999999999996</v>
      </c>
    </row>
    <row r="152" spans="1:16" ht="106.5" hidden="1" customHeight="1">
      <c r="A152" s="18" t="s">
        <v>25</v>
      </c>
      <c r="B152" s="18" t="s">
        <v>73</v>
      </c>
      <c r="C152" s="18">
        <v>2021</v>
      </c>
      <c r="D152" s="18" t="s">
        <v>483</v>
      </c>
      <c r="E152" s="18" t="s">
        <v>484</v>
      </c>
      <c r="F152" s="18" t="s">
        <v>485</v>
      </c>
      <c r="G152" s="19" t="s">
        <v>486</v>
      </c>
      <c r="H152" s="19" t="s">
        <v>77</v>
      </c>
      <c r="I152" s="56" t="s">
        <v>487</v>
      </c>
      <c r="J152" s="56" t="s">
        <v>488</v>
      </c>
      <c r="K152" s="19" t="s">
        <v>489</v>
      </c>
      <c r="L152" s="44" t="s">
        <v>490</v>
      </c>
      <c r="M152" s="18">
        <v>1</v>
      </c>
      <c r="N152" s="20">
        <v>45139</v>
      </c>
      <c r="O152" s="20">
        <v>45168</v>
      </c>
      <c r="P152" s="18">
        <v>4.0999999999999996</v>
      </c>
    </row>
    <row r="153" spans="1:16" ht="106.5" hidden="1" customHeight="1">
      <c r="A153" s="18" t="s">
        <v>25</v>
      </c>
      <c r="B153" s="18" t="s">
        <v>73</v>
      </c>
      <c r="C153" s="18">
        <v>2021</v>
      </c>
      <c r="D153" s="18" t="s">
        <v>483</v>
      </c>
      <c r="E153" s="18" t="s">
        <v>484</v>
      </c>
      <c r="F153" s="18" t="s">
        <v>485</v>
      </c>
      <c r="G153" s="19" t="s">
        <v>491</v>
      </c>
      <c r="H153" s="19" t="s">
        <v>77</v>
      </c>
      <c r="I153" s="56" t="s">
        <v>487</v>
      </c>
      <c r="J153" s="56" t="s">
        <v>488</v>
      </c>
      <c r="K153" s="19" t="s">
        <v>492</v>
      </c>
      <c r="L153" s="44" t="s">
        <v>490</v>
      </c>
      <c r="M153" s="18">
        <v>1</v>
      </c>
      <c r="N153" s="20">
        <v>45139</v>
      </c>
      <c r="O153" s="20">
        <v>45168</v>
      </c>
      <c r="P153" s="18">
        <v>4.0999999999999996</v>
      </c>
    </row>
    <row r="154" spans="1:16" ht="106.5" hidden="1" customHeight="1">
      <c r="A154" s="18" t="s">
        <v>25</v>
      </c>
      <c r="B154" s="18" t="s">
        <v>73</v>
      </c>
      <c r="C154" s="18">
        <v>2021</v>
      </c>
      <c r="D154" s="18" t="s">
        <v>483</v>
      </c>
      <c r="E154" s="18" t="s">
        <v>484</v>
      </c>
      <c r="F154" s="18" t="s">
        <v>485</v>
      </c>
      <c r="G154" s="19" t="s">
        <v>491</v>
      </c>
      <c r="H154" s="19" t="s">
        <v>77</v>
      </c>
      <c r="I154" s="56" t="s">
        <v>487</v>
      </c>
      <c r="J154" s="56" t="s">
        <v>488</v>
      </c>
      <c r="K154" s="19" t="s">
        <v>493</v>
      </c>
      <c r="L154" s="44" t="s">
        <v>494</v>
      </c>
      <c r="M154" s="18">
        <v>1</v>
      </c>
      <c r="N154" s="20">
        <v>45170</v>
      </c>
      <c r="O154" s="20">
        <v>45260</v>
      </c>
      <c r="P154" s="18">
        <v>12.9</v>
      </c>
    </row>
    <row r="155" spans="1:16" ht="106.5" hidden="1" customHeight="1">
      <c r="A155" s="18" t="s">
        <v>25</v>
      </c>
      <c r="B155" s="18" t="s">
        <v>73</v>
      </c>
      <c r="C155" s="18">
        <v>2021</v>
      </c>
      <c r="D155" s="18" t="s">
        <v>495</v>
      </c>
      <c r="E155" s="18" t="s">
        <v>496</v>
      </c>
      <c r="F155" s="18" t="s">
        <v>485</v>
      </c>
      <c r="G155" s="19" t="s">
        <v>497</v>
      </c>
      <c r="H155" s="19" t="s">
        <v>498</v>
      </c>
      <c r="I155" s="56" t="s">
        <v>487</v>
      </c>
      <c r="J155" s="56" t="s">
        <v>488</v>
      </c>
      <c r="K155" s="19" t="s">
        <v>489</v>
      </c>
      <c r="L155" s="44" t="s">
        <v>490</v>
      </c>
      <c r="M155" s="18">
        <v>1</v>
      </c>
      <c r="N155" s="20">
        <v>45139</v>
      </c>
      <c r="O155" s="20">
        <v>45168</v>
      </c>
      <c r="P155" s="18">
        <v>4.0999999999999996</v>
      </c>
    </row>
    <row r="156" spans="1:16" ht="106.5" hidden="1" customHeight="1">
      <c r="A156" s="18" t="s">
        <v>25</v>
      </c>
      <c r="B156" s="18" t="s">
        <v>73</v>
      </c>
      <c r="C156" s="18">
        <v>2021</v>
      </c>
      <c r="D156" s="18" t="s">
        <v>495</v>
      </c>
      <c r="E156" s="18" t="s">
        <v>496</v>
      </c>
      <c r="F156" s="18" t="s">
        <v>485</v>
      </c>
      <c r="G156" s="19" t="s">
        <v>499</v>
      </c>
      <c r="H156" s="19" t="s">
        <v>498</v>
      </c>
      <c r="I156" s="56" t="s">
        <v>487</v>
      </c>
      <c r="J156" s="56" t="s">
        <v>488</v>
      </c>
      <c r="K156" s="19" t="s">
        <v>492</v>
      </c>
      <c r="L156" s="44" t="s">
        <v>490</v>
      </c>
      <c r="M156" s="18">
        <v>1</v>
      </c>
      <c r="N156" s="20">
        <v>45139</v>
      </c>
      <c r="O156" s="20">
        <v>45168</v>
      </c>
      <c r="P156" s="18">
        <v>4.0999999999999996</v>
      </c>
    </row>
    <row r="157" spans="1:16" ht="106.5" hidden="1" customHeight="1">
      <c r="A157" s="18" t="s">
        <v>25</v>
      </c>
      <c r="B157" s="18" t="s">
        <v>73</v>
      </c>
      <c r="C157" s="18">
        <v>2021</v>
      </c>
      <c r="D157" s="18" t="s">
        <v>495</v>
      </c>
      <c r="E157" s="18" t="s">
        <v>496</v>
      </c>
      <c r="F157" s="18" t="s">
        <v>485</v>
      </c>
      <c r="G157" s="19" t="s">
        <v>499</v>
      </c>
      <c r="H157" s="19" t="s">
        <v>498</v>
      </c>
      <c r="I157" s="56" t="s">
        <v>487</v>
      </c>
      <c r="J157" s="56" t="s">
        <v>488</v>
      </c>
      <c r="K157" s="19" t="s">
        <v>493</v>
      </c>
      <c r="L157" s="44" t="s">
        <v>494</v>
      </c>
      <c r="M157" s="18">
        <v>1</v>
      </c>
      <c r="N157" s="20">
        <v>45170</v>
      </c>
      <c r="O157" s="20">
        <v>45260</v>
      </c>
      <c r="P157" s="18">
        <v>12.9</v>
      </c>
    </row>
    <row r="158" spans="1:16" ht="106.5" hidden="1" customHeight="1">
      <c r="A158" s="18" t="s">
        <v>25</v>
      </c>
      <c r="B158" s="18" t="s">
        <v>36</v>
      </c>
      <c r="C158" s="18">
        <v>2022</v>
      </c>
      <c r="D158" s="18" t="s">
        <v>500</v>
      </c>
      <c r="E158" s="18" t="s">
        <v>501</v>
      </c>
      <c r="F158" s="18" t="s">
        <v>485</v>
      </c>
      <c r="G158" s="19" t="s">
        <v>502</v>
      </c>
      <c r="H158" s="19" t="s">
        <v>77</v>
      </c>
      <c r="I158" s="56" t="s">
        <v>487</v>
      </c>
      <c r="J158" s="56" t="s">
        <v>488</v>
      </c>
      <c r="K158" s="19" t="s">
        <v>489</v>
      </c>
      <c r="L158" s="44" t="s">
        <v>490</v>
      </c>
      <c r="M158" s="18">
        <v>1</v>
      </c>
      <c r="N158" s="20">
        <v>45139</v>
      </c>
      <c r="O158" s="20">
        <v>45168</v>
      </c>
      <c r="P158" s="18">
        <v>4.0999999999999996</v>
      </c>
    </row>
    <row r="159" spans="1:16" ht="106.5" hidden="1" customHeight="1">
      <c r="A159" s="18" t="s">
        <v>25</v>
      </c>
      <c r="B159" s="18" t="s">
        <v>36</v>
      </c>
      <c r="C159" s="18">
        <v>2022</v>
      </c>
      <c r="D159" s="18" t="s">
        <v>500</v>
      </c>
      <c r="E159" s="18" t="s">
        <v>501</v>
      </c>
      <c r="F159" s="18" t="s">
        <v>485</v>
      </c>
      <c r="G159" s="19" t="s">
        <v>503</v>
      </c>
      <c r="H159" s="19" t="s">
        <v>77</v>
      </c>
      <c r="I159" s="56" t="s">
        <v>487</v>
      </c>
      <c r="J159" s="56" t="s">
        <v>488</v>
      </c>
      <c r="K159" s="19" t="s">
        <v>504</v>
      </c>
      <c r="L159" s="44" t="s">
        <v>490</v>
      </c>
      <c r="M159" s="18">
        <v>1</v>
      </c>
      <c r="N159" s="20">
        <v>45139</v>
      </c>
      <c r="O159" s="20">
        <v>45168</v>
      </c>
      <c r="P159" s="18">
        <v>4.0999999999999996</v>
      </c>
    </row>
    <row r="160" spans="1:16" ht="106.5" hidden="1" customHeight="1">
      <c r="A160" s="18" t="s">
        <v>25</v>
      </c>
      <c r="B160" s="18" t="s">
        <v>36</v>
      </c>
      <c r="C160" s="18">
        <v>2022</v>
      </c>
      <c r="D160" s="18" t="s">
        <v>500</v>
      </c>
      <c r="E160" s="18" t="s">
        <v>501</v>
      </c>
      <c r="F160" s="18" t="s">
        <v>485</v>
      </c>
      <c r="G160" s="19" t="s">
        <v>503</v>
      </c>
      <c r="H160" s="19" t="s">
        <v>77</v>
      </c>
      <c r="I160" s="56" t="s">
        <v>487</v>
      </c>
      <c r="J160" s="56" t="s">
        <v>488</v>
      </c>
      <c r="K160" s="19" t="s">
        <v>505</v>
      </c>
      <c r="L160" s="44" t="s">
        <v>494</v>
      </c>
      <c r="M160" s="18">
        <v>1</v>
      </c>
      <c r="N160" s="20">
        <v>45170</v>
      </c>
      <c r="O160" s="20">
        <v>45260</v>
      </c>
      <c r="P160" s="18">
        <v>12.9</v>
      </c>
    </row>
    <row r="161" spans="1:16" ht="106.5" hidden="1" customHeight="1">
      <c r="A161" s="33" t="s">
        <v>25</v>
      </c>
      <c r="B161" s="33" t="s">
        <v>36</v>
      </c>
      <c r="C161" s="33">
        <v>2022</v>
      </c>
      <c r="D161" s="33" t="s">
        <v>284</v>
      </c>
      <c r="E161" s="33" t="s">
        <v>285</v>
      </c>
      <c r="F161" s="33" t="s">
        <v>506</v>
      </c>
      <c r="G161" s="10" t="s">
        <v>507</v>
      </c>
      <c r="H161" s="10" t="s">
        <v>287</v>
      </c>
      <c r="I161" s="10" t="s">
        <v>508</v>
      </c>
      <c r="J161" s="10" t="s">
        <v>509</v>
      </c>
      <c r="K161" s="60" t="s">
        <v>510</v>
      </c>
      <c r="L161" s="10" t="s">
        <v>276</v>
      </c>
      <c r="M161" s="33">
        <v>1</v>
      </c>
      <c r="N161" s="61">
        <v>45155</v>
      </c>
      <c r="O161" s="61">
        <v>45199</v>
      </c>
      <c r="P161" s="62">
        <v>4.0999999999999996</v>
      </c>
    </row>
    <row r="162" spans="1:16" ht="106.5" hidden="1" customHeight="1">
      <c r="A162" s="33" t="s">
        <v>25</v>
      </c>
      <c r="B162" s="33" t="s">
        <v>36</v>
      </c>
      <c r="C162" s="33">
        <v>2022</v>
      </c>
      <c r="D162" s="33" t="s">
        <v>284</v>
      </c>
      <c r="E162" s="33" t="s">
        <v>285</v>
      </c>
      <c r="F162" s="33" t="s">
        <v>506</v>
      </c>
      <c r="G162" s="10" t="s">
        <v>507</v>
      </c>
      <c r="H162" s="10" t="s">
        <v>287</v>
      </c>
      <c r="I162" s="10" t="s">
        <v>508</v>
      </c>
      <c r="J162" s="10" t="s">
        <v>509</v>
      </c>
      <c r="K162" s="10" t="s">
        <v>511</v>
      </c>
      <c r="L162" s="10" t="s">
        <v>512</v>
      </c>
      <c r="M162" s="33">
        <v>5</v>
      </c>
      <c r="N162" s="61">
        <v>45153</v>
      </c>
      <c r="O162" s="61">
        <v>45289</v>
      </c>
      <c r="P162" s="62">
        <v>19.399999999999999</v>
      </c>
    </row>
    <row r="163" spans="1:16" ht="106.5" hidden="1" customHeight="1">
      <c r="A163" s="33" t="s">
        <v>25</v>
      </c>
      <c r="B163" s="33" t="s">
        <v>36</v>
      </c>
      <c r="C163" s="33">
        <v>2022</v>
      </c>
      <c r="D163" s="33" t="s">
        <v>284</v>
      </c>
      <c r="E163" s="33" t="s">
        <v>285</v>
      </c>
      <c r="F163" s="33" t="s">
        <v>506</v>
      </c>
      <c r="G163" s="10" t="s">
        <v>507</v>
      </c>
      <c r="H163" s="10" t="s">
        <v>287</v>
      </c>
      <c r="I163" s="10" t="s">
        <v>508</v>
      </c>
      <c r="J163" s="10" t="s">
        <v>509</v>
      </c>
      <c r="K163" s="10" t="s">
        <v>513</v>
      </c>
      <c r="L163" s="10" t="s">
        <v>282</v>
      </c>
      <c r="M163" s="33">
        <v>5</v>
      </c>
      <c r="N163" s="61">
        <v>45139</v>
      </c>
      <c r="O163" s="61">
        <v>45289</v>
      </c>
      <c r="P163" s="62">
        <v>21.4</v>
      </c>
    </row>
    <row r="164" spans="1:16" ht="106.5" hidden="1" customHeight="1">
      <c r="A164" s="33" t="s">
        <v>25</v>
      </c>
      <c r="B164" s="33" t="s">
        <v>36</v>
      </c>
      <c r="C164" s="33">
        <v>2022</v>
      </c>
      <c r="D164" s="33" t="s">
        <v>284</v>
      </c>
      <c r="E164" s="33" t="s">
        <v>285</v>
      </c>
      <c r="F164" s="33" t="s">
        <v>506</v>
      </c>
      <c r="G164" s="10" t="s">
        <v>507</v>
      </c>
      <c r="H164" s="10" t="s">
        <v>287</v>
      </c>
      <c r="I164" s="10" t="s">
        <v>508</v>
      </c>
      <c r="J164" s="10" t="s">
        <v>509</v>
      </c>
      <c r="K164" s="10" t="s">
        <v>514</v>
      </c>
      <c r="L164" s="10" t="s">
        <v>280</v>
      </c>
      <c r="M164" s="33">
        <v>5</v>
      </c>
      <c r="N164" s="61">
        <v>45139</v>
      </c>
      <c r="O164" s="61">
        <v>45289</v>
      </c>
      <c r="P164" s="62">
        <v>21.4</v>
      </c>
    </row>
    <row r="165" spans="1:16" ht="106.5" hidden="1" customHeight="1">
      <c r="A165" s="33" t="s">
        <v>25</v>
      </c>
      <c r="B165" s="33" t="s">
        <v>36</v>
      </c>
      <c r="C165" s="33">
        <v>2022</v>
      </c>
      <c r="D165" s="33" t="s">
        <v>284</v>
      </c>
      <c r="E165" s="33" t="s">
        <v>285</v>
      </c>
      <c r="F165" s="33" t="s">
        <v>506</v>
      </c>
      <c r="G165" s="10" t="s">
        <v>507</v>
      </c>
      <c r="H165" s="10" t="s">
        <v>287</v>
      </c>
      <c r="I165" s="10" t="s">
        <v>508</v>
      </c>
      <c r="J165" s="10" t="s">
        <v>509</v>
      </c>
      <c r="K165" s="10" t="s">
        <v>515</v>
      </c>
      <c r="L165" s="10" t="s">
        <v>276</v>
      </c>
      <c r="M165" s="33">
        <v>5</v>
      </c>
      <c r="N165" s="61">
        <v>45139</v>
      </c>
      <c r="O165" s="61">
        <v>45289</v>
      </c>
      <c r="P165" s="62">
        <v>21.4</v>
      </c>
    </row>
    <row r="166" spans="1:16" ht="106.5" hidden="1" customHeight="1">
      <c r="A166" s="33" t="s">
        <v>25</v>
      </c>
      <c r="B166" s="33" t="s">
        <v>36</v>
      </c>
      <c r="C166" s="33">
        <v>2022</v>
      </c>
      <c r="D166" s="33" t="s">
        <v>366</v>
      </c>
      <c r="E166" s="33" t="s">
        <v>367</v>
      </c>
      <c r="F166" s="33" t="s">
        <v>506</v>
      </c>
      <c r="G166" s="10" t="s">
        <v>516</v>
      </c>
      <c r="H166" s="10" t="s">
        <v>369</v>
      </c>
      <c r="I166" s="63"/>
      <c r="J166" s="64" t="s">
        <v>517</v>
      </c>
      <c r="K166" s="10"/>
      <c r="L166" s="10"/>
      <c r="M166" s="33"/>
      <c r="N166" s="61"/>
      <c r="O166" s="61"/>
      <c r="P166" s="18">
        <f t="shared" ref="P166:P229" si="3">ROUND(((O166-N166)/7),1)</f>
        <v>0</v>
      </c>
    </row>
    <row r="167" spans="1:16" ht="106.5" hidden="1" customHeight="1">
      <c r="A167" s="8" t="s">
        <v>25</v>
      </c>
      <c r="B167" s="8" t="s">
        <v>321</v>
      </c>
      <c r="C167" s="8">
        <v>2017</v>
      </c>
      <c r="D167" s="8" t="s">
        <v>518</v>
      </c>
      <c r="E167" s="8" t="s">
        <v>519</v>
      </c>
      <c r="F167" s="8" t="s">
        <v>520</v>
      </c>
      <c r="G167" s="9" t="s">
        <v>521</v>
      </c>
      <c r="H167" s="9" t="s">
        <v>522</v>
      </c>
      <c r="I167" s="9" t="s">
        <v>523</v>
      </c>
      <c r="J167" s="9" t="s">
        <v>524</v>
      </c>
      <c r="K167" s="9" t="s">
        <v>525</v>
      </c>
      <c r="L167" s="9" t="s">
        <v>479</v>
      </c>
      <c r="M167" s="8">
        <v>1</v>
      </c>
      <c r="N167" s="37">
        <v>45139</v>
      </c>
      <c r="O167" s="37">
        <v>45260</v>
      </c>
      <c r="P167" s="18">
        <f t="shared" si="3"/>
        <v>17.3</v>
      </c>
    </row>
    <row r="168" spans="1:16" ht="106.5" hidden="1" customHeight="1">
      <c r="A168" s="8" t="s">
        <v>25</v>
      </c>
      <c r="B168" s="8" t="s">
        <v>321</v>
      </c>
      <c r="C168" s="8">
        <v>2017</v>
      </c>
      <c r="D168" s="8" t="s">
        <v>518</v>
      </c>
      <c r="E168" s="8" t="s">
        <v>519</v>
      </c>
      <c r="F168" s="8" t="s">
        <v>520</v>
      </c>
      <c r="G168" s="9" t="s">
        <v>521</v>
      </c>
      <c r="H168" s="9" t="s">
        <v>522</v>
      </c>
      <c r="I168" s="9" t="s">
        <v>523</v>
      </c>
      <c r="J168" s="9" t="s">
        <v>524</v>
      </c>
      <c r="K168" s="9" t="s">
        <v>526</v>
      </c>
      <c r="L168" s="9" t="s">
        <v>527</v>
      </c>
      <c r="M168" s="8">
        <v>1</v>
      </c>
      <c r="N168" s="37">
        <v>45139</v>
      </c>
      <c r="O168" s="37">
        <v>45260</v>
      </c>
      <c r="P168" s="18">
        <f t="shared" si="3"/>
        <v>17.3</v>
      </c>
    </row>
    <row r="169" spans="1:16" ht="106.5" hidden="1" customHeight="1">
      <c r="A169" s="8" t="s">
        <v>25</v>
      </c>
      <c r="B169" s="8" t="s">
        <v>321</v>
      </c>
      <c r="C169" s="8">
        <v>2017</v>
      </c>
      <c r="D169" s="8" t="s">
        <v>322</v>
      </c>
      <c r="E169" s="8" t="s">
        <v>323</v>
      </c>
      <c r="F169" s="8" t="s">
        <v>520</v>
      </c>
      <c r="G169" s="9" t="s">
        <v>325</v>
      </c>
      <c r="H169" s="9" t="s">
        <v>326</v>
      </c>
      <c r="I169" s="9" t="s">
        <v>528</v>
      </c>
      <c r="J169" s="9" t="s">
        <v>524</v>
      </c>
      <c r="K169" s="9" t="s">
        <v>525</v>
      </c>
      <c r="L169" s="9" t="s">
        <v>479</v>
      </c>
      <c r="M169" s="8">
        <v>1</v>
      </c>
      <c r="N169" s="37">
        <v>45139</v>
      </c>
      <c r="O169" s="37">
        <v>45260</v>
      </c>
      <c r="P169" s="18">
        <f t="shared" si="3"/>
        <v>17.3</v>
      </c>
    </row>
    <row r="170" spans="1:16" ht="106.5" hidden="1" customHeight="1">
      <c r="A170" s="8" t="s">
        <v>25</v>
      </c>
      <c r="B170" s="8" t="s">
        <v>321</v>
      </c>
      <c r="C170" s="8">
        <v>2017</v>
      </c>
      <c r="D170" s="8" t="s">
        <v>322</v>
      </c>
      <c r="E170" s="8" t="s">
        <v>323</v>
      </c>
      <c r="F170" s="8" t="s">
        <v>520</v>
      </c>
      <c r="G170" s="9" t="s">
        <v>325</v>
      </c>
      <c r="H170" s="9" t="s">
        <v>326</v>
      </c>
      <c r="I170" s="9" t="s">
        <v>528</v>
      </c>
      <c r="J170" s="9" t="s">
        <v>524</v>
      </c>
      <c r="K170" s="9" t="s">
        <v>526</v>
      </c>
      <c r="L170" s="9" t="s">
        <v>527</v>
      </c>
      <c r="M170" s="8">
        <v>1</v>
      </c>
      <c r="N170" s="37">
        <v>45139</v>
      </c>
      <c r="O170" s="37">
        <v>45260</v>
      </c>
      <c r="P170" s="18">
        <f t="shared" si="3"/>
        <v>17.3</v>
      </c>
    </row>
    <row r="171" spans="1:16" ht="106.5" hidden="1" customHeight="1">
      <c r="A171" s="8" t="s">
        <v>25</v>
      </c>
      <c r="B171" s="8" t="s">
        <v>309</v>
      </c>
      <c r="C171" s="8">
        <v>2019</v>
      </c>
      <c r="D171" s="8" t="s">
        <v>529</v>
      </c>
      <c r="E171" s="8" t="s">
        <v>530</v>
      </c>
      <c r="F171" s="8" t="s">
        <v>520</v>
      </c>
      <c r="G171" s="9" t="s">
        <v>531</v>
      </c>
      <c r="H171" s="9" t="s">
        <v>532</v>
      </c>
      <c r="I171" s="9" t="s">
        <v>523</v>
      </c>
      <c r="J171" s="9" t="s">
        <v>524</v>
      </c>
      <c r="K171" s="9" t="s">
        <v>525</v>
      </c>
      <c r="L171" s="9" t="s">
        <v>479</v>
      </c>
      <c r="M171" s="8">
        <v>1</v>
      </c>
      <c r="N171" s="37">
        <v>45139</v>
      </c>
      <c r="O171" s="37">
        <v>45260</v>
      </c>
      <c r="P171" s="18">
        <f t="shared" si="3"/>
        <v>17.3</v>
      </c>
    </row>
    <row r="172" spans="1:16" ht="106.5" hidden="1" customHeight="1">
      <c r="A172" s="8" t="s">
        <v>25</v>
      </c>
      <c r="B172" s="8" t="s">
        <v>309</v>
      </c>
      <c r="C172" s="8">
        <v>2019</v>
      </c>
      <c r="D172" s="8" t="s">
        <v>529</v>
      </c>
      <c r="E172" s="8" t="s">
        <v>530</v>
      </c>
      <c r="F172" s="8" t="s">
        <v>520</v>
      </c>
      <c r="G172" s="9" t="s">
        <v>531</v>
      </c>
      <c r="H172" s="9" t="s">
        <v>532</v>
      </c>
      <c r="I172" s="9" t="s">
        <v>523</v>
      </c>
      <c r="J172" s="9" t="s">
        <v>524</v>
      </c>
      <c r="K172" s="9" t="s">
        <v>526</v>
      </c>
      <c r="L172" s="9" t="s">
        <v>527</v>
      </c>
      <c r="M172" s="8">
        <v>1</v>
      </c>
      <c r="N172" s="37">
        <v>45139</v>
      </c>
      <c r="O172" s="37">
        <v>45260</v>
      </c>
      <c r="P172" s="18">
        <f t="shared" si="3"/>
        <v>17.3</v>
      </c>
    </row>
    <row r="173" spans="1:16" ht="106.5" hidden="1" customHeight="1">
      <c r="A173" s="8" t="s">
        <v>25</v>
      </c>
      <c r="B173" s="8" t="s">
        <v>292</v>
      </c>
      <c r="C173" s="8">
        <v>2020</v>
      </c>
      <c r="D173" s="8" t="s">
        <v>533</v>
      </c>
      <c r="E173" s="8" t="s">
        <v>534</v>
      </c>
      <c r="F173" s="8" t="s">
        <v>520</v>
      </c>
      <c r="G173" s="9" t="s">
        <v>535</v>
      </c>
      <c r="H173" s="9" t="s">
        <v>536</v>
      </c>
      <c r="I173" s="9" t="s">
        <v>523</v>
      </c>
      <c r="J173" s="9" t="s">
        <v>524</v>
      </c>
      <c r="K173" s="9" t="s">
        <v>525</v>
      </c>
      <c r="L173" s="9" t="s">
        <v>479</v>
      </c>
      <c r="M173" s="8">
        <v>1</v>
      </c>
      <c r="N173" s="37">
        <v>45139</v>
      </c>
      <c r="O173" s="37">
        <v>45260</v>
      </c>
      <c r="P173" s="18">
        <f t="shared" si="3"/>
        <v>17.3</v>
      </c>
    </row>
    <row r="174" spans="1:16" ht="106.5" hidden="1" customHeight="1">
      <c r="A174" s="8" t="s">
        <v>25</v>
      </c>
      <c r="B174" s="8" t="s">
        <v>292</v>
      </c>
      <c r="C174" s="8">
        <v>2020</v>
      </c>
      <c r="D174" s="8" t="s">
        <v>533</v>
      </c>
      <c r="E174" s="8" t="s">
        <v>534</v>
      </c>
      <c r="F174" s="8" t="s">
        <v>520</v>
      </c>
      <c r="G174" s="9" t="s">
        <v>535</v>
      </c>
      <c r="H174" s="9" t="s">
        <v>536</v>
      </c>
      <c r="I174" s="9" t="s">
        <v>523</v>
      </c>
      <c r="J174" s="9" t="s">
        <v>524</v>
      </c>
      <c r="K174" s="9" t="s">
        <v>526</v>
      </c>
      <c r="L174" s="9" t="s">
        <v>527</v>
      </c>
      <c r="M174" s="8">
        <v>1</v>
      </c>
      <c r="N174" s="37">
        <v>45139</v>
      </c>
      <c r="O174" s="37">
        <v>45260</v>
      </c>
      <c r="P174" s="18">
        <f t="shared" si="3"/>
        <v>17.3</v>
      </c>
    </row>
    <row r="175" spans="1:16" ht="106.5" hidden="1" customHeight="1">
      <c r="A175" s="8" t="s">
        <v>25</v>
      </c>
      <c r="B175" s="8" t="s">
        <v>292</v>
      </c>
      <c r="C175" s="8">
        <v>2020</v>
      </c>
      <c r="D175" s="8" t="s">
        <v>537</v>
      </c>
      <c r="E175" s="8" t="s">
        <v>538</v>
      </c>
      <c r="F175" s="8" t="s">
        <v>520</v>
      </c>
      <c r="G175" s="9" t="s">
        <v>539</v>
      </c>
      <c r="H175" s="9" t="s">
        <v>540</v>
      </c>
      <c r="I175" s="9" t="s">
        <v>523</v>
      </c>
      <c r="J175" s="9" t="s">
        <v>524</v>
      </c>
      <c r="K175" s="9" t="s">
        <v>525</v>
      </c>
      <c r="L175" s="9" t="s">
        <v>479</v>
      </c>
      <c r="M175" s="8">
        <v>1</v>
      </c>
      <c r="N175" s="37">
        <v>45139</v>
      </c>
      <c r="O175" s="37">
        <v>45260</v>
      </c>
      <c r="P175" s="18">
        <f t="shared" si="3"/>
        <v>17.3</v>
      </c>
    </row>
    <row r="176" spans="1:16" ht="106.5" hidden="1" customHeight="1">
      <c r="A176" s="8" t="s">
        <v>25</v>
      </c>
      <c r="B176" s="8" t="s">
        <v>292</v>
      </c>
      <c r="C176" s="8">
        <v>2020</v>
      </c>
      <c r="D176" s="8" t="s">
        <v>537</v>
      </c>
      <c r="E176" s="8" t="s">
        <v>538</v>
      </c>
      <c r="F176" s="8" t="s">
        <v>520</v>
      </c>
      <c r="G176" s="9" t="s">
        <v>539</v>
      </c>
      <c r="H176" s="9" t="s">
        <v>540</v>
      </c>
      <c r="I176" s="9" t="s">
        <v>523</v>
      </c>
      <c r="J176" s="9" t="s">
        <v>524</v>
      </c>
      <c r="K176" s="9" t="s">
        <v>526</v>
      </c>
      <c r="L176" s="9" t="s">
        <v>527</v>
      </c>
      <c r="M176" s="8">
        <v>1</v>
      </c>
      <c r="N176" s="37">
        <v>45139</v>
      </c>
      <c r="O176" s="37">
        <v>45260</v>
      </c>
      <c r="P176" s="18">
        <f t="shared" si="3"/>
        <v>17.3</v>
      </c>
    </row>
    <row r="177" spans="1:16" ht="106.5" hidden="1" customHeight="1">
      <c r="A177" s="8" t="s">
        <v>25</v>
      </c>
      <c r="B177" s="8" t="s">
        <v>73</v>
      </c>
      <c r="C177" s="8">
        <v>2021</v>
      </c>
      <c r="D177" s="8" t="s">
        <v>541</v>
      </c>
      <c r="E177" s="8" t="s">
        <v>542</v>
      </c>
      <c r="F177" s="8" t="s">
        <v>520</v>
      </c>
      <c r="G177" s="9" t="s">
        <v>543</v>
      </c>
      <c r="H177" s="9" t="s">
        <v>544</v>
      </c>
      <c r="I177" s="9" t="s">
        <v>545</v>
      </c>
      <c r="J177" s="9" t="s">
        <v>546</v>
      </c>
      <c r="K177" s="9" t="s">
        <v>547</v>
      </c>
      <c r="L177" s="9" t="s">
        <v>466</v>
      </c>
      <c r="M177" s="8">
        <v>1</v>
      </c>
      <c r="N177" s="37">
        <v>45139</v>
      </c>
      <c r="O177" s="37">
        <v>45169</v>
      </c>
      <c r="P177" s="18">
        <f t="shared" si="3"/>
        <v>4.3</v>
      </c>
    </row>
    <row r="178" spans="1:16" ht="106.5" hidden="1" customHeight="1">
      <c r="A178" s="8" t="s">
        <v>25</v>
      </c>
      <c r="B178" s="8" t="s">
        <v>73</v>
      </c>
      <c r="C178" s="8">
        <v>2021</v>
      </c>
      <c r="D178" s="8" t="s">
        <v>207</v>
      </c>
      <c r="E178" s="8" t="s">
        <v>270</v>
      </c>
      <c r="F178" s="8" t="s">
        <v>520</v>
      </c>
      <c r="G178" s="9" t="s">
        <v>548</v>
      </c>
      <c r="H178" s="9" t="s">
        <v>210</v>
      </c>
      <c r="I178" s="9" t="s">
        <v>549</v>
      </c>
      <c r="J178" s="9" t="s">
        <v>524</v>
      </c>
      <c r="K178" s="9" t="s">
        <v>525</v>
      </c>
      <c r="L178" s="9" t="s">
        <v>479</v>
      </c>
      <c r="M178" s="8">
        <v>1</v>
      </c>
      <c r="N178" s="37">
        <v>45139</v>
      </c>
      <c r="O178" s="37">
        <v>45260</v>
      </c>
      <c r="P178" s="18">
        <f t="shared" si="3"/>
        <v>17.3</v>
      </c>
    </row>
    <row r="179" spans="1:16" ht="106.5" hidden="1" customHeight="1">
      <c r="A179" s="8" t="s">
        <v>25</v>
      </c>
      <c r="B179" s="8" t="s">
        <v>73</v>
      </c>
      <c r="C179" s="8">
        <v>2021</v>
      </c>
      <c r="D179" s="8" t="s">
        <v>207</v>
      </c>
      <c r="E179" s="8" t="s">
        <v>270</v>
      </c>
      <c r="F179" s="8" t="s">
        <v>520</v>
      </c>
      <c r="G179" s="9" t="s">
        <v>548</v>
      </c>
      <c r="H179" s="9" t="s">
        <v>210</v>
      </c>
      <c r="I179" s="9" t="s">
        <v>549</v>
      </c>
      <c r="J179" s="9" t="s">
        <v>524</v>
      </c>
      <c r="K179" s="9" t="s">
        <v>526</v>
      </c>
      <c r="L179" s="9" t="s">
        <v>527</v>
      </c>
      <c r="M179" s="8">
        <v>1</v>
      </c>
      <c r="N179" s="37">
        <v>45139</v>
      </c>
      <c r="O179" s="37">
        <v>45260</v>
      </c>
      <c r="P179" s="18">
        <f t="shared" si="3"/>
        <v>17.3</v>
      </c>
    </row>
    <row r="180" spans="1:16" ht="106.5" hidden="1" customHeight="1">
      <c r="A180" s="8" t="s">
        <v>25</v>
      </c>
      <c r="B180" s="8" t="s">
        <v>73</v>
      </c>
      <c r="C180" s="8">
        <v>2021</v>
      </c>
      <c r="D180" s="8" t="s">
        <v>74</v>
      </c>
      <c r="E180" s="8" t="s">
        <v>550</v>
      </c>
      <c r="F180" s="8" t="s">
        <v>520</v>
      </c>
      <c r="G180" s="9" t="s">
        <v>551</v>
      </c>
      <c r="H180" s="9" t="s">
        <v>77</v>
      </c>
      <c r="I180" s="9" t="s">
        <v>523</v>
      </c>
      <c r="J180" s="9" t="s">
        <v>524</v>
      </c>
      <c r="K180" s="9" t="s">
        <v>525</v>
      </c>
      <c r="L180" s="9" t="s">
        <v>479</v>
      </c>
      <c r="M180" s="8">
        <v>1</v>
      </c>
      <c r="N180" s="37">
        <v>45139</v>
      </c>
      <c r="O180" s="37">
        <v>45260</v>
      </c>
      <c r="P180" s="18">
        <f t="shared" si="3"/>
        <v>17.3</v>
      </c>
    </row>
    <row r="181" spans="1:16" ht="106.5" hidden="1" customHeight="1">
      <c r="A181" s="8" t="s">
        <v>25</v>
      </c>
      <c r="B181" s="8" t="s">
        <v>73</v>
      </c>
      <c r="C181" s="8">
        <v>2021</v>
      </c>
      <c r="D181" s="8" t="s">
        <v>74</v>
      </c>
      <c r="E181" s="8" t="s">
        <v>550</v>
      </c>
      <c r="F181" s="8" t="s">
        <v>520</v>
      </c>
      <c r="G181" s="9" t="s">
        <v>551</v>
      </c>
      <c r="H181" s="9" t="s">
        <v>77</v>
      </c>
      <c r="I181" s="9" t="s">
        <v>523</v>
      </c>
      <c r="J181" s="9" t="s">
        <v>524</v>
      </c>
      <c r="K181" s="9" t="s">
        <v>526</v>
      </c>
      <c r="L181" s="9" t="s">
        <v>527</v>
      </c>
      <c r="M181" s="8">
        <v>1</v>
      </c>
      <c r="N181" s="37">
        <v>45139</v>
      </c>
      <c r="O181" s="37">
        <v>45260</v>
      </c>
      <c r="P181" s="18">
        <f t="shared" si="3"/>
        <v>17.3</v>
      </c>
    </row>
    <row r="182" spans="1:16" ht="106.5" hidden="1" customHeight="1">
      <c r="A182" s="8" t="s">
        <v>25</v>
      </c>
      <c r="B182" s="8" t="s">
        <v>73</v>
      </c>
      <c r="C182" s="8">
        <v>2021</v>
      </c>
      <c r="D182" s="8" t="s">
        <v>483</v>
      </c>
      <c r="E182" s="8" t="s">
        <v>484</v>
      </c>
      <c r="F182" s="8" t="s">
        <v>520</v>
      </c>
      <c r="G182" s="9" t="s">
        <v>552</v>
      </c>
      <c r="H182" s="9" t="s">
        <v>77</v>
      </c>
      <c r="I182" s="9" t="s">
        <v>523</v>
      </c>
      <c r="J182" s="9" t="s">
        <v>524</v>
      </c>
      <c r="K182" s="9" t="s">
        <v>525</v>
      </c>
      <c r="L182" s="9" t="s">
        <v>479</v>
      </c>
      <c r="M182" s="8">
        <v>1</v>
      </c>
      <c r="N182" s="37">
        <v>45139</v>
      </c>
      <c r="O182" s="37">
        <v>45260</v>
      </c>
      <c r="P182" s="18">
        <f t="shared" si="3"/>
        <v>17.3</v>
      </c>
    </row>
    <row r="183" spans="1:16" ht="106.5" hidden="1" customHeight="1">
      <c r="A183" s="8" t="s">
        <v>25</v>
      </c>
      <c r="B183" s="8" t="s">
        <v>73</v>
      </c>
      <c r="C183" s="8">
        <v>2021</v>
      </c>
      <c r="D183" s="8" t="s">
        <v>483</v>
      </c>
      <c r="E183" s="8" t="s">
        <v>484</v>
      </c>
      <c r="F183" s="8" t="s">
        <v>520</v>
      </c>
      <c r="G183" s="9" t="s">
        <v>552</v>
      </c>
      <c r="H183" s="9" t="s">
        <v>77</v>
      </c>
      <c r="I183" s="9" t="s">
        <v>523</v>
      </c>
      <c r="J183" s="9" t="s">
        <v>524</v>
      </c>
      <c r="K183" s="9" t="s">
        <v>526</v>
      </c>
      <c r="L183" s="9" t="s">
        <v>527</v>
      </c>
      <c r="M183" s="8">
        <v>1</v>
      </c>
      <c r="N183" s="37">
        <v>45139</v>
      </c>
      <c r="O183" s="37">
        <v>45260</v>
      </c>
      <c r="P183" s="18">
        <f t="shared" si="3"/>
        <v>17.3</v>
      </c>
    </row>
    <row r="184" spans="1:16" ht="106.5" hidden="1" customHeight="1">
      <c r="A184" s="8" t="s">
        <v>25</v>
      </c>
      <c r="B184" s="8" t="s">
        <v>73</v>
      </c>
      <c r="C184" s="8">
        <v>2021</v>
      </c>
      <c r="D184" s="8" t="s">
        <v>495</v>
      </c>
      <c r="E184" s="8" t="s">
        <v>496</v>
      </c>
      <c r="F184" s="8" t="s">
        <v>520</v>
      </c>
      <c r="G184" s="9" t="s">
        <v>553</v>
      </c>
      <c r="H184" s="9" t="s">
        <v>498</v>
      </c>
      <c r="I184" s="9" t="s">
        <v>523</v>
      </c>
      <c r="J184" s="9" t="s">
        <v>524</v>
      </c>
      <c r="K184" s="9" t="s">
        <v>525</v>
      </c>
      <c r="L184" s="9" t="s">
        <v>479</v>
      </c>
      <c r="M184" s="8">
        <v>1</v>
      </c>
      <c r="N184" s="37">
        <v>45139</v>
      </c>
      <c r="O184" s="37">
        <v>45260</v>
      </c>
      <c r="P184" s="18">
        <f t="shared" si="3"/>
        <v>17.3</v>
      </c>
    </row>
    <row r="185" spans="1:16" ht="106.5" hidden="1" customHeight="1">
      <c r="A185" s="8" t="s">
        <v>25</v>
      </c>
      <c r="B185" s="8" t="s">
        <v>73</v>
      </c>
      <c r="C185" s="8">
        <v>2021</v>
      </c>
      <c r="D185" s="8" t="s">
        <v>495</v>
      </c>
      <c r="E185" s="8" t="s">
        <v>496</v>
      </c>
      <c r="F185" s="8" t="s">
        <v>520</v>
      </c>
      <c r="G185" s="9" t="s">
        <v>553</v>
      </c>
      <c r="H185" s="9" t="s">
        <v>498</v>
      </c>
      <c r="I185" s="9" t="s">
        <v>523</v>
      </c>
      <c r="J185" s="9" t="s">
        <v>524</v>
      </c>
      <c r="K185" s="9" t="s">
        <v>526</v>
      </c>
      <c r="L185" s="9" t="s">
        <v>527</v>
      </c>
      <c r="M185" s="8">
        <v>1</v>
      </c>
      <c r="N185" s="37">
        <v>45139</v>
      </c>
      <c r="O185" s="37">
        <v>45260</v>
      </c>
      <c r="P185" s="18">
        <f t="shared" si="3"/>
        <v>17.3</v>
      </c>
    </row>
    <row r="186" spans="1:16" ht="106.5" hidden="1" customHeight="1">
      <c r="A186" s="8" t="s">
        <v>25</v>
      </c>
      <c r="B186" s="8" t="s">
        <v>36</v>
      </c>
      <c r="C186" s="8">
        <v>2022</v>
      </c>
      <c r="D186" s="8" t="s">
        <v>126</v>
      </c>
      <c r="E186" s="8" t="s">
        <v>554</v>
      </c>
      <c r="F186" s="8" t="s">
        <v>520</v>
      </c>
      <c r="G186" s="9" t="s">
        <v>555</v>
      </c>
      <c r="H186" s="9" t="s">
        <v>129</v>
      </c>
      <c r="I186" s="9" t="s">
        <v>556</v>
      </c>
      <c r="J186" s="9" t="s">
        <v>557</v>
      </c>
      <c r="K186" s="9" t="s">
        <v>558</v>
      </c>
      <c r="L186" s="9" t="s">
        <v>280</v>
      </c>
      <c r="M186" s="8">
        <v>1</v>
      </c>
      <c r="N186" s="37">
        <v>45139</v>
      </c>
      <c r="O186" s="37">
        <v>45199</v>
      </c>
      <c r="P186" s="18">
        <f t="shared" si="3"/>
        <v>8.6</v>
      </c>
    </row>
    <row r="187" spans="1:16" ht="106.5" hidden="1" customHeight="1">
      <c r="A187" s="8" t="s">
        <v>25</v>
      </c>
      <c r="B187" s="8" t="s">
        <v>36</v>
      </c>
      <c r="C187" s="8">
        <v>2022</v>
      </c>
      <c r="D187" s="8" t="s">
        <v>126</v>
      </c>
      <c r="E187" s="8" t="s">
        <v>554</v>
      </c>
      <c r="F187" s="8" t="s">
        <v>520</v>
      </c>
      <c r="G187" s="9" t="s">
        <v>555</v>
      </c>
      <c r="H187" s="9" t="s">
        <v>129</v>
      </c>
      <c r="I187" s="9" t="s">
        <v>556</v>
      </c>
      <c r="J187" s="9" t="s">
        <v>557</v>
      </c>
      <c r="K187" s="9" t="s">
        <v>559</v>
      </c>
      <c r="L187" s="9" t="s">
        <v>560</v>
      </c>
      <c r="M187" s="8">
        <v>1</v>
      </c>
      <c r="N187" s="37">
        <v>45139</v>
      </c>
      <c r="O187" s="37">
        <v>45199</v>
      </c>
      <c r="P187" s="18">
        <f t="shared" si="3"/>
        <v>8.6</v>
      </c>
    </row>
    <row r="188" spans="1:16" ht="106.5" hidden="1" customHeight="1">
      <c r="A188" s="8" t="s">
        <v>25</v>
      </c>
      <c r="B188" s="8" t="s">
        <v>36</v>
      </c>
      <c r="C188" s="8">
        <v>2022</v>
      </c>
      <c r="D188" s="8" t="s">
        <v>126</v>
      </c>
      <c r="E188" s="8" t="s">
        <v>554</v>
      </c>
      <c r="F188" s="8" t="s">
        <v>520</v>
      </c>
      <c r="G188" s="9" t="s">
        <v>555</v>
      </c>
      <c r="H188" s="9" t="s">
        <v>129</v>
      </c>
      <c r="I188" s="9" t="s">
        <v>556</v>
      </c>
      <c r="J188" s="9" t="s">
        <v>557</v>
      </c>
      <c r="K188" s="9" t="s">
        <v>561</v>
      </c>
      <c r="L188" s="9" t="s">
        <v>466</v>
      </c>
      <c r="M188" s="8">
        <v>1</v>
      </c>
      <c r="N188" s="37">
        <v>45200</v>
      </c>
      <c r="O188" s="37">
        <v>45229</v>
      </c>
      <c r="P188" s="18">
        <f t="shared" si="3"/>
        <v>4.0999999999999996</v>
      </c>
    </row>
    <row r="189" spans="1:16" ht="106.5" hidden="1" customHeight="1">
      <c r="A189" s="8" t="s">
        <v>25</v>
      </c>
      <c r="B189" s="8" t="s">
        <v>36</v>
      </c>
      <c r="C189" s="8">
        <v>2022</v>
      </c>
      <c r="D189" s="8" t="s">
        <v>126</v>
      </c>
      <c r="E189" s="8" t="s">
        <v>554</v>
      </c>
      <c r="F189" s="8" t="s">
        <v>520</v>
      </c>
      <c r="G189" s="9" t="s">
        <v>555</v>
      </c>
      <c r="H189" s="9" t="s">
        <v>129</v>
      </c>
      <c r="I189" s="9" t="s">
        <v>556</v>
      </c>
      <c r="J189" s="9" t="s">
        <v>557</v>
      </c>
      <c r="K189" s="9" t="s">
        <v>562</v>
      </c>
      <c r="L189" s="9" t="s">
        <v>83</v>
      </c>
      <c r="M189" s="8">
        <v>1</v>
      </c>
      <c r="N189" s="37">
        <v>45231</v>
      </c>
      <c r="O189" s="37">
        <v>45260</v>
      </c>
      <c r="P189" s="18">
        <f t="shared" si="3"/>
        <v>4.0999999999999996</v>
      </c>
    </row>
    <row r="190" spans="1:16" ht="106.5" hidden="1" customHeight="1">
      <c r="A190" s="8" t="s">
        <v>25</v>
      </c>
      <c r="B190" s="8" t="s">
        <v>36</v>
      </c>
      <c r="C190" s="8">
        <v>2022</v>
      </c>
      <c r="D190" s="8" t="s">
        <v>137</v>
      </c>
      <c r="E190" s="8" t="s">
        <v>563</v>
      </c>
      <c r="F190" s="8" t="s">
        <v>520</v>
      </c>
      <c r="G190" s="9" t="s">
        <v>564</v>
      </c>
      <c r="H190" s="9" t="s">
        <v>140</v>
      </c>
      <c r="I190" s="9" t="s">
        <v>140</v>
      </c>
      <c r="J190" s="9" t="s">
        <v>565</v>
      </c>
      <c r="K190" s="9" t="s">
        <v>566</v>
      </c>
      <c r="L190" s="9" t="s">
        <v>567</v>
      </c>
      <c r="M190" s="8" t="s">
        <v>568</v>
      </c>
      <c r="N190" s="37">
        <v>45139</v>
      </c>
      <c r="O190" s="37">
        <v>45199</v>
      </c>
      <c r="P190" s="18">
        <f t="shared" si="3"/>
        <v>8.6</v>
      </c>
    </row>
    <row r="191" spans="1:16" ht="106.5" hidden="1" customHeight="1">
      <c r="A191" s="8" t="s">
        <v>25</v>
      </c>
      <c r="B191" s="8" t="s">
        <v>36</v>
      </c>
      <c r="C191" s="8">
        <v>2022</v>
      </c>
      <c r="D191" s="8" t="s">
        <v>137</v>
      </c>
      <c r="E191" s="8" t="s">
        <v>563</v>
      </c>
      <c r="F191" s="8" t="s">
        <v>520</v>
      </c>
      <c r="G191" s="9" t="s">
        <v>564</v>
      </c>
      <c r="H191" s="9" t="s">
        <v>140</v>
      </c>
      <c r="I191" s="9" t="s">
        <v>140</v>
      </c>
      <c r="J191" s="9" t="s">
        <v>569</v>
      </c>
      <c r="K191" s="9" t="s">
        <v>570</v>
      </c>
      <c r="L191" s="9" t="s">
        <v>571</v>
      </c>
      <c r="M191" s="8" t="s">
        <v>572</v>
      </c>
      <c r="N191" s="37">
        <v>45170</v>
      </c>
      <c r="O191" s="37">
        <v>45230</v>
      </c>
      <c r="P191" s="18">
        <f t="shared" si="3"/>
        <v>8.6</v>
      </c>
    </row>
    <row r="192" spans="1:16" ht="106.5" hidden="1" customHeight="1">
      <c r="A192" s="8" t="s">
        <v>25</v>
      </c>
      <c r="B192" s="8" t="s">
        <v>36</v>
      </c>
      <c r="C192" s="8">
        <v>2022</v>
      </c>
      <c r="D192" s="8" t="s">
        <v>147</v>
      </c>
      <c r="E192" s="8" t="s">
        <v>148</v>
      </c>
      <c r="F192" s="8" t="s">
        <v>520</v>
      </c>
      <c r="G192" s="9" t="s">
        <v>149</v>
      </c>
      <c r="H192" s="9" t="s">
        <v>150</v>
      </c>
      <c r="I192" s="9" t="s">
        <v>573</v>
      </c>
      <c r="J192" s="9" t="s">
        <v>557</v>
      </c>
      <c r="K192" s="9" t="s">
        <v>558</v>
      </c>
      <c r="L192" s="9" t="s">
        <v>280</v>
      </c>
      <c r="M192" s="8">
        <v>1</v>
      </c>
      <c r="N192" s="37">
        <v>45139</v>
      </c>
      <c r="O192" s="37">
        <v>45199</v>
      </c>
      <c r="P192" s="18">
        <f t="shared" si="3"/>
        <v>8.6</v>
      </c>
    </row>
    <row r="193" spans="1:16" ht="106.5" hidden="1" customHeight="1">
      <c r="A193" s="8" t="s">
        <v>25</v>
      </c>
      <c r="B193" s="8" t="s">
        <v>36</v>
      </c>
      <c r="C193" s="8">
        <v>2022</v>
      </c>
      <c r="D193" s="8" t="s">
        <v>147</v>
      </c>
      <c r="E193" s="8" t="s">
        <v>148</v>
      </c>
      <c r="F193" s="8" t="s">
        <v>520</v>
      </c>
      <c r="G193" s="9" t="s">
        <v>149</v>
      </c>
      <c r="H193" s="9" t="s">
        <v>150</v>
      </c>
      <c r="I193" s="9" t="s">
        <v>573</v>
      </c>
      <c r="J193" s="9" t="s">
        <v>557</v>
      </c>
      <c r="K193" s="9" t="s">
        <v>559</v>
      </c>
      <c r="L193" s="9" t="s">
        <v>560</v>
      </c>
      <c r="M193" s="8">
        <v>1</v>
      </c>
      <c r="N193" s="37">
        <v>45139</v>
      </c>
      <c r="O193" s="37">
        <v>45199</v>
      </c>
      <c r="P193" s="18">
        <f t="shared" si="3"/>
        <v>8.6</v>
      </c>
    </row>
    <row r="194" spans="1:16" ht="106.5" hidden="1" customHeight="1">
      <c r="A194" s="8" t="s">
        <v>25</v>
      </c>
      <c r="B194" s="8" t="s">
        <v>36</v>
      </c>
      <c r="C194" s="8">
        <v>2022</v>
      </c>
      <c r="D194" s="8" t="s">
        <v>147</v>
      </c>
      <c r="E194" s="8" t="s">
        <v>148</v>
      </c>
      <c r="F194" s="8" t="s">
        <v>520</v>
      </c>
      <c r="G194" s="9" t="s">
        <v>149</v>
      </c>
      <c r="H194" s="9" t="s">
        <v>150</v>
      </c>
      <c r="I194" s="9" t="s">
        <v>573</v>
      </c>
      <c r="J194" s="9" t="s">
        <v>557</v>
      </c>
      <c r="K194" s="9" t="s">
        <v>561</v>
      </c>
      <c r="L194" s="9" t="s">
        <v>466</v>
      </c>
      <c r="M194" s="8">
        <v>1</v>
      </c>
      <c r="N194" s="37">
        <v>45200</v>
      </c>
      <c r="O194" s="37">
        <v>45229</v>
      </c>
      <c r="P194" s="18">
        <f t="shared" si="3"/>
        <v>4.0999999999999996</v>
      </c>
    </row>
    <row r="195" spans="1:16" ht="106.5" hidden="1" customHeight="1">
      <c r="A195" s="8" t="s">
        <v>25</v>
      </c>
      <c r="B195" s="8" t="s">
        <v>36</v>
      </c>
      <c r="C195" s="8">
        <v>2022</v>
      </c>
      <c r="D195" s="8" t="s">
        <v>147</v>
      </c>
      <c r="E195" s="8" t="s">
        <v>148</v>
      </c>
      <c r="F195" s="8" t="s">
        <v>520</v>
      </c>
      <c r="G195" s="9" t="s">
        <v>149</v>
      </c>
      <c r="H195" s="9" t="s">
        <v>150</v>
      </c>
      <c r="I195" s="9" t="s">
        <v>573</v>
      </c>
      <c r="J195" s="9" t="s">
        <v>557</v>
      </c>
      <c r="K195" s="9" t="s">
        <v>562</v>
      </c>
      <c r="L195" s="9" t="s">
        <v>83</v>
      </c>
      <c r="M195" s="8">
        <v>1</v>
      </c>
      <c r="N195" s="37">
        <v>45231</v>
      </c>
      <c r="O195" s="37">
        <v>45260</v>
      </c>
      <c r="P195" s="18">
        <f t="shared" si="3"/>
        <v>4.0999999999999996</v>
      </c>
    </row>
    <row r="196" spans="1:16" ht="106.5" hidden="1" customHeight="1">
      <c r="A196" s="8" t="s">
        <v>25</v>
      </c>
      <c r="B196" s="8" t="s">
        <v>36</v>
      </c>
      <c r="C196" s="8">
        <v>2022</v>
      </c>
      <c r="D196" s="8" t="s">
        <v>157</v>
      </c>
      <c r="E196" s="8" t="s">
        <v>574</v>
      </c>
      <c r="F196" s="8" t="s">
        <v>520</v>
      </c>
      <c r="G196" s="9" t="s">
        <v>575</v>
      </c>
      <c r="H196" s="9" t="s">
        <v>160</v>
      </c>
      <c r="I196" s="9" t="s">
        <v>576</v>
      </c>
      <c r="J196" s="9" t="s">
        <v>557</v>
      </c>
      <c r="K196" s="9" t="s">
        <v>558</v>
      </c>
      <c r="L196" s="9" t="s">
        <v>280</v>
      </c>
      <c r="M196" s="8">
        <v>1</v>
      </c>
      <c r="N196" s="37">
        <v>45139</v>
      </c>
      <c r="O196" s="37">
        <v>45199</v>
      </c>
      <c r="P196" s="18">
        <f t="shared" si="3"/>
        <v>8.6</v>
      </c>
    </row>
    <row r="197" spans="1:16" ht="106.5" hidden="1" customHeight="1">
      <c r="A197" s="8" t="s">
        <v>25</v>
      </c>
      <c r="B197" s="8" t="s">
        <v>36</v>
      </c>
      <c r="C197" s="8">
        <v>2022</v>
      </c>
      <c r="D197" s="8" t="s">
        <v>157</v>
      </c>
      <c r="E197" s="8" t="s">
        <v>574</v>
      </c>
      <c r="F197" s="8" t="s">
        <v>520</v>
      </c>
      <c r="G197" s="9" t="s">
        <v>575</v>
      </c>
      <c r="H197" s="9" t="s">
        <v>160</v>
      </c>
      <c r="I197" s="9" t="s">
        <v>576</v>
      </c>
      <c r="J197" s="9" t="s">
        <v>557</v>
      </c>
      <c r="K197" s="9" t="s">
        <v>559</v>
      </c>
      <c r="L197" s="9" t="s">
        <v>560</v>
      </c>
      <c r="M197" s="8">
        <v>1</v>
      </c>
      <c r="N197" s="37">
        <v>45139</v>
      </c>
      <c r="O197" s="37">
        <v>45199</v>
      </c>
      <c r="P197" s="18">
        <f t="shared" si="3"/>
        <v>8.6</v>
      </c>
    </row>
    <row r="198" spans="1:16" ht="106.5" hidden="1" customHeight="1">
      <c r="A198" s="8" t="s">
        <v>25</v>
      </c>
      <c r="B198" s="8" t="s">
        <v>36</v>
      </c>
      <c r="C198" s="8">
        <v>2022</v>
      </c>
      <c r="D198" s="8" t="s">
        <v>157</v>
      </c>
      <c r="E198" s="8" t="s">
        <v>574</v>
      </c>
      <c r="F198" s="8" t="s">
        <v>520</v>
      </c>
      <c r="G198" s="9" t="s">
        <v>575</v>
      </c>
      <c r="H198" s="9" t="s">
        <v>160</v>
      </c>
      <c r="I198" s="9" t="s">
        <v>576</v>
      </c>
      <c r="J198" s="9" t="s">
        <v>557</v>
      </c>
      <c r="K198" s="9" t="s">
        <v>561</v>
      </c>
      <c r="L198" s="9" t="s">
        <v>466</v>
      </c>
      <c r="M198" s="8">
        <v>1</v>
      </c>
      <c r="N198" s="37">
        <v>45200</v>
      </c>
      <c r="O198" s="37">
        <v>45229</v>
      </c>
      <c r="P198" s="18">
        <f t="shared" si="3"/>
        <v>4.0999999999999996</v>
      </c>
    </row>
    <row r="199" spans="1:16" ht="106.5" hidden="1" customHeight="1">
      <c r="A199" s="8" t="s">
        <v>25</v>
      </c>
      <c r="B199" s="8" t="s">
        <v>36</v>
      </c>
      <c r="C199" s="8">
        <v>2022</v>
      </c>
      <c r="D199" s="8" t="s">
        <v>157</v>
      </c>
      <c r="E199" s="8" t="s">
        <v>574</v>
      </c>
      <c r="F199" s="8" t="s">
        <v>520</v>
      </c>
      <c r="G199" s="9" t="s">
        <v>575</v>
      </c>
      <c r="H199" s="9" t="s">
        <v>160</v>
      </c>
      <c r="I199" s="9" t="s">
        <v>576</v>
      </c>
      <c r="J199" s="9" t="s">
        <v>557</v>
      </c>
      <c r="K199" s="9" t="s">
        <v>562</v>
      </c>
      <c r="L199" s="9" t="s">
        <v>83</v>
      </c>
      <c r="M199" s="8">
        <v>1</v>
      </c>
      <c r="N199" s="37">
        <v>45231</v>
      </c>
      <c r="O199" s="37">
        <v>45260</v>
      </c>
      <c r="P199" s="18">
        <f t="shared" si="3"/>
        <v>4.0999999999999996</v>
      </c>
    </row>
    <row r="200" spans="1:16" ht="106.5" hidden="1" customHeight="1">
      <c r="A200" s="8" t="s">
        <v>25</v>
      </c>
      <c r="B200" s="8" t="s">
        <v>36</v>
      </c>
      <c r="C200" s="8">
        <v>2022</v>
      </c>
      <c r="D200" s="8" t="s">
        <v>166</v>
      </c>
      <c r="E200" s="8" t="s">
        <v>577</v>
      </c>
      <c r="F200" s="8" t="s">
        <v>520</v>
      </c>
      <c r="G200" s="9" t="s">
        <v>578</v>
      </c>
      <c r="H200" s="9" t="s">
        <v>169</v>
      </c>
      <c r="I200" s="9" t="s">
        <v>579</v>
      </c>
      <c r="J200" s="9" t="s">
        <v>557</v>
      </c>
      <c r="K200" s="9" t="s">
        <v>558</v>
      </c>
      <c r="L200" s="9" t="s">
        <v>280</v>
      </c>
      <c r="M200" s="8">
        <v>1</v>
      </c>
      <c r="N200" s="37">
        <v>45139</v>
      </c>
      <c r="O200" s="37">
        <v>45199</v>
      </c>
      <c r="P200" s="18">
        <f t="shared" si="3"/>
        <v>8.6</v>
      </c>
    </row>
    <row r="201" spans="1:16" ht="106.5" hidden="1" customHeight="1">
      <c r="A201" s="8" t="s">
        <v>25</v>
      </c>
      <c r="B201" s="8" t="s">
        <v>36</v>
      </c>
      <c r="C201" s="8">
        <v>2022</v>
      </c>
      <c r="D201" s="8" t="s">
        <v>166</v>
      </c>
      <c r="E201" s="8" t="s">
        <v>577</v>
      </c>
      <c r="F201" s="8" t="s">
        <v>520</v>
      </c>
      <c r="G201" s="9" t="s">
        <v>578</v>
      </c>
      <c r="H201" s="9" t="s">
        <v>169</v>
      </c>
      <c r="I201" s="9" t="s">
        <v>579</v>
      </c>
      <c r="J201" s="9" t="s">
        <v>557</v>
      </c>
      <c r="K201" s="9" t="s">
        <v>559</v>
      </c>
      <c r="L201" s="9" t="s">
        <v>560</v>
      </c>
      <c r="M201" s="8">
        <v>1</v>
      </c>
      <c r="N201" s="37">
        <v>45139</v>
      </c>
      <c r="O201" s="37">
        <v>45199</v>
      </c>
      <c r="P201" s="18">
        <f t="shared" si="3"/>
        <v>8.6</v>
      </c>
    </row>
    <row r="202" spans="1:16" ht="106.5" hidden="1" customHeight="1">
      <c r="A202" s="8" t="s">
        <v>25</v>
      </c>
      <c r="B202" s="8" t="s">
        <v>36</v>
      </c>
      <c r="C202" s="8">
        <v>2022</v>
      </c>
      <c r="D202" s="8" t="s">
        <v>166</v>
      </c>
      <c r="E202" s="8" t="s">
        <v>577</v>
      </c>
      <c r="F202" s="8" t="s">
        <v>520</v>
      </c>
      <c r="G202" s="9" t="s">
        <v>578</v>
      </c>
      <c r="H202" s="9" t="s">
        <v>169</v>
      </c>
      <c r="I202" s="9" t="s">
        <v>579</v>
      </c>
      <c r="J202" s="9" t="s">
        <v>557</v>
      </c>
      <c r="K202" s="9" t="s">
        <v>561</v>
      </c>
      <c r="L202" s="9" t="s">
        <v>466</v>
      </c>
      <c r="M202" s="8">
        <v>1</v>
      </c>
      <c r="N202" s="37">
        <v>45200</v>
      </c>
      <c r="O202" s="37">
        <v>45229</v>
      </c>
      <c r="P202" s="18">
        <f t="shared" si="3"/>
        <v>4.0999999999999996</v>
      </c>
    </row>
    <row r="203" spans="1:16" ht="106.5" hidden="1" customHeight="1">
      <c r="A203" s="8" t="s">
        <v>25</v>
      </c>
      <c r="B203" s="8" t="s">
        <v>36</v>
      </c>
      <c r="C203" s="8">
        <v>2022</v>
      </c>
      <c r="D203" s="8" t="s">
        <v>166</v>
      </c>
      <c r="E203" s="8" t="s">
        <v>577</v>
      </c>
      <c r="F203" s="8" t="s">
        <v>520</v>
      </c>
      <c r="G203" s="9" t="s">
        <v>578</v>
      </c>
      <c r="H203" s="9" t="s">
        <v>169</v>
      </c>
      <c r="I203" s="9" t="s">
        <v>579</v>
      </c>
      <c r="J203" s="9" t="s">
        <v>557</v>
      </c>
      <c r="K203" s="9" t="s">
        <v>562</v>
      </c>
      <c r="L203" s="9" t="s">
        <v>83</v>
      </c>
      <c r="M203" s="8">
        <v>1</v>
      </c>
      <c r="N203" s="37">
        <v>45231</v>
      </c>
      <c r="O203" s="37">
        <v>45260</v>
      </c>
      <c r="P203" s="18">
        <f t="shared" si="3"/>
        <v>4.0999999999999996</v>
      </c>
    </row>
    <row r="204" spans="1:16" ht="106.5" hidden="1" customHeight="1">
      <c r="A204" s="8" t="s">
        <v>25</v>
      </c>
      <c r="B204" s="8" t="s">
        <v>36</v>
      </c>
      <c r="C204" s="8">
        <v>2022</v>
      </c>
      <c r="D204" s="8" t="s">
        <v>176</v>
      </c>
      <c r="E204" s="8" t="s">
        <v>580</v>
      </c>
      <c r="F204" s="8" t="s">
        <v>520</v>
      </c>
      <c r="G204" s="9" t="s">
        <v>581</v>
      </c>
      <c r="H204" s="9" t="s">
        <v>179</v>
      </c>
      <c r="I204" s="9" t="s">
        <v>582</v>
      </c>
      <c r="J204" s="9" t="s">
        <v>557</v>
      </c>
      <c r="K204" s="9" t="s">
        <v>558</v>
      </c>
      <c r="L204" s="9" t="s">
        <v>280</v>
      </c>
      <c r="M204" s="8">
        <v>1</v>
      </c>
      <c r="N204" s="37">
        <v>45139</v>
      </c>
      <c r="O204" s="37">
        <v>45199</v>
      </c>
      <c r="P204" s="18">
        <f t="shared" si="3"/>
        <v>8.6</v>
      </c>
    </row>
    <row r="205" spans="1:16" ht="106.5" hidden="1" customHeight="1">
      <c r="A205" s="8" t="s">
        <v>25</v>
      </c>
      <c r="B205" s="8" t="s">
        <v>36</v>
      </c>
      <c r="C205" s="8">
        <v>2022</v>
      </c>
      <c r="D205" s="8" t="s">
        <v>176</v>
      </c>
      <c r="E205" s="8" t="s">
        <v>580</v>
      </c>
      <c r="F205" s="8" t="s">
        <v>520</v>
      </c>
      <c r="G205" s="9" t="s">
        <v>581</v>
      </c>
      <c r="H205" s="9" t="s">
        <v>179</v>
      </c>
      <c r="I205" s="9" t="s">
        <v>582</v>
      </c>
      <c r="J205" s="9" t="s">
        <v>557</v>
      </c>
      <c r="K205" s="9" t="s">
        <v>559</v>
      </c>
      <c r="L205" s="9" t="s">
        <v>560</v>
      </c>
      <c r="M205" s="8">
        <v>1</v>
      </c>
      <c r="N205" s="37">
        <v>45139</v>
      </c>
      <c r="O205" s="37">
        <v>45199</v>
      </c>
      <c r="P205" s="18">
        <f t="shared" si="3"/>
        <v>8.6</v>
      </c>
    </row>
    <row r="206" spans="1:16" ht="106.5" hidden="1" customHeight="1">
      <c r="A206" s="8" t="s">
        <v>25</v>
      </c>
      <c r="B206" s="8" t="s">
        <v>36</v>
      </c>
      <c r="C206" s="8">
        <v>2022</v>
      </c>
      <c r="D206" s="8" t="s">
        <v>176</v>
      </c>
      <c r="E206" s="8" t="s">
        <v>580</v>
      </c>
      <c r="F206" s="8" t="s">
        <v>520</v>
      </c>
      <c r="G206" s="9" t="s">
        <v>581</v>
      </c>
      <c r="H206" s="9" t="s">
        <v>179</v>
      </c>
      <c r="I206" s="9" t="s">
        <v>582</v>
      </c>
      <c r="J206" s="9" t="s">
        <v>557</v>
      </c>
      <c r="K206" s="9" t="s">
        <v>561</v>
      </c>
      <c r="L206" s="9" t="s">
        <v>466</v>
      </c>
      <c r="M206" s="8">
        <v>1</v>
      </c>
      <c r="N206" s="37">
        <v>45200</v>
      </c>
      <c r="O206" s="37">
        <v>45229</v>
      </c>
      <c r="P206" s="18">
        <f t="shared" si="3"/>
        <v>4.0999999999999996</v>
      </c>
    </row>
    <row r="207" spans="1:16" ht="106.5" hidden="1" customHeight="1">
      <c r="A207" s="8" t="s">
        <v>25</v>
      </c>
      <c r="B207" s="8" t="s">
        <v>36</v>
      </c>
      <c r="C207" s="8">
        <v>2022</v>
      </c>
      <c r="D207" s="8" t="s">
        <v>176</v>
      </c>
      <c r="E207" s="8" t="s">
        <v>580</v>
      </c>
      <c r="F207" s="8" t="s">
        <v>520</v>
      </c>
      <c r="G207" s="9" t="s">
        <v>581</v>
      </c>
      <c r="H207" s="9" t="s">
        <v>179</v>
      </c>
      <c r="I207" s="9" t="s">
        <v>582</v>
      </c>
      <c r="J207" s="9" t="s">
        <v>557</v>
      </c>
      <c r="K207" s="9" t="s">
        <v>562</v>
      </c>
      <c r="L207" s="9" t="s">
        <v>83</v>
      </c>
      <c r="M207" s="8">
        <v>1</v>
      </c>
      <c r="N207" s="37">
        <v>45231</v>
      </c>
      <c r="O207" s="37">
        <v>45260</v>
      </c>
      <c r="P207" s="18">
        <f t="shared" si="3"/>
        <v>4.0999999999999996</v>
      </c>
    </row>
    <row r="208" spans="1:16" ht="106.5" hidden="1" customHeight="1">
      <c r="A208" s="8" t="s">
        <v>25</v>
      </c>
      <c r="B208" s="8" t="s">
        <v>36</v>
      </c>
      <c r="C208" s="8">
        <v>2022</v>
      </c>
      <c r="D208" s="8" t="s">
        <v>185</v>
      </c>
      <c r="E208" s="8" t="s">
        <v>342</v>
      </c>
      <c r="F208" s="8" t="s">
        <v>520</v>
      </c>
      <c r="G208" s="9" t="s">
        <v>187</v>
      </c>
      <c r="H208" s="9" t="s">
        <v>188</v>
      </c>
      <c r="I208" s="9" t="s">
        <v>583</v>
      </c>
      <c r="J208" s="9" t="s">
        <v>557</v>
      </c>
      <c r="K208" s="9" t="s">
        <v>558</v>
      </c>
      <c r="L208" s="9" t="s">
        <v>280</v>
      </c>
      <c r="M208" s="8">
        <v>1</v>
      </c>
      <c r="N208" s="37">
        <v>45139</v>
      </c>
      <c r="O208" s="37">
        <v>45199</v>
      </c>
      <c r="P208" s="18">
        <f t="shared" si="3"/>
        <v>8.6</v>
      </c>
    </row>
    <row r="209" spans="1:16" ht="106.5" hidden="1" customHeight="1">
      <c r="A209" s="8" t="s">
        <v>25</v>
      </c>
      <c r="B209" s="8" t="s">
        <v>36</v>
      </c>
      <c r="C209" s="8">
        <v>2022</v>
      </c>
      <c r="D209" s="8" t="s">
        <v>185</v>
      </c>
      <c r="E209" s="8" t="s">
        <v>342</v>
      </c>
      <c r="F209" s="8" t="s">
        <v>520</v>
      </c>
      <c r="G209" s="9" t="s">
        <v>187</v>
      </c>
      <c r="H209" s="9" t="s">
        <v>188</v>
      </c>
      <c r="I209" s="9" t="s">
        <v>583</v>
      </c>
      <c r="J209" s="9" t="s">
        <v>557</v>
      </c>
      <c r="K209" s="9" t="s">
        <v>559</v>
      </c>
      <c r="L209" s="9" t="s">
        <v>560</v>
      </c>
      <c r="M209" s="8">
        <v>1</v>
      </c>
      <c r="N209" s="37">
        <v>45139</v>
      </c>
      <c r="O209" s="37">
        <v>45199</v>
      </c>
      <c r="P209" s="18">
        <f t="shared" si="3"/>
        <v>8.6</v>
      </c>
    </row>
    <row r="210" spans="1:16" ht="106.5" hidden="1" customHeight="1">
      <c r="A210" s="8" t="s">
        <v>25</v>
      </c>
      <c r="B210" s="8" t="s">
        <v>36</v>
      </c>
      <c r="C210" s="8">
        <v>2022</v>
      </c>
      <c r="D210" s="8" t="s">
        <v>185</v>
      </c>
      <c r="E210" s="8" t="s">
        <v>342</v>
      </c>
      <c r="F210" s="8" t="s">
        <v>520</v>
      </c>
      <c r="G210" s="9" t="s">
        <v>187</v>
      </c>
      <c r="H210" s="9" t="s">
        <v>188</v>
      </c>
      <c r="I210" s="9" t="s">
        <v>583</v>
      </c>
      <c r="J210" s="9" t="s">
        <v>557</v>
      </c>
      <c r="K210" s="9" t="s">
        <v>561</v>
      </c>
      <c r="L210" s="9" t="s">
        <v>466</v>
      </c>
      <c r="M210" s="8">
        <v>1</v>
      </c>
      <c r="N210" s="37">
        <v>45200</v>
      </c>
      <c r="O210" s="37">
        <v>45229</v>
      </c>
      <c r="P210" s="18">
        <f t="shared" si="3"/>
        <v>4.0999999999999996</v>
      </c>
    </row>
    <row r="211" spans="1:16" ht="106.5" hidden="1" customHeight="1">
      <c r="A211" s="8" t="s">
        <v>25</v>
      </c>
      <c r="B211" s="8" t="s">
        <v>36</v>
      </c>
      <c r="C211" s="8">
        <v>2022</v>
      </c>
      <c r="D211" s="8" t="s">
        <v>185</v>
      </c>
      <c r="E211" s="8" t="s">
        <v>342</v>
      </c>
      <c r="F211" s="8" t="s">
        <v>520</v>
      </c>
      <c r="G211" s="9" t="s">
        <v>187</v>
      </c>
      <c r="H211" s="9" t="s">
        <v>188</v>
      </c>
      <c r="I211" s="9" t="s">
        <v>583</v>
      </c>
      <c r="J211" s="9" t="s">
        <v>557</v>
      </c>
      <c r="K211" s="9" t="s">
        <v>562</v>
      </c>
      <c r="L211" s="9" t="s">
        <v>83</v>
      </c>
      <c r="M211" s="8">
        <v>1</v>
      </c>
      <c r="N211" s="37">
        <v>45231</v>
      </c>
      <c r="O211" s="37">
        <v>45260</v>
      </c>
      <c r="P211" s="18">
        <f t="shared" si="3"/>
        <v>4.0999999999999996</v>
      </c>
    </row>
    <row r="212" spans="1:16" ht="106.5" hidden="1" customHeight="1">
      <c r="A212" s="8" t="s">
        <v>25</v>
      </c>
      <c r="B212" s="8" t="s">
        <v>36</v>
      </c>
      <c r="C212" s="8">
        <v>2022</v>
      </c>
      <c r="D212" s="8" t="s">
        <v>37</v>
      </c>
      <c r="E212" s="8" t="s">
        <v>584</v>
      </c>
      <c r="F212" s="8" t="s">
        <v>520</v>
      </c>
      <c r="G212" s="9" t="s">
        <v>585</v>
      </c>
      <c r="H212" s="9" t="s">
        <v>40</v>
      </c>
      <c r="I212" s="9" t="s">
        <v>586</v>
      </c>
      <c r="J212" s="9" t="s">
        <v>587</v>
      </c>
      <c r="K212" s="9" t="s">
        <v>588</v>
      </c>
      <c r="L212" s="9" t="s">
        <v>466</v>
      </c>
      <c r="M212" s="8">
        <v>4</v>
      </c>
      <c r="N212" s="37">
        <v>45139</v>
      </c>
      <c r="O212" s="37">
        <v>45260</v>
      </c>
      <c r="P212" s="18">
        <f t="shared" si="3"/>
        <v>17.3</v>
      </c>
    </row>
    <row r="213" spans="1:16" ht="106.5" hidden="1" customHeight="1">
      <c r="A213" s="8" t="s">
        <v>25</v>
      </c>
      <c r="B213" s="8" t="s">
        <v>36</v>
      </c>
      <c r="C213" s="8">
        <v>2022</v>
      </c>
      <c r="D213" s="8" t="s">
        <v>37</v>
      </c>
      <c r="E213" s="8" t="s">
        <v>584</v>
      </c>
      <c r="F213" s="8" t="s">
        <v>520</v>
      </c>
      <c r="G213" s="9" t="s">
        <v>585</v>
      </c>
      <c r="H213" s="9" t="s">
        <v>40</v>
      </c>
      <c r="I213" s="9" t="s">
        <v>586</v>
      </c>
      <c r="J213" s="9" t="s">
        <v>587</v>
      </c>
      <c r="K213" s="9" t="s">
        <v>589</v>
      </c>
      <c r="L213" s="9" t="s">
        <v>83</v>
      </c>
      <c r="M213" s="8">
        <v>1</v>
      </c>
      <c r="N213" s="37">
        <v>45139</v>
      </c>
      <c r="O213" s="37">
        <v>45260</v>
      </c>
      <c r="P213" s="18">
        <f t="shared" si="3"/>
        <v>17.3</v>
      </c>
    </row>
    <row r="214" spans="1:16" ht="106.5" hidden="1" customHeight="1">
      <c r="A214" s="8" t="s">
        <v>25</v>
      </c>
      <c r="B214" s="8" t="s">
        <v>36</v>
      </c>
      <c r="C214" s="8">
        <v>2022</v>
      </c>
      <c r="D214" s="8" t="s">
        <v>37</v>
      </c>
      <c r="E214" s="8" t="s">
        <v>584</v>
      </c>
      <c r="F214" s="8" t="s">
        <v>520</v>
      </c>
      <c r="G214" s="9" t="s">
        <v>585</v>
      </c>
      <c r="H214" s="9" t="s">
        <v>40</v>
      </c>
      <c r="I214" s="9" t="s">
        <v>586</v>
      </c>
      <c r="J214" s="9" t="s">
        <v>587</v>
      </c>
      <c r="K214" s="9" t="s">
        <v>590</v>
      </c>
      <c r="L214" s="9" t="s">
        <v>466</v>
      </c>
      <c r="M214" s="8">
        <v>1</v>
      </c>
      <c r="N214" s="37">
        <v>45139</v>
      </c>
      <c r="O214" s="37">
        <v>45260</v>
      </c>
      <c r="P214" s="18">
        <f t="shared" si="3"/>
        <v>17.3</v>
      </c>
    </row>
    <row r="215" spans="1:16" ht="106.5" hidden="1" customHeight="1">
      <c r="A215" s="8" t="s">
        <v>25</v>
      </c>
      <c r="B215" s="8" t="s">
        <v>36</v>
      </c>
      <c r="C215" s="8">
        <v>2022</v>
      </c>
      <c r="D215" s="8" t="s">
        <v>591</v>
      </c>
      <c r="E215" s="8" t="s">
        <v>592</v>
      </c>
      <c r="F215" s="8" t="s">
        <v>520</v>
      </c>
      <c r="G215" s="9" t="s">
        <v>593</v>
      </c>
      <c r="H215" s="9" t="s">
        <v>594</v>
      </c>
      <c r="I215" s="9" t="s">
        <v>528</v>
      </c>
      <c r="J215" s="9" t="s">
        <v>595</v>
      </c>
      <c r="K215" s="9" t="s">
        <v>596</v>
      </c>
      <c r="L215" s="9" t="s">
        <v>597</v>
      </c>
      <c r="M215" s="8">
        <v>2</v>
      </c>
      <c r="N215" s="37">
        <v>45139</v>
      </c>
      <c r="O215" s="37">
        <v>45199</v>
      </c>
      <c r="P215" s="18">
        <f t="shared" si="3"/>
        <v>8.6</v>
      </c>
    </row>
    <row r="216" spans="1:16" ht="106.5" hidden="1" customHeight="1">
      <c r="A216" s="8" t="s">
        <v>25</v>
      </c>
      <c r="B216" s="8" t="s">
        <v>36</v>
      </c>
      <c r="C216" s="8">
        <v>2022</v>
      </c>
      <c r="D216" s="8" t="s">
        <v>591</v>
      </c>
      <c r="E216" s="8" t="s">
        <v>592</v>
      </c>
      <c r="F216" s="8" t="s">
        <v>520</v>
      </c>
      <c r="G216" s="9" t="s">
        <v>593</v>
      </c>
      <c r="H216" s="9" t="s">
        <v>594</v>
      </c>
      <c r="I216" s="9" t="s">
        <v>528</v>
      </c>
      <c r="J216" s="9" t="s">
        <v>595</v>
      </c>
      <c r="K216" s="9" t="s">
        <v>598</v>
      </c>
      <c r="L216" s="9" t="s">
        <v>259</v>
      </c>
      <c r="M216" s="8">
        <v>1</v>
      </c>
      <c r="N216" s="37">
        <v>45170</v>
      </c>
      <c r="O216" s="37">
        <v>45260</v>
      </c>
      <c r="P216" s="18">
        <f t="shared" si="3"/>
        <v>12.9</v>
      </c>
    </row>
    <row r="217" spans="1:16" ht="106.5" hidden="1" customHeight="1">
      <c r="A217" s="8" t="s">
        <v>25</v>
      </c>
      <c r="B217" s="8" t="s">
        <v>36</v>
      </c>
      <c r="C217" s="8">
        <v>2022</v>
      </c>
      <c r="D217" s="8" t="s">
        <v>591</v>
      </c>
      <c r="E217" s="8" t="s">
        <v>592</v>
      </c>
      <c r="F217" s="8" t="s">
        <v>520</v>
      </c>
      <c r="G217" s="9" t="s">
        <v>593</v>
      </c>
      <c r="H217" s="9" t="s">
        <v>594</v>
      </c>
      <c r="I217" s="9" t="s">
        <v>599</v>
      </c>
      <c r="J217" s="9" t="s">
        <v>595</v>
      </c>
      <c r="K217" s="9" t="s">
        <v>600</v>
      </c>
      <c r="L217" s="9" t="s">
        <v>601</v>
      </c>
      <c r="M217" s="8">
        <v>2</v>
      </c>
      <c r="N217" s="37">
        <v>45170</v>
      </c>
      <c r="O217" s="37">
        <v>45260</v>
      </c>
      <c r="P217" s="18">
        <f t="shared" si="3"/>
        <v>12.9</v>
      </c>
    </row>
    <row r="218" spans="1:16" ht="106.5" hidden="1" customHeight="1">
      <c r="A218" s="8" t="s">
        <v>25</v>
      </c>
      <c r="B218" s="8" t="s">
        <v>36</v>
      </c>
      <c r="C218" s="8">
        <v>2022</v>
      </c>
      <c r="D218" s="8" t="s">
        <v>591</v>
      </c>
      <c r="E218" s="8" t="s">
        <v>592</v>
      </c>
      <c r="F218" s="8" t="s">
        <v>520</v>
      </c>
      <c r="G218" s="9" t="s">
        <v>593</v>
      </c>
      <c r="H218" s="9" t="s">
        <v>594</v>
      </c>
      <c r="I218" s="9" t="s">
        <v>599</v>
      </c>
      <c r="J218" s="9" t="s">
        <v>595</v>
      </c>
      <c r="K218" s="9" t="s">
        <v>602</v>
      </c>
      <c r="L218" s="9" t="s">
        <v>603</v>
      </c>
      <c r="M218" s="8">
        <v>2</v>
      </c>
      <c r="N218" s="37">
        <v>45170</v>
      </c>
      <c r="O218" s="37">
        <v>45260</v>
      </c>
      <c r="P218" s="18">
        <f t="shared" si="3"/>
        <v>12.9</v>
      </c>
    </row>
    <row r="219" spans="1:16" ht="106.5" hidden="1" customHeight="1">
      <c r="A219" s="8" t="s">
        <v>25</v>
      </c>
      <c r="B219" s="8" t="s">
        <v>36</v>
      </c>
      <c r="C219" s="8">
        <v>2022</v>
      </c>
      <c r="D219" s="8" t="s">
        <v>604</v>
      </c>
      <c r="E219" s="8" t="s">
        <v>605</v>
      </c>
      <c r="F219" s="8" t="s">
        <v>520</v>
      </c>
      <c r="G219" s="9" t="s">
        <v>606</v>
      </c>
      <c r="H219" s="9" t="s">
        <v>129</v>
      </c>
      <c r="I219" s="9" t="s">
        <v>607</v>
      </c>
      <c r="J219" s="9" t="s">
        <v>608</v>
      </c>
      <c r="K219" s="9" t="s">
        <v>609</v>
      </c>
      <c r="L219" s="9" t="s">
        <v>610</v>
      </c>
      <c r="M219" s="8">
        <v>1</v>
      </c>
      <c r="N219" s="37">
        <v>45139</v>
      </c>
      <c r="O219" s="37">
        <v>45260</v>
      </c>
      <c r="P219" s="18">
        <f t="shared" si="3"/>
        <v>17.3</v>
      </c>
    </row>
    <row r="220" spans="1:16" ht="106.5" hidden="1" customHeight="1">
      <c r="A220" s="8" t="s">
        <v>25</v>
      </c>
      <c r="B220" s="8" t="s">
        <v>36</v>
      </c>
      <c r="C220" s="8">
        <v>2022</v>
      </c>
      <c r="D220" s="8" t="s">
        <v>604</v>
      </c>
      <c r="E220" s="8" t="s">
        <v>605</v>
      </c>
      <c r="F220" s="8" t="s">
        <v>520</v>
      </c>
      <c r="G220" s="9" t="s">
        <v>606</v>
      </c>
      <c r="H220" s="9" t="s">
        <v>129</v>
      </c>
      <c r="I220" s="9" t="s">
        <v>607</v>
      </c>
      <c r="J220" s="9" t="s">
        <v>608</v>
      </c>
      <c r="K220" s="9" t="s">
        <v>611</v>
      </c>
      <c r="L220" s="9" t="s">
        <v>612</v>
      </c>
      <c r="M220" s="8">
        <v>1</v>
      </c>
      <c r="N220" s="37">
        <v>45139</v>
      </c>
      <c r="O220" s="37">
        <v>45260</v>
      </c>
      <c r="P220" s="18">
        <f t="shared" si="3"/>
        <v>17.3</v>
      </c>
    </row>
    <row r="221" spans="1:16" ht="106.5" hidden="1" customHeight="1">
      <c r="A221" s="8" t="s">
        <v>25</v>
      </c>
      <c r="B221" s="8" t="s">
        <v>36</v>
      </c>
      <c r="C221" s="8">
        <v>2022</v>
      </c>
      <c r="D221" s="8" t="s">
        <v>604</v>
      </c>
      <c r="E221" s="8" t="s">
        <v>605</v>
      </c>
      <c r="F221" s="8" t="s">
        <v>520</v>
      </c>
      <c r="G221" s="9" t="s">
        <v>606</v>
      </c>
      <c r="H221" s="9" t="s">
        <v>129</v>
      </c>
      <c r="I221" s="9" t="s">
        <v>607</v>
      </c>
      <c r="J221" s="9" t="s">
        <v>608</v>
      </c>
      <c r="K221" s="9" t="s">
        <v>613</v>
      </c>
      <c r="L221" s="9" t="s">
        <v>614</v>
      </c>
      <c r="M221" s="8">
        <v>1</v>
      </c>
      <c r="N221" s="37">
        <v>45139</v>
      </c>
      <c r="O221" s="37">
        <v>45260</v>
      </c>
      <c r="P221" s="18">
        <f t="shared" si="3"/>
        <v>17.3</v>
      </c>
    </row>
    <row r="222" spans="1:16" ht="106.5" hidden="1" customHeight="1">
      <c r="A222" s="8" t="s">
        <v>25</v>
      </c>
      <c r="B222" s="8" t="s">
        <v>36</v>
      </c>
      <c r="C222" s="8">
        <v>2022</v>
      </c>
      <c r="D222" s="8" t="s">
        <v>604</v>
      </c>
      <c r="E222" s="8" t="s">
        <v>605</v>
      </c>
      <c r="F222" s="8" t="s">
        <v>520</v>
      </c>
      <c r="G222" s="9" t="s">
        <v>606</v>
      </c>
      <c r="H222" s="9" t="s">
        <v>129</v>
      </c>
      <c r="I222" s="9" t="s">
        <v>607</v>
      </c>
      <c r="J222" s="9" t="s">
        <v>608</v>
      </c>
      <c r="K222" s="9" t="s">
        <v>615</v>
      </c>
      <c r="L222" s="9" t="s">
        <v>616</v>
      </c>
      <c r="M222" s="8">
        <v>1</v>
      </c>
      <c r="N222" s="37">
        <v>45139</v>
      </c>
      <c r="O222" s="37">
        <v>45260</v>
      </c>
      <c r="P222" s="18">
        <f t="shared" si="3"/>
        <v>17.3</v>
      </c>
    </row>
    <row r="223" spans="1:16" ht="106.5" hidden="1" customHeight="1">
      <c r="A223" s="8" t="s">
        <v>25</v>
      </c>
      <c r="B223" s="8" t="s">
        <v>36</v>
      </c>
      <c r="C223" s="8">
        <v>2022</v>
      </c>
      <c r="D223" s="8" t="s">
        <v>604</v>
      </c>
      <c r="E223" s="8" t="s">
        <v>605</v>
      </c>
      <c r="F223" s="8" t="s">
        <v>520</v>
      </c>
      <c r="G223" s="9" t="s">
        <v>606</v>
      </c>
      <c r="H223" s="9" t="s">
        <v>129</v>
      </c>
      <c r="I223" s="9" t="s">
        <v>607</v>
      </c>
      <c r="J223" s="9" t="s">
        <v>608</v>
      </c>
      <c r="K223" s="9" t="s">
        <v>617</v>
      </c>
      <c r="L223" s="9" t="s">
        <v>618</v>
      </c>
      <c r="M223" s="8">
        <v>1</v>
      </c>
      <c r="N223" s="37">
        <v>45139</v>
      </c>
      <c r="O223" s="37">
        <v>45260</v>
      </c>
      <c r="P223" s="18">
        <f t="shared" si="3"/>
        <v>17.3</v>
      </c>
    </row>
    <row r="224" spans="1:16" ht="106.5" hidden="1" customHeight="1">
      <c r="A224" s="8" t="s">
        <v>25</v>
      </c>
      <c r="B224" s="8" t="s">
        <v>36</v>
      </c>
      <c r="C224" s="8">
        <v>2022</v>
      </c>
      <c r="D224" s="8" t="s">
        <v>284</v>
      </c>
      <c r="E224" s="8" t="s">
        <v>285</v>
      </c>
      <c r="F224" s="8" t="s">
        <v>520</v>
      </c>
      <c r="G224" s="9" t="s">
        <v>619</v>
      </c>
      <c r="H224" s="9" t="s">
        <v>287</v>
      </c>
      <c r="I224" s="9" t="s">
        <v>549</v>
      </c>
      <c r="J224" s="9" t="s">
        <v>620</v>
      </c>
      <c r="K224" s="9" t="s">
        <v>621</v>
      </c>
      <c r="L224" s="9" t="s">
        <v>622</v>
      </c>
      <c r="M224" s="8">
        <v>2</v>
      </c>
      <c r="N224" s="37">
        <v>45170</v>
      </c>
      <c r="O224" s="37">
        <v>45230</v>
      </c>
      <c r="P224" s="18">
        <f t="shared" si="3"/>
        <v>8.6</v>
      </c>
    </row>
    <row r="225" spans="1:16" ht="106.5" hidden="1" customHeight="1">
      <c r="A225" s="8" t="s">
        <v>25</v>
      </c>
      <c r="B225" s="8" t="s">
        <v>36</v>
      </c>
      <c r="C225" s="8">
        <v>2022</v>
      </c>
      <c r="D225" s="8" t="s">
        <v>284</v>
      </c>
      <c r="E225" s="8" t="s">
        <v>285</v>
      </c>
      <c r="F225" s="8" t="s">
        <v>520</v>
      </c>
      <c r="G225" s="9" t="s">
        <v>619</v>
      </c>
      <c r="H225" s="9" t="s">
        <v>287</v>
      </c>
      <c r="I225" s="9" t="s">
        <v>549</v>
      </c>
      <c r="J225" s="9" t="s">
        <v>620</v>
      </c>
      <c r="K225" s="9" t="s">
        <v>623</v>
      </c>
      <c r="L225" s="9" t="s">
        <v>622</v>
      </c>
      <c r="M225" s="8">
        <v>2</v>
      </c>
      <c r="N225" s="37">
        <v>45170</v>
      </c>
      <c r="O225" s="37">
        <v>45230</v>
      </c>
      <c r="P225" s="18">
        <f t="shared" si="3"/>
        <v>8.6</v>
      </c>
    </row>
    <row r="226" spans="1:16" ht="106.5" hidden="1" customHeight="1">
      <c r="A226" s="8" t="s">
        <v>25</v>
      </c>
      <c r="B226" s="8" t="s">
        <v>36</v>
      </c>
      <c r="C226" s="8">
        <v>2022</v>
      </c>
      <c r="D226" s="8" t="s">
        <v>232</v>
      </c>
      <c r="E226" s="8" t="s">
        <v>233</v>
      </c>
      <c r="F226" s="8" t="s">
        <v>520</v>
      </c>
      <c r="G226" s="9" t="s">
        <v>234</v>
      </c>
      <c r="H226" s="9" t="s">
        <v>624</v>
      </c>
      <c r="I226" s="9" t="s">
        <v>523</v>
      </c>
      <c r="J226" s="9" t="s">
        <v>524</v>
      </c>
      <c r="K226" s="9" t="s">
        <v>525</v>
      </c>
      <c r="L226" s="9" t="s">
        <v>479</v>
      </c>
      <c r="M226" s="8">
        <v>1</v>
      </c>
      <c r="N226" s="37">
        <v>45139</v>
      </c>
      <c r="O226" s="37">
        <v>45260</v>
      </c>
      <c r="P226" s="18">
        <f t="shared" si="3"/>
        <v>17.3</v>
      </c>
    </row>
    <row r="227" spans="1:16" ht="106.5" hidden="1" customHeight="1">
      <c r="A227" s="8" t="s">
        <v>25</v>
      </c>
      <c r="B227" s="8" t="s">
        <v>36</v>
      </c>
      <c r="C227" s="8">
        <v>2022</v>
      </c>
      <c r="D227" s="8" t="s">
        <v>232</v>
      </c>
      <c r="E227" s="8" t="s">
        <v>233</v>
      </c>
      <c r="F227" s="8" t="s">
        <v>520</v>
      </c>
      <c r="G227" s="9" t="s">
        <v>234</v>
      </c>
      <c r="H227" s="9" t="s">
        <v>624</v>
      </c>
      <c r="I227" s="9" t="s">
        <v>523</v>
      </c>
      <c r="J227" s="9" t="s">
        <v>625</v>
      </c>
      <c r="K227" s="9" t="s">
        <v>526</v>
      </c>
      <c r="L227" s="9" t="s">
        <v>527</v>
      </c>
      <c r="M227" s="8">
        <v>1</v>
      </c>
      <c r="N227" s="37">
        <v>45139</v>
      </c>
      <c r="O227" s="37">
        <v>45260</v>
      </c>
      <c r="P227" s="18">
        <f t="shared" si="3"/>
        <v>17.3</v>
      </c>
    </row>
    <row r="228" spans="1:16" ht="106.5" hidden="1" customHeight="1">
      <c r="A228" s="8" t="s">
        <v>25</v>
      </c>
      <c r="B228" s="8" t="s">
        <v>36</v>
      </c>
      <c r="C228" s="8">
        <v>2022</v>
      </c>
      <c r="D228" s="8" t="s">
        <v>500</v>
      </c>
      <c r="E228" s="8" t="s">
        <v>501</v>
      </c>
      <c r="F228" s="8" t="s">
        <v>520</v>
      </c>
      <c r="G228" s="9" t="s">
        <v>503</v>
      </c>
      <c r="H228" s="9" t="s">
        <v>77</v>
      </c>
      <c r="I228" s="9" t="s">
        <v>523</v>
      </c>
      <c r="J228" s="9" t="s">
        <v>626</v>
      </c>
      <c r="K228" s="9" t="s">
        <v>525</v>
      </c>
      <c r="L228" s="9" t="s">
        <v>479</v>
      </c>
      <c r="M228" s="8">
        <v>1</v>
      </c>
      <c r="N228" s="37">
        <v>45139</v>
      </c>
      <c r="O228" s="37">
        <v>45260</v>
      </c>
      <c r="P228" s="18">
        <f t="shared" si="3"/>
        <v>17.3</v>
      </c>
    </row>
    <row r="229" spans="1:16" ht="106.5" hidden="1" customHeight="1">
      <c r="A229" s="8" t="s">
        <v>25</v>
      </c>
      <c r="B229" s="8" t="s">
        <v>36</v>
      </c>
      <c r="C229" s="8">
        <v>2022</v>
      </c>
      <c r="D229" s="8" t="s">
        <v>500</v>
      </c>
      <c r="E229" s="8" t="s">
        <v>501</v>
      </c>
      <c r="F229" s="8" t="s">
        <v>520</v>
      </c>
      <c r="G229" s="9" t="s">
        <v>503</v>
      </c>
      <c r="H229" s="9" t="s">
        <v>77</v>
      </c>
      <c r="I229" s="9" t="s">
        <v>523</v>
      </c>
      <c r="J229" s="9" t="s">
        <v>626</v>
      </c>
      <c r="K229" s="9" t="s">
        <v>526</v>
      </c>
      <c r="L229" s="9" t="s">
        <v>527</v>
      </c>
      <c r="M229" s="8">
        <v>1</v>
      </c>
      <c r="N229" s="37">
        <v>45139</v>
      </c>
      <c r="O229" s="37">
        <v>45260</v>
      </c>
      <c r="P229" s="18">
        <f t="shared" si="3"/>
        <v>17.3</v>
      </c>
    </row>
    <row r="230" spans="1:16" ht="106.5" hidden="1" customHeight="1">
      <c r="A230" s="8" t="s">
        <v>25</v>
      </c>
      <c r="B230" s="8" t="s">
        <v>36</v>
      </c>
      <c r="C230" s="8">
        <v>2022</v>
      </c>
      <c r="D230" s="8" t="s">
        <v>358</v>
      </c>
      <c r="E230" s="8" t="s">
        <v>359</v>
      </c>
      <c r="F230" s="8" t="s">
        <v>520</v>
      </c>
      <c r="G230" s="9" t="s">
        <v>360</v>
      </c>
      <c r="H230" s="9" t="s">
        <v>361</v>
      </c>
      <c r="I230" s="9" t="s">
        <v>523</v>
      </c>
      <c r="J230" s="9" t="s">
        <v>626</v>
      </c>
      <c r="K230" s="9" t="s">
        <v>525</v>
      </c>
      <c r="L230" s="9" t="s">
        <v>479</v>
      </c>
      <c r="M230" s="8">
        <v>1</v>
      </c>
      <c r="N230" s="37">
        <v>45139</v>
      </c>
      <c r="O230" s="37">
        <v>45260</v>
      </c>
      <c r="P230" s="18">
        <f t="shared" ref="P230:P251" si="4">ROUND(((O230-N230)/7),1)</f>
        <v>17.3</v>
      </c>
    </row>
    <row r="231" spans="1:16" ht="106.5" hidden="1" customHeight="1">
      <c r="A231" s="8" t="s">
        <v>25</v>
      </c>
      <c r="B231" s="8" t="s">
        <v>36</v>
      </c>
      <c r="C231" s="8">
        <v>2022</v>
      </c>
      <c r="D231" s="8" t="s">
        <v>358</v>
      </c>
      <c r="E231" s="8" t="s">
        <v>359</v>
      </c>
      <c r="F231" s="8" t="s">
        <v>520</v>
      </c>
      <c r="G231" s="9" t="s">
        <v>360</v>
      </c>
      <c r="H231" s="9" t="s">
        <v>361</v>
      </c>
      <c r="I231" s="9" t="s">
        <v>523</v>
      </c>
      <c r="J231" s="9" t="s">
        <v>626</v>
      </c>
      <c r="K231" s="9" t="s">
        <v>526</v>
      </c>
      <c r="L231" s="9" t="s">
        <v>527</v>
      </c>
      <c r="M231" s="8">
        <v>1</v>
      </c>
      <c r="N231" s="37">
        <v>45139</v>
      </c>
      <c r="O231" s="37">
        <v>45260</v>
      </c>
      <c r="P231" s="18">
        <f t="shared" si="4"/>
        <v>17.3</v>
      </c>
    </row>
    <row r="232" spans="1:16" ht="106.5" hidden="1" customHeight="1">
      <c r="A232" s="8" t="s">
        <v>25</v>
      </c>
      <c r="B232" s="8" t="s">
        <v>36</v>
      </c>
      <c r="C232" s="8">
        <v>2022</v>
      </c>
      <c r="D232" s="8" t="s">
        <v>627</v>
      </c>
      <c r="E232" s="8" t="s">
        <v>628</v>
      </c>
      <c r="F232" s="8" t="s">
        <v>520</v>
      </c>
      <c r="G232" s="9" t="s">
        <v>629</v>
      </c>
      <c r="H232" s="9" t="s">
        <v>630</v>
      </c>
      <c r="I232" s="9" t="s">
        <v>523</v>
      </c>
      <c r="J232" s="9" t="s">
        <v>631</v>
      </c>
      <c r="K232" s="9" t="s">
        <v>525</v>
      </c>
      <c r="L232" s="9" t="s">
        <v>479</v>
      </c>
      <c r="M232" s="8">
        <v>1</v>
      </c>
      <c r="N232" s="37">
        <v>45139</v>
      </c>
      <c r="O232" s="37">
        <v>45260</v>
      </c>
      <c r="P232" s="18">
        <f t="shared" si="4"/>
        <v>17.3</v>
      </c>
    </row>
    <row r="233" spans="1:16" ht="106.5" hidden="1" customHeight="1">
      <c r="A233" s="8" t="s">
        <v>25</v>
      </c>
      <c r="B233" s="8" t="s">
        <v>36</v>
      </c>
      <c r="C233" s="8">
        <v>2022</v>
      </c>
      <c r="D233" s="8" t="s">
        <v>627</v>
      </c>
      <c r="E233" s="8" t="s">
        <v>628</v>
      </c>
      <c r="F233" s="8" t="s">
        <v>520</v>
      </c>
      <c r="G233" s="9" t="s">
        <v>629</v>
      </c>
      <c r="H233" s="9" t="s">
        <v>630</v>
      </c>
      <c r="I233" s="9" t="s">
        <v>523</v>
      </c>
      <c r="J233" s="9" t="s">
        <v>631</v>
      </c>
      <c r="K233" s="9" t="s">
        <v>526</v>
      </c>
      <c r="L233" s="9" t="s">
        <v>527</v>
      </c>
      <c r="M233" s="8">
        <v>1</v>
      </c>
      <c r="N233" s="37">
        <v>45139</v>
      </c>
      <c r="O233" s="37">
        <v>45260</v>
      </c>
      <c r="P233" s="18">
        <f t="shared" si="4"/>
        <v>17.3</v>
      </c>
    </row>
    <row r="234" spans="1:16" ht="106.5" hidden="1" customHeight="1">
      <c r="A234" s="8" t="s">
        <v>25</v>
      </c>
      <c r="B234" s="8" t="s">
        <v>36</v>
      </c>
      <c r="C234" s="8">
        <v>2022</v>
      </c>
      <c r="D234" s="8" t="s">
        <v>242</v>
      </c>
      <c r="E234" s="8" t="s">
        <v>459</v>
      </c>
      <c r="F234" s="8" t="s">
        <v>520</v>
      </c>
      <c r="G234" s="9" t="s">
        <v>460</v>
      </c>
      <c r="H234" s="9" t="s">
        <v>245</v>
      </c>
      <c r="I234" s="9" t="s">
        <v>632</v>
      </c>
      <c r="J234" s="9" t="s">
        <v>633</v>
      </c>
      <c r="K234" s="9" t="s">
        <v>634</v>
      </c>
      <c r="L234" s="9" t="s">
        <v>603</v>
      </c>
      <c r="M234" s="8">
        <v>3</v>
      </c>
      <c r="N234" s="37">
        <v>45139</v>
      </c>
      <c r="O234" s="37">
        <v>45260</v>
      </c>
      <c r="P234" s="18">
        <f t="shared" si="4"/>
        <v>17.3</v>
      </c>
    </row>
    <row r="235" spans="1:16" ht="106.5" hidden="1" customHeight="1">
      <c r="A235" s="8" t="s">
        <v>25</v>
      </c>
      <c r="B235" s="8" t="s">
        <v>36</v>
      </c>
      <c r="C235" s="8">
        <v>2022</v>
      </c>
      <c r="D235" s="8" t="s">
        <v>242</v>
      </c>
      <c r="E235" s="8" t="s">
        <v>459</v>
      </c>
      <c r="F235" s="8" t="s">
        <v>520</v>
      </c>
      <c r="G235" s="9" t="s">
        <v>460</v>
      </c>
      <c r="H235" s="9" t="s">
        <v>245</v>
      </c>
      <c r="I235" s="9" t="s">
        <v>632</v>
      </c>
      <c r="J235" s="9" t="s">
        <v>633</v>
      </c>
      <c r="K235" s="9" t="s">
        <v>635</v>
      </c>
      <c r="L235" s="9" t="s">
        <v>83</v>
      </c>
      <c r="M235" s="8">
        <v>3</v>
      </c>
      <c r="N235" s="37">
        <v>45139</v>
      </c>
      <c r="O235" s="37">
        <v>45260</v>
      </c>
      <c r="P235" s="18">
        <f t="shared" si="4"/>
        <v>17.3</v>
      </c>
    </row>
    <row r="236" spans="1:16" ht="106.5" hidden="1" customHeight="1">
      <c r="A236" s="8" t="s">
        <v>25</v>
      </c>
      <c r="B236" s="8" t="s">
        <v>36</v>
      </c>
      <c r="C236" s="8">
        <v>2022</v>
      </c>
      <c r="D236" s="8" t="s">
        <v>242</v>
      </c>
      <c r="E236" s="8" t="s">
        <v>459</v>
      </c>
      <c r="F236" s="8" t="s">
        <v>520</v>
      </c>
      <c r="G236" s="9" t="s">
        <v>460</v>
      </c>
      <c r="H236" s="9" t="s">
        <v>245</v>
      </c>
      <c r="I236" s="9" t="s">
        <v>632</v>
      </c>
      <c r="J236" s="9" t="s">
        <v>633</v>
      </c>
      <c r="K236" s="9" t="s">
        <v>636</v>
      </c>
      <c r="L236" s="9" t="s">
        <v>83</v>
      </c>
      <c r="M236" s="8">
        <v>3</v>
      </c>
      <c r="N236" s="37">
        <v>45139</v>
      </c>
      <c r="O236" s="37">
        <v>45260</v>
      </c>
      <c r="P236" s="18">
        <f t="shared" si="4"/>
        <v>17.3</v>
      </c>
    </row>
    <row r="237" spans="1:16" ht="106.5" hidden="1" customHeight="1">
      <c r="A237" s="8" t="s">
        <v>25</v>
      </c>
      <c r="B237" s="8" t="s">
        <v>36</v>
      </c>
      <c r="C237" s="8">
        <v>2022</v>
      </c>
      <c r="D237" s="8" t="s">
        <v>374</v>
      </c>
      <c r="E237" s="8" t="s">
        <v>375</v>
      </c>
      <c r="F237" s="8" t="s">
        <v>520</v>
      </c>
      <c r="G237" s="9" t="s">
        <v>376</v>
      </c>
      <c r="H237" s="9" t="s">
        <v>377</v>
      </c>
      <c r="I237" s="9" t="s">
        <v>523</v>
      </c>
      <c r="J237" s="9" t="s">
        <v>625</v>
      </c>
      <c r="K237" s="9" t="s">
        <v>525</v>
      </c>
      <c r="L237" s="9" t="s">
        <v>479</v>
      </c>
      <c r="M237" s="8">
        <v>1</v>
      </c>
      <c r="N237" s="37">
        <v>45139</v>
      </c>
      <c r="O237" s="37">
        <v>45260</v>
      </c>
      <c r="P237" s="18">
        <f t="shared" si="4"/>
        <v>17.3</v>
      </c>
    </row>
    <row r="238" spans="1:16" ht="106.5" hidden="1" customHeight="1">
      <c r="A238" s="8" t="s">
        <v>25</v>
      </c>
      <c r="B238" s="8" t="s">
        <v>36</v>
      </c>
      <c r="C238" s="8">
        <v>2022</v>
      </c>
      <c r="D238" s="8" t="s">
        <v>374</v>
      </c>
      <c r="E238" s="8" t="s">
        <v>375</v>
      </c>
      <c r="F238" s="8" t="s">
        <v>520</v>
      </c>
      <c r="G238" s="9" t="s">
        <v>376</v>
      </c>
      <c r="H238" s="9" t="s">
        <v>377</v>
      </c>
      <c r="I238" s="9" t="s">
        <v>523</v>
      </c>
      <c r="J238" s="9" t="s">
        <v>625</v>
      </c>
      <c r="K238" s="9" t="s">
        <v>526</v>
      </c>
      <c r="L238" s="9" t="s">
        <v>527</v>
      </c>
      <c r="M238" s="8">
        <v>1</v>
      </c>
      <c r="N238" s="37">
        <v>45139</v>
      </c>
      <c r="O238" s="37">
        <v>45260</v>
      </c>
      <c r="P238" s="18">
        <f t="shared" si="4"/>
        <v>17.3</v>
      </c>
    </row>
    <row r="239" spans="1:16" ht="106.5" hidden="1" customHeight="1">
      <c r="A239" s="8" t="s">
        <v>25</v>
      </c>
      <c r="B239" s="8" t="s">
        <v>36</v>
      </c>
      <c r="C239" s="8">
        <v>2022</v>
      </c>
      <c r="D239" s="8" t="s">
        <v>637</v>
      </c>
      <c r="E239" s="8" t="s">
        <v>638</v>
      </c>
      <c r="F239" s="8" t="s">
        <v>520</v>
      </c>
      <c r="G239" s="9" t="s">
        <v>639</v>
      </c>
      <c r="H239" s="9" t="s">
        <v>640</v>
      </c>
      <c r="I239" s="9" t="s">
        <v>641</v>
      </c>
      <c r="J239" s="9" t="s">
        <v>642</v>
      </c>
      <c r="K239" s="9" t="s">
        <v>643</v>
      </c>
      <c r="L239" s="9" t="s">
        <v>644</v>
      </c>
      <c r="M239" s="8">
        <v>1</v>
      </c>
      <c r="N239" s="37">
        <v>45139</v>
      </c>
      <c r="O239" s="37">
        <v>45260</v>
      </c>
      <c r="P239" s="18">
        <f t="shared" si="4"/>
        <v>17.3</v>
      </c>
    </row>
    <row r="240" spans="1:16" ht="106.5" hidden="1" customHeight="1">
      <c r="A240" s="8" t="s">
        <v>25</v>
      </c>
      <c r="B240" s="8" t="s">
        <v>36</v>
      </c>
      <c r="C240" s="8">
        <v>2022</v>
      </c>
      <c r="D240" s="8" t="s">
        <v>637</v>
      </c>
      <c r="E240" s="8" t="s">
        <v>638</v>
      </c>
      <c r="F240" s="8" t="s">
        <v>520</v>
      </c>
      <c r="G240" s="9" t="s">
        <v>639</v>
      </c>
      <c r="H240" s="9" t="s">
        <v>640</v>
      </c>
      <c r="I240" s="9" t="s">
        <v>641</v>
      </c>
      <c r="J240" s="9" t="s">
        <v>642</v>
      </c>
      <c r="K240" s="9" t="s">
        <v>645</v>
      </c>
      <c r="L240" s="9" t="s">
        <v>646</v>
      </c>
      <c r="M240" s="8">
        <v>2</v>
      </c>
      <c r="N240" s="37">
        <v>45139</v>
      </c>
      <c r="O240" s="37">
        <v>45260</v>
      </c>
      <c r="P240" s="18">
        <f t="shared" si="4"/>
        <v>17.3</v>
      </c>
    </row>
    <row r="241" spans="1:16" ht="106.5" hidden="1" customHeight="1">
      <c r="A241" s="8" t="s">
        <v>25</v>
      </c>
      <c r="B241" s="8" t="s">
        <v>36</v>
      </c>
      <c r="C241" s="8">
        <v>2022</v>
      </c>
      <c r="D241" s="8" t="s">
        <v>647</v>
      </c>
      <c r="E241" s="8" t="s">
        <v>648</v>
      </c>
      <c r="F241" s="8" t="s">
        <v>520</v>
      </c>
      <c r="G241" s="9" t="s">
        <v>649</v>
      </c>
      <c r="H241" s="9" t="s">
        <v>650</v>
      </c>
      <c r="I241" s="9" t="s">
        <v>641</v>
      </c>
      <c r="J241" s="9" t="s">
        <v>651</v>
      </c>
      <c r="K241" s="9" t="s">
        <v>652</v>
      </c>
      <c r="L241" s="9" t="s">
        <v>646</v>
      </c>
      <c r="M241" s="8">
        <v>2</v>
      </c>
      <c r="N241" s="37">
        <v>45139</v>
      </c>
      <c r="O241" s="37">
        <v>45260</v>
      </c>
      <c r="P241" s="18">
        <f t="shared" si="4"/>
        <v>17.3</v>
      </c>
    </row>
    <row r="242" spans="1:16" ht="106.5" customHeight="1">
      <c r="A242" s="8" t="s">
        <v>25</v>
      </c>
      <c r="B242" s="8" t="s">
        <v>73</v>
      </c>
      <c r="C242" s="8">
        <v>2021</v>
      </c>
      <c r="D242" s="8" t="s">
        <v>207</v>
      </c>
      <c r="E242" s="8" t="s">
        <v>270</v>
      </c>
      <c r="F242" s="8" t="s">
        <v>653</v>
      </c>
      <c r="G242" s="9" t="s">
        <v>654</v>
      </c>
      <c r="H242" s="9" t="s">
        <v>210</v>
      </c>
      <c r="I242" s="9" t="s">
        <v>655</v>
      </c>
      <c r="J242" s="146" t="s">
        <v>656</v>
      </c>
      <c r="K242" s="146" t="s">
        <v>657</v>
      </c>
      <c r="L242" s="9" t="s">
        <v>83</v>
      </c>
      <c r="M242" s="8">
        <v>1</v>
      </c>
      <c r="N242" s="37">
        <v>45170</v>
      </c>
      <c r="O242" s="37">
        <v>45199</v>
      </c>
      <c r="P242" s="8">
        <f t="shared" si="4"/>
        <v>4.0999999999999996</v>
      </c>
    </row>
    <row r="243" spans="1:16" ht="106.5" customHeight="1">
      <c r="A243" s="8" t="s">
        <v>25</v>
      </c>
      <c r="B243" s="8" t="s">
        <v>73</v>
      </c>
      <c r="C243" s="8">
        <v>2021</v>
      </c>
      <c r="D243" s="8" t="s">
        <v>207</v>
      </c>
      <c r="E243" s="8" t="s">
        <v>270</v>
      </c>
      <c r="F243" s="8" t="s">
        <v>653</v>
      </c>
      <c r="G243" s="9" t="s">
        <v>654</v>
      </c>
      <c r="H243" s="9" t="s">
        <v>210</v>
      </c>
      <c r="I243" s="9" t="s">
        <v>655</v>
      </c>
      <c r="J243" s="66" t="s">
        <v>656</v>
      </c>
      <c r="K243" s="146" t="s">
        <v>658</v>
      </c>
      <c r="L243" s="150" t="s">
        <v>280</v>
      </c>
      <c r="M243" s="144">
        <v>33</v>
      </c>
      <c r="N243" s="154">
        <v>45178</v>
      </c>
      <c r="O243" s="154">
        <v>45207</v>
      </c>
      <c r="P243" s="8">
        <f t="shared" si="4"/>
        <v>4.0999999999999996</v>
      </c>
    </row>
    <row r="244" spans="1:16" ht="106.5" customHeight="1">
      <c r="A244" s="8" t="s">
        <v>25</v>
      </c>
      <c r="B244" s="8" t="s">
        <v>73</v>
      </c>
      <c r="C244" s="8">
        <v>2021</v>
      </c>
      <c r="D244" s="8" t="s">
        <v>207</v>
      </c>
      <c r="E244" s="8" t="s">
        <v>270</v>
      </c>
      <c r="F244" s="8" t="s">
        <v>653</v>
      </c>
      <c r="G244" s="9" t="s">
        <v>654</v>
      </c>
      <c r="H244" s="9" t="s">
        <v>210</v>
      </c>
      <c r="I244" s="9" t="s">
        <v>655</v>
      </c>
      <c r="J244" s="66" t="s">
        <v>656</v>
      </c>
      <c r="K244" s="9" t="s">
        <v>659</v>
      </c>
      <c r="L244" s="142" t="s">
        <v>660</v>
      </c>
      <c r="M244" s="144">
        <f>33*4</f>
        <v>132</v>
      </c>
      <c r="N244" s="154">
        <v>45200</v>
      </c>
      <c r="O244" s="154">
        <v>45322</v>
      </c>
      <c r="P244" s="8">
        <f t="shared" si="4"/>
        <v>17.399999999999999</v>
      </c>
    </row>
    <row r="245" spans="1:16" ht="106.5" customHeight="1">
      <c r="A245" s="8" t="s">
        <v>25</v>
      </c>
      <c r="B245" s="8" t="s">
        <v>73</v>
      </c>
      <c r="C245" s="8">
        <v>2021</v>
      </c>
      <c r="D245" s="8" t="s">
        <v>207</v>
      </c>
      <c r="E245" s="8" t="s">
        <v>270</v>
      </c>
      <c r="F245" s="8" t="s">
        <v>653</v>
      </c>
      <c r="G245" s="9" t="s">
        <v>654</v>
      </c>
      <c r="H245" s="9" t="s">
        <v>210</v>
      </c>
      <c r="I245" s="9" t="s">
        <v>655</v>
      </c>
      <c r="J245" s="66" t="s">
        <v>656</v>
      </c>
      <c r="K245" s="142" t="s">
        <v>661</v>
      </c>
      <c r="L245" s="142" t="s">
        <v>60</v>
      </c>
      <c r="M245" s="144">
        <v>1</v>
      </c>
      <c r="N245" s="154">
        <v>45208</v>
      </c>
      <c r="O245" s="154">
        <v>45280</v>
      </c>
      <c r="P245" s="8">
        <f t="shared" si="4"/>
        <v>10.3</v>
      </c>
    </row>
    <row r="246" spans="1:16" ht="106.5" customHeight="1">
      <c r="A246" s="18" t="s">
        <v>25</v>
      </c>
      <c r="B246" s="18" t="s">
        <v>292</v>
      </c>
      <c r="C246" s="18">
        <v>2020</v>
      </c>
      <c r="D246" s="18" t="s">
        <v>293</v>
      </c>
      <c r="E246" s="142" t="s">
        <v>668</v>
      </c>
      <c r="F246" s="18" t="s">
        <v>653</v>
      </c>
      <c r="G246" s="43" t="s">
        <v>295</v>
      </c>
      <c r="H246" s="19" t="s">
        <v>296</v>
      </c>
      <c r="I246" s="67" t="s">
        <v>662</v>
      </c>
      <c r="J246" s="68" t="s">
        <v>663</v>
      </c>
      <c r="K246" s="148" t="s">
        <v>664</v>
      </c>
      <c r="L246" t="s">
        <v>219</v>
      </c>
      <c r="M246" s="151">
        <v>1</v>
      </c>
      <c r="N246" s="153">
        <v>45170</v>
      </c>
      <c r="O246" s="153">
        <v>45199</v>
      </c>
      <c r="P246" s="8">
        <f t="shared" si="4"/>
        <v>4.0999999999999996</v>
      </c>
    </row>
    <row r="247" spans="1:16" ht="106.5" customHeight="1">
      <c r="A247" s="18" t="s">
        <v>25</v>
      </c>
      <c r="B247" s="18" t="s">
        <v>292</v>
      </c>
      <c r="C247" s="18">
        <v>2020</v>
      </c>
      <c r="D247" s="18" t="s">
        <v>293</v>
      </c>
      <c r="E247" s="142" t="s">
        <v>668</v>
      </c>
      <c r="F247" s="18" t="s">
        <v>653</v>
      </c>
      <c r="G247" s="43" t="s">
        <v>295</v>
      </c>
      <c r="H247" s="19" t="s">
        <v>296</v>
      </c>
      <c r="I247" s="67" t="s">
        <v>662</v>
      </c>
      <c r="J247" s="68" t="s">
        <v>663</v>
      </c>
      <c r="K247" t="s">
        <v>665</v>
      </c>
      <c r="L247" t="s">
        <v>666</v>
      </c>
      <c r="M247" s="151">
        <v>6</v>
      </c>
      <c r="N247" s="153">
        <v>45170</v>
      </c>
      <c r="O247" s="153">
        <v>45534</v>
      </c>
      <c r="P247" s="8">
        <f t="shared" si="4"/>
        <v>52</v>
      </c>
    </row>
    <row r="248" spans="1:16" ht="106.5" customHeight="1">
      <c r="A248" s="18" t="s">
        <v>25</v>
      </c>
      <c r="B248" s="18" t="s">
        <v>292</v>
      </c>
      <c r="C248" s="18">
        <v>2020</v>
      </c>
      <c r="D248" s="18" t="s">
        <v>293</v>
      </c>
      <c r="E248" s="142" t="s">
        <v>668</v>
      </c>
      <c r="F248" s="18" t="s">
        <v>653</v>
      </c>
      <c r="G248" s="43" t="s">
        <v>295</v>
      </c>
      <c r="H248" s="19" t="s">
        <v>296</v>
      </c>
      <c r="I248" s="67" t="s">
        <v>662</v>
      </c>
      <c r="J248" s="68" t="s">
        <v>663</v>
      </c>
      <c r="K248" t="s">
        <v>667</v>
      </c>
      <c r="L248" t="s">
        <v>60</v>
      </c>
      <c r="M248" s="151">
        <v>1</v>
      </c>
      <c r="N248" s="153">
        <v>45505</v>
      </c>
      <c r="O248" s="153">
        <v>45534</v>
      </c>
      <c r="P248" s="8">
        <f t="shared" si="4"/>
        <v>4.0999999999999996</v>
      </c>
    </row>
    <row r="249" spans="1:16" ht="106.5" customHeight="1">
      <c r="A249" s="18" t="s">
        <v>25</v>
      </c>
      <c r="B249" s="18" t="s">
        <v>36</v>
      </c>
      <c r="C249" s="18">
        <v>2022</v>
      </c>
      <c r="D249" s="18" t="s">
        <v>263</v>
      </c>
      <c r="E249" s="142" t="s">
        <v>253</v>
      </c>
      <c r="F249" s="18" t="s">
        <v>653</v>
      </c>
      <c r="G249" s="43" t="s">
        <v>301</v>
      </c>
      <c r="H249" s="19" t="s">
        <v>265</v>
      </c>
      <c r="I249" s="67" t="s">
        <v>662</v>
      </c>
      <c r="J249" s="68" t="s">
        <v>663</v>
      </c>
      <c r="K249" s="148" t="s">
        <v>664</v>
      </c>
      <c r="L249" t="s">
        <v>219</v>
      </c>
      <c r="M249" s="151">
        <v>1</v>
      </c>
      <c r="N249" s="153">
        <v>45170</v>
      </c>
      <c r="O249" s="153">
        <v>45199</v>
      </c>
      <c r="P249" s="8">
        <f t="shared" si="4"/>
        <v>4.0999999999999996</v>
      </c>
    </row>
    <row r="250" spans="1:16" ht="106.5" customHeight="1">
      <c r="A250" s="18" t="s">
        <v>25</v>
      </c>
      <c r="B250" s="18" t="s">
        <v>36</v>
      </c>
      <c r="C250" s="18">
        <v>2022</v>
      </c>
      <c r="D250" s="18" t="s">
        <v>263</v>
      </c>
      <c r="E250" s="142" t="s">
        <v>253</v>
      </c>
      <c r="F250" s="18" t="s">
        <v>653</v>
      </c>
      <c r="G250" s="43" t="s">
        <v>301</v>
      </c>
      <c r="H250" s="19" t="s">
        <v>265</v>
      </c>
      <c r="I250" s="67" t="s">
        <v>662</v>
      </c>
      <c r="J250" s="68" t="s">
        <v>663</v>
      </c>
      <c r="K250" t="s">
        <v>665</v>
      </c>
      <c r="L250" t="s">
        <v>666</v>
      </c>
      <c r="M250" s="151">
        <v>6</v>
      </c>
      <c r="N250" s="153">
        <v>45170</v>
      </c>
      <c r="O250" s="153">
        <v>45534</v>
      </c>
      <c r="P250" s="8">
        <f t="shared" si="4"/>
        <v>52</v>
      </c>
    </row>
    <row r="251" spans="1:16" ht="106.5" customHeight="1">
      <c r="A251" s="18" t="s">
        <v>25</v>
      </c>
      <c r="B251" s="18" t="s">
        <v>36</v>
      </c>
      <c r="C251" s="18">
        <v>2022</v>
      </c>
      <c r="D251" s="18" t="s">
        <v>263</v>
      </c>
      <c r="E251" s="142" t="s">
        <v>253</v>
      </c>
      <c r="F251" s="18" t="s">
        <v>653</v>
      </c>
      <c r="G251" s="43" t="s">
        <v>301</v>
      </c>
      <c r="H251" s="19" t="s">
        <v>265</v>
      </c>
      <c r="I251" s="67" t="s">
        <v>662</v>
      </c>
      <c r="J251" s="68" t="s">
        <v>663</v>
      </c>
      <c r="K251" t="s">
        <v>667</v>
      </c>
      <c r="L251" t="s">
        <v>60</v>
      </c>
      <c r="M251" s="151">
        <v>1</v>
      </c>
      <c r="N251" s="153">
        <v>45505</v>
      </c>
      <c r="O251" s="153">
        <v>45534</v>
      </c>
      <c r="P251" s="8">
        <f t="shared" si="4"/>
        <v>4.0999999999999996</v>
      </c>
    </row>
    <row r="252" spans="1:16" ht="106.5" hidden="1" customHeight="1">
      <c r="A252" s="69" t="s">
        <v>25</v>
      </c>
      <c r="B252" s="69" t="s">
        <v>36</v>
      </c>
      <c r="C252" s="69">
        <v>2022</v>
      </c>
      <c r="D252" s="69" t="s">
        <v>669</v>
      </c>
      <c r="E252" s="69" t="s">
        <v>670</v>
      </c>
      <c r="F252" s="69" t="s">
        <v>671</v>
      </c>
      <c r="G252" s="70" t="s">
        <v>672</v>
      </c>
      <c r="H252" s="70" t="s">
        <v>673</v>
      </c>
      <c r="I252" s="71" t="s">
        <v>674</v>
      </c>
      <c r="J252" s="72" t="s">
        <v>675</v>
      </c>
      <c r="K252" s="72" t="s">
        <v>676</v>
      </c>
      <c r="L252" s="73" t="s">
        <v>677</v>
      </c>
      <c r="M252" s="69">
        <v>4</v>
      </c>
      <c r="N252" s="74">
        <v>45139</v>
      </c>
      <c r="O252" s="74">
        <v>45473</v>
      </c>
      <c r="P252" s="69">
        <v>44</v>
      </c>
    </row>
    <row r="253" spans="1:16" ht="106.5" hidden="1" customHeight="1">
      <c r="A253" s="69" t="s">
        <v>25</v>
      </c>
      <c r="B253" s="69" t="s">
        <v>36</v>
      </c>
      <c r="C253" s="69">
        <v>2022</v>
      </c>
      <c r="D253" s="69" t="s">
        <v>47</v>
      </c>
      <c r="E253" s="69" t="s">
        <v>48</v>
      </c>
      <c r="F253" s="69" t="s">
        <v>671</v>
      </c>
      <c r="G253" s="70" t="s">
        <v>678</v>
      </c>
      <c r="H253" s="70" t="s">
        <v>50</v>
      </c>
      <c r="I253" s="70" t="s">
        <v>679</v>
      </c>
      <c r="J253" s="70" t="s">
        <v>680</v>
      </c>
      <c r="K253" s="70" t="s">
        <v>681</v>
      </c>
      <c r="L253" s="70" t="s">
        <v>682</v>
      </c>
      <c r="M253" s="69">
        <v>1</v>
      </c>
      <c r="N253" s="74">
        <v>45200</v>
      </c>
      <c r="O253" s="74">
        <v>45230</v>
      </c>
      <c r="P253" s="8">
        <f>ROUND(((O253-N253)/7),1)</f>
        <v>4.3</v>
      </c>
    </row>
    <row r="254" spans="1:16" ht="106.5" hidden="1" customHeight="1">
      <c r="A254" s="69" t="s">
        <v>25</v>
      </c>
      <c r="B254" s="69" t="s">
        <v>36</v>
      </c>
      <c r="C254" s="69">
        <v>2022</v>
      </c>
      <c r="D254" s="69" t="s">
        <v>47</v>
      </c>
      <c r="E254" s="69" t="s">
        <v>48</v>
      </c>
      <c r="F254" s="69" t="s">
        <v>671</v>
      </c>
      <c r="G254" s="70" t="s">
        <v>678</v>
      </c>
      <c r="H254" s="70" t="s">
        <v>50</v>
      </c>
      <c r="I254" s="70" t="s">
        <v>679</v>
      </c>
      <c r="J254" s="70" t="s">
        <v>680</v>
      </c>
      <c r="K254" s="70" t="s">
        <v>683</v>
      </c>
      <c r="L254" s="70" t="s">
        <v>684</v>
      </c>
      <c r="M254" s="69">
        <v>1</v>
      </c>
      <c r="N254" s="74">
        <v>45200</v>
      </c>
      <c r="O254" s="74">
        <v>45230</v>
      </c>
      <c r="P254" s="69">
        <v>2</v>
      </c>
    </row>
    <row r="255" spans="1:16" ht="106.5" hidden="1" customHeight="1">
      <c r="A255" s="69" t="s">
        <v>25</v>
      </c>
      <c r="B255" s="69" t="s">
        <v>36</v>
      </c>
      <c r="C255" s="69">
        <v>2022</v>
      </c>
      <c r="D255" s="69" t="s">
        <v>47</v>
      </c>
      <c r="E255" s="69" t="s">
        <v>48</v>
      </c>
      <c r="F255" s="69" t="s">
        <v>671</v>
      </c>
      <c r="G255" s="70" t="s">
        <v>678</v>
      </c>
      <c r="H255" s="70" t="s">
        <v>50</v>
      </c>
      <c r="I255" s="70" t="s">
        <v>679</v>
      </c>
      <c r="J255" s="70" t="s">
        <v>680</v>
      </c>
      <c r="K255" s="75" t="s">
        <v>685</v>
      </c>
      <c r="L255" s="75" t="s">
        <v>686</v>
      </c>
      <c r="M255" s="76">
        <v>4</v>
      </c>
      <c r="N255" s="77">
        <v>45231</v>
      </c>
      <c r="O255" s="77">
        <v>45534</v>
      </c>
      <c r="P255" s="69">
        <v>43.3</v>
      </c>
    </row>
    <row r="256" spans="1:16" ht="106.5" hidden="1" customHeight="1">
      <c r="A256" s="78" t="s">
        <v>25</v>
      </c>
      <c r="B256" s="78" t="s">
        <v>36</v>
      </c>
      <c r="C256" s="78">
        <v>2022</v>
      </c>
      <c r="D256" s="78" t="s">
        <v>263</v>
      </c>
      <c r="E256" s="78" t="s">
        <v>253</v>
      </c>
      <c r="F256" s="69" t="s">
        <v>671</v>
      </c>
      <c r="G256" s="79" t="s">
        <v>687</v>
      </c>
      <c r="H256" s="80" t="s">
        <v>265</v>
      </c>
      <c r="I256" s="81" t="s">
        <v>688</v>
      </c>
      <c r="J256" s="81" t="s">
        <v>689</v>
      </c>
      <c r="K256" s="81" t="s">
        <v>690</v>
      </c>
      <c r="L256" s="82" t="s">
        <v>691</v>
      </c>
      <c r="M256" s="83">
        <v>5</v>
      </c>
      <c r="N256" s="84">
        <v>45184</v>
      </c>
      <c r="O256" s="84">
        <v>45520</v>
      </c>
      <c r="P256" s="83">
        <v>48</v>
      </c>
    </row>
    <row r="257" spans="1:16" ht="106.5" hidden="1" customHeight="1">
      <c r="A257" s="78" t="s">
        <v>25</v>
      </c>
      <c r="B257" s="78" t="s">
        <v>36</v>
      </c>
      <c r="C257" s="78">
        <v>2022</v>
      </c>
      <c r="D257" s="78" t="s">
        <v>263</v>
      </c>
      <c r="E257" s="78" t="s">
        <v>253</v>
      </c>
      <c r="F257" s="69" t="s">
        <v>671</v>
      </c>
      <c r="G257" s="79" t="s">
        <v>692</v>
      </c>
      <c r="H257" s="80" t="s">
        <v>265</v>
      </c>
      <c r="I257" s="81" t="s">
        <v>688</v>
      </c>
      <c r="J257" s="81" t="s">
        <v>693</v>
      </c>
      <c r="K257" s="81" t="s">
        <v>1239</v>
      </c>
      <c r="L257" s="82" t="s">
        <v>694</v>
      </c>
      <c r="M257" s="83">
        <v>4</v>
      </c>
      <c r="N257" s="84">
        <v>45184</v>
      </c>
      <c r="O257" s="84">
        <v>45520</v>
      </c>
      <c r="P257" s="83">
        <v>48</v>
      </c>
    </row>
    <row r="258" spans="1:16" ht="106.5" hidden="1" customHeight="1">
      <c r="A258" s="78" t="s">
        <v>25</v>
      </c>
      <c r="B258" s="78" t="s">
        <v>36</v>
      </c>
      <c r="C258" s="78">
        <v>2022</v>
      </c>
      <c r="D258" s="78" t="s">
        <v>263</v>
      </c>
      <c r="E258" s="78" t="s">
        <v>253</v>
      </c>
      <c r="F258" s="69" t="s">
        <v>671</v>
      </c>
      <c r="G258" s="79" t="s">
        <v>692</v>
      </c>
      <c r="H258" s="80" t="s">
        <v>265</v>
      </c>
      <c r="I258" s="81" t="s">
        <v>688</v>
      </c>
      <c r="J258" s="81" t="s">
        <v>693</v>
      </c>
      <c r="K258" s="81" t="s">
        <v>695</v>
      </c>
      <c r="L258" s="83" t="s">
        <v>696</v>
      </c>
      <c r="M258" s="83">
        <v>3</v>
      </c>
      <c r="N258" s="84">
        <v>45184</v>
      </c>
      <c r="O258" s="84">
        <v>45520</v>
      </c>
      <c r="P258" s="83">
        <v>48</v>
      </c>
    </row>
    <row r="259" spans="1:16" ht="106.5" hidden="1" customHeight="1">
      <c r="A259" s="69" t="s">
        <v>25</v>
      </c>
      <c r="B259" s="69" t="s">
        <v>36</v>
      </c>
      <c r="C259" s="69">
        <v>2022</v>
      </c>
      <c r="D259" s="69" t="s">
        <v>284</v>
      </c>
      <c r="E259" s="69" t="s">
        <v>285</v>
      </c>
      <c r="F259" s="69" t="s">
        <v>671</v>
      </c>
      <c r="G259" s="70" t="s">
        <v>697</v>
      </c>
      <c r="H259" s="72" t="s">
        <v>287</v>
      </c>
      <c r="I259" s="72" t="s">
        <v>698</v>
      </c>
      <c r="J259" s="71" t="s">
        <v>699</v>
      </c>
      <c r="K259" s="71" t="s">
        <v>700</v>
      </c>
      <c r="L259" s="73" t="s">
        <v>701</v>
      </c>
      <c r="M259" s="69">
        <v>6</v>
      </c>
      <c r="N259" s="74">
        <v>45139</v>
      </c>
      <c r="O259" s="74">
        <v>45322</v>
      </c>
      <c r="P259" s="69">
        <v>26.1</v>
      </c>
    </row>
    <row r="260" spans="1:16" ht="106.5" hidden="1" customHeight="1">
      <c r="A260" s="69" t="s">
        <v>25</v>
      </c>
      <c r="B260" s="69" t="s">
        <v>36</v>
      </c>
      <c r="C260" s="69">
        <v>2022</v>
      </c>
      <c r="D260" s="69" t="s">
        <v>284</v>
      </c>
      <c r="E260" s="69" t="s">
        <v>285</v>
      </c>
      <c r="F260" s="69" t="s">
        <v>671</v>
      </c>
      <c r="G260" s="70" t="s">
        <v>697</v>
      </c>
      <c r="H260" s="72" t="s">
        <v>287</v>
      </c>
      <c r="I260" s="72" t="s">
        <v>698</v>
      </c>
      <c r="J260" s="71" t="s">
        <v>702</v>
      </c>
      <c r="K260" s="71" t="s">
        <v>703</v>
      </c>
      <c r="L260" s="73" t="s">
        <v>704</v>
      </c>
      <c r="M260" s="69">
        <v>6</v>
      </c>
      <c r="N260" s="74">
        <v>45139</v>
      </c>
      <c r="O260" s="74">
        <v>45322</v>
      </c>
      <c r="P260" s="69">
        <v>26.1</v>
      </c>
    </row>
    <row r="261" spans="1:16" ht="106.5" hidden="1" customHeight="1">
      <c r="A261" s="69" t="s">
        <v>25</v>
      </c>
      <c r="B261" s="69" t="s">
        <v>292</v>
      </c>
      <c r="C261" s="69">
        <v>2020</v>
      </c>
      <c r="D261" s="69" t="s">
        <v>293</v>
      </c>
      <c r="E261" s="69" t="s">
        <v>294</v>
      </c>
      <c r="F261" s="69" t="s">
        <v>671</v>
      </c>
      <c r="G261" s="75" t="s">
        <v>295</v>
      </c>
      <c r="H261" s="70" t="s">
        <v>296</v>
      </c>
      <c r="I261" s="85"/>
      <c r="J261" s="86" t="s">
        <v>705</v>
      </c>
      <c r="K261" s="85"/>
      <c r="L261" s="73"/>
      <c r="M261" s="69"/>
      <c r="N261" s="74"/>
      <c r="O261" s="74"/>
      <c r="P261" s="18">
        <f t="shared" ref="P261:P275" si="5">ROUND(((O261-N261)/7),1)</f>
        <v>0</v>
      </c>
    </row>
    <row r="262" spans="1:16" ht="106.5" hidden="1" customHeight="1">
      <c r="A262" s="33" t="s">
        <v>25</v>
      </c>
      <c r="B262" s="33" t="s">
        <v>36</v>
      </c>
      <c r="C262" s="33">
        <v>2022</v>
      </c>
      <c r="D262" s="33" t="s">
        <v>706</v>
      </c>
      <c r="E262" s="33" t="s">
        <v>707</v>
      </c>
      <c r="F262" s="33" t="s">
        <v>708</v>
      </c>
      <c r="G262" s="10" t="s">
        <v>709</v>
      </c>
      <c r="H262" s="10" t="s">
        <v>710</v>
      </c>
      <c r="I262" s="10" t="s">
        <v>711</v>
      </c>
      <c r="J262" s="10" t="s">
        <v>712</v>
      </c>
      <c r="K262" s="10" t="s">
        <v>713</v>
      </c>
      <c r="L262" s="87" t="s">
        <v>466</v>
      </c>
      <c r="M262" s="87">
        <v>1</v>
      </c>
      <c r="N262" s="88">
        <v>45139</v>
      </c>
      <c r="O262" s="88">
        <v>45199</v>
      </c>
      <c r="P262" s="62">
        <f t="shared" si="5"/>
        <v>8.6</v>
      </c>
    </row>
    <row r="263" spans="1:16" ht="106.5" hidden="1" customHeight="1">
      <c r="A263" s="33" t="s">
        <v>25</v>
      </c>
      <c r="B263" s="33" t="s">
        <v>36</v>
      </c>
      <c r="C263" s="33">
        <v>2022</v>
      </c>
      <c r="D263" s="33" t="s">
        <v>706</v>
      </c>
      <c r="E263" s="33" t="s">
        <v>707</v>
      </c>
      <c r="F263" s="33" t="s">
        <v>708</v>
      </c>
      <c r="G263" s="10" t="s">
        <v>709</v>
      </c>
      <c r="H263" s="10" t="s">
        <v>710</v>
      </c>
      <c r="I263" s="10" t="s">
        <v>711</v>
      </c>
      <c r="J263" s="10" t="s">
        <v>714</v>
      </c>
      <c r="K263" s="10" t="s">
        <v>715</v>
      </c>
      <c r="L263" s="87" t="s">
        <v>716</v>
      </c>
      <c r="M263" s="87">
        <v>1</v>
      </c>
      <c r="N263" s="88">
        <v>45139</v>
      </c>
      <c r="O263" s="88">
        <v>45291</v>
      </c>
      <c r="P263" s="62">
        <f t="shared" si="5"/>
        <v>21.7</v>
      </c>
    </row>
    <row r="264" spans="1:16" ht="106.5" hidden="1" customHeight="1">
      <c r="A264" s="33" t="s">
        <v>25</v>
      </c>
      <c r="B264" s="33" t="s">
        <v>36</v>
      </c>
      <c r="C264" s="33">
        <v>2022</v>
      </c>
      <c r="D264" s="33" t="s">
        <v>637</v>
      </c>
      <c r="E264" s="33" t="s">
        <v>638</v>
      </c>
      <c r="F264" s="33" t="s">
        <v>708</v>
      </c>
      <c r="G264" s="10" t="s">
        <v>717</v>
      </c>
      <c r="H264" s="10" t="s">
        <v>640</v>
      </c>
      <c r="I264" s="10" t="s">
        <v>718</v>
      </c>
      <c r="J264" s="10" t="s">
        <v>719</v>
      </c>
      <c r="K264" s="10" t="s">
        <v>720</v>
      </c>
      <c r="L264" s="10" t="s">
        <v>259</v>
      </c>
      <c r="M264" s="87">
        <v>1</v>
      </c>
      <c r="N264" s="88">
        <v>45139</v>
      </c>
      <c r="O264" s="89">
        <v>45199</v>
      </c>
      <c r="P264" s="62">
        <f t="shared" si="5"/>
        <v>8.6</v>
      </c>
    </row>
    <row r="265" spans="1:16" ht="106.5" hidden="1" customHeight="1">
      <c r="A265" s="33" t="s">
        <v>25</v>
      </c>
      <c r="B265" s="33" t="s">
        <v>36</v>
      </c>
      <c r="C265" s="33">
        <v>2022</v>
      </c>
      <c r="D265" s="33" t="s">
        <v>637</v>
      </c>
      <c r="E265" s="33" t="s">
        <v>638</v>
      </c>
      <c r="F265" s="33" t="s">
        <v>708</v>
      </c>
      <c r="G265" s="10" t="s">
        <v>717</v>
      </c>
      <c r="H265" s="10" t="s">
        <v>640</v>
      </c>
      <c r="I265" s="10" t="s">
        <v>718</v>
      </c>
      <c r="J265" s="10" t="s">
        <v>721</v>
      </c>
      <c r="K265" s="10" t="s">
        <v>722</v>
      </c>
      <c r="L265" s="10" t="s">
        <v>723</v>
      </c>
      <c r="M265" s="87">
        <v>5</v>
      </c>
      <c r="N265" s="88">
        <v>45139</v>
      </c>
      <c r="O265" s="89">
        <v>45291</v>
      </c>
      <c r="P265" s="62">
        <f t="shared" si="5"/>
        <v>21.7</v>
      </c>
    </row>
    <row r="266" spans="1:16" ht="106.5" hidden="1" customHeight="1">
      <c r="A266" s="33" t="s">
        <v>25</v>
      </c>
      <c r="B266" s="33" t="s">
        <v>36</v>
      </c>
      <c r="C266" s="33">
        <v>2022</v>
      </c>
      <c r="D266" s="33" t="s">
        <v>724</v>
      </c>
      <c r="E266" s="33" t="s">
        <v>725</v>
      </c>
      <c r="F266" s="33" t="s">
        <v>708</v>
      </c>
      <c r="G266" s="10" t="s">
        <v>726</v>
      </c>
      <c r="H266" s="10" t="s">
        <v>727</v>
      </c>
      <c r="I266" s="10" t="s">
        <v>728</v>
      </c>
      <c r="J266" s="10" t="s">
        <v>729</v>
      </c>
      <c r="K266" s="10" t="s">
        <v>730</v>
      </c>
      <c r="L266" s="10" t="s">
        <v>83</v>
      </c>
      <c r="M266" s="87">
        <v>5</v>
      </c>
      <c r="N266" s="88">
        <v>45139</v>
      </c>
      <c r="O266" s="89">
        <v>45291</v>
      </c>
      <c r="P266" s="62">
        <f t="shared" si="5"/>
        <v>21.7</v>
      </c>
    </row>
    <row r="267" spans="1:16" ht="106.5" hidden="1" customHeight="1">
      <c r="A267" s="33" t="s">
        <v>25</v>
      </c>
      <c r="B267" s="33" t="s">
        <v>36</v>
      </c>
      <c r="C267" s="33">
        <v>2022</v>
      </c>
      <c r="D267" s="33" t="s">
        <v>724</v>
      </c>
      <c r="E267" s="33" t="s">
        <v>725</v>
      </c>
      <c r="F267" s="33" t="s">
        <v>708</v>
      </c>
      <c r="G267" s="10" t="s">
        <v>726</v>
      </c>
      <c r="H267" s="10" t="s">
        <v>727</v>
      </c>
      <c r="I267" s="10" t="s">
        <v>728</v>
      </c>
      <c r="J267" s="10" t="s">
        <v>731</v>
      </c>
      <c r="K267" s="10" t="s">
        <v>732</v>
      </c>
      <c r="L267" s="10" t="s">
        <v>83</v>
      </c>
      <c r="M267" s="87">
        <v>5</v>
      </c>
      <c r="N267" s="88">
        <v>45139</v>
      </c>
      <c r="O267" s="89">
        <v>45291</v>
      </c>
      <c r="P267" s="62">
        <f t="shared" si="5"/>
        <v>21.7</v>
      </c>
    </row>
    <row r="268" spans="1:16" ht="106.5" hidden="1" customHeight="1">
      <c r="A268" s="33" t="s">
        <v>25</v>
      </c>
      <c r="B268" s="33" t="s">
        <v>36</v>
      </c>
      <c r="C268" s="33">
        <v>2022</v>
      </c>
      <c r="D268" s="33" t="s">
        <v>112</v>
      </c>
      <c r="E268" s="33" t="s">
        <v>733</v>
      </c>
      <c r="F268" s="33" t="s">
        <v>708</v>
      </c>
      <c r="G268" s="10" t="s">
        <v>734</v>
      </c>
      <c r="H268" s="10" t="s">
        <v>115</v>
      </c>
      <c r="I268" s="60" t="s">
        <v>735</v>
      </c>
      <c r="J268" s="60" t="s">
        <v>736</v>
      </c>
      <c r="K268" s="60" t="s">
        <v>737</v>
      </c>
      <c r="L268" s="90" t="s">
        <v>738</v>
      </c>
      <c r="M268" s="91">
        <v>1</v>
      </c>
      <c r="N268" s="89">
        <v>45139</v>
      </c>
      <c r="O268" s="89">
        <v>45199</v>
      </c>
      <c r="P268" s="62">
        <f t="shared" si="5"/>
        <v>8.6</v>
      </c>
    </row>
    <row r="269" spans="1:16" ht="106.5" hidden="1" customHeight="1">
      <c r="A269" s="33" t="s">
        <v>25</v>
      </c>
      <c r="B269" s="33" t="s">
        <v>36</v>
      </c>
      <c r="C269" s="33">
        <v>2022</v>
      </c>
      <c r="D269" s="33" t="s">
        <v>112</v>
      </c>
      <c r="E269" s="33" t="s">
        <v>733</v>
      </c>
      <c r="F269" s="33" t="s">
        <v>708</v>
      </c>
      <c r="G269" s="10" t="s">
        <v>734</v>
      </c>
      <c r="H269" s="10" t="s">
        <v>115</v>
      </c>
      <c r="I269" s="60" t="s">
        <v>735</v>
      </c>
      <c r="J269" s="9" t="s">
        <v>739</v>
      </c>
      <c r="K269" s="9" t="s">
        <v>740</v>
      </c>
      <c r="L269" s="9" t="s">
        <v>738</v>
      </c>
      <c r="M269" s="92">
        <v>1</v>
      </c>
      <c r="N269" s="93">
        <v>45139</v>
      </c>
      <c r="O269" s="93">
        <v>45199</v>
      </c>
      <c r="P269" s="8">
        <f t="shared" si="5"/>
        <v>8.6</v>
      </c>
    </row>
    <row r="270" spans="1:16" ht="106.5" hidden="1" customHeight="1">
      <c r="A270" s="33" t="s">
        <v>25</v>
      </c>
      <c r="B270" s="33" t="s">
        <v>36</v>
      </c>
      <c r="C270" s="33">
        <v>2022</v>
      </c>
      <c r="D270" s="33" t="s">
        <v>112</v>
      </c>
      <c r="E270" s="33" t="s">
        <v>733</v>
      </c>
      <c r="F270" s="33" t="s">
        <v>708</v>
      </c>
      <c r="G270" s="10" t="s">
        <v>734</v>
      </c>
      <c r="H270" s="10" t="s">
        <v>115</v>
      </c>
      <c r="I270" s="60" t="s">
        <v>735</v>
      </c>
      <c r="J270" s="9" t="s">
        <v>741</v>
      </c>
      <c r="K270" s="9" t="s">
        <v>742</v>
      </c>
      <c r="L270" s="9" t="s">
        <v>259</v>
      </c>
      <c r="M270" s="92">
        <v>1</v>
      </c>
      <c r="N270" s="93">
        <v>45139</v>
      </c>
      <c r="O270" s="93">
        <v>45229</v>
      </c>
      <c r="P270" s="8">
        <f t="shared" si="5"/>
        <v>12.9</v>
      </c>
    </row>
    <row r="271" spans="1:16" ht="106.5" hidden="1" customHeight="1">
      <c r="A271" s="33" t="s">
        <v>25</v>
      </c>
      <c r="B271" s="33" t="s">
        <v>36</v>
      </c>
      <c r="C271" s="33">
        <v>2022</v>
      </c>
      <c r="D271" s="33" t="s">
        <v>647</v>
      </c>
      <c r="E271" s="33" t="s">
        <v>648</v>
      </c>
      <c r="F271" s="33" t="s">
        <v>708</v>
      </c>
      <c r="G271" s="10" t="s">
        <v>743</v>
      </c>
      <c r="H271" s="10" t="s">
        <v>650</v>
      </c>
      <c r="I271" s="10" t="s">
        <v>744</v>
      </c>
      <c r="J271" s="10" t="s">
        <v>745</v>
      </c>
      <c r="K271" s="10" t="s">
        <v>746</v>
      </c>
      <c r="L271" s="10" t="s">
        <v>259</v>
      </c>
      <c r="M271" s="87">
        <v>1</v>
      </c>
      <c r="N271" s="88">
        <v>45139</v>
      </c>
      <c r="O271" s="89">
        <v>45290</v>
      </c>
      <c r="P271" s="62">
        <f t="shared" si="5"/>
        <v>21.6</v>
      </c>
    </row>
    <row r="272" spans="1:16" ht="106.5" hidden="1" customHeight="1">
      <c r="A272" s="33" t="s">
        <v>25</v>
      </c>
      <c r="B272" s="33" t="s">
        <v>36</v>
      </c>
      <c r="C272" s="33">
        <v>2022</v>
      </c>
      <c r="D272" s="33" t="s">
        <v>647</v>
      </c>
      <c r="E272" s="33" t="s">
        <v>648</v>
      </c>
      <c r="F272" s="33" t="s">
        <v>708</v>
      </c>
      <c r="G272" s="10" t="s">
        <v>743</v>
      </c>
      <c r="H272" s="10" t="s">
        <v>650</v>
      </c>
      <c r="I272" s="10" t="s">
        <v>744</v>
      </c>
      <c r="J272" s="10" t="s">
        <v>747</v>
      </c>
      <c r="K272" s="9" t="s">
        <v>748</v>
      </c>
      <c r="L272" s="87" t="s">
        <v>466</v>
      </c>
      <c r="M272" s="87">
        <v>1</v>
      </c>
      <c r="N272" s="88">
        <v>45139</v>
      </c>
      <c r="O272" s="88">
        <v>45199</v>
      </c>
      <c r="P272" s="8">
        <f t="shared" si="5"/>
        <v>8.6</v>
      </c>
    </row>
    <row r="273" spans="1:16" ht="106.5" hidden="1" customHeight="1">
      <c r="A273" s="33" t="s">
        <v>25</v>
      </c>
      <c r="B273" s="33" t="s">
        <v>36</v>
      </c>
      <c r="C273" s="33">
        <v>2022</v>
      </c>
      <c r="D273" s="33" t="s">
        <v>749</v>
      </c>
      <c r="E273" s="33" t="s">
        <v>750</v>
      </c>
      <c r="F273" s="33" t="s">
        <v>708</v>
      </c>
      <c r="G273" s="10" t="s">
        <v>751</v>
      </c>
      <c r="H273" s="10" t="s">
        <v>752</v>
      </c>
      <c r="I273" s="10" t="s">
        <v>753</v>
      </c>
      <c r="J273" s="10" t="s">
        <v>754</v>
      </c>
      <c r="K273" s="10" t="s">
        <v>755</v>
      </c>
      <c r="L273" s="94" t="s">
        <v>756</v>
      </c>
      <c r="M273" s="33">
        <v>4</v>
      </c>
      <c r="N273" s="61">
        <v>45139</v>
      </c>
      <c r="O273" s="61">
        <v>45473</v>
      </c>
      <c r="P273" s="62">
        <f t="shared" si="5"/>
        <v>47.7</v>
      </c>
    </row>
    <row r="274" spans="1:16" ht="106.5" hidden="1" customHeight="1">
      <c r="A274" s="33" t="s">
        <v>25</v>
      </c>
      <c r="B274" s="33" t="s">
        <v>36</v>
      </c>
      <c r="C274" s="33">
        <v>2022</v>
      </c>
      <c r="D274" s="33" t="s">
        <v>749</v>
      </c>
      <c r="E274" s="33" t="s">
        <v>750</v>
      </c>
      <c r="F274" s="33" t="s">
        <v>708</v>
      </c>
      <c r="G274" s="10" t="s">
        <v>751</v>
      </c>
      <c r="H274" s="10" t="s">
        <v>752</v>
      </c>
      <c r="I274" s="10" t="s">
        <v>753</v>
      </c>
      <c r="J274" s="9" t="s">
        <v>757</v>
      </c>
      <c r="K274" s="9" t="s">
        <v>758</v>
      </c>
      <c r="L274" s="9" t="s">
        <v>280</v>
      </c>
      <c r="M274" s="8">
        <v>1</v>
      </c>
      <c r="N274" s="37">
        <v>45139</v>
      </c>
      <c r="O274" s="37">
        <v>45290</v>
      </c>
      <c r="P274" s="8">
        <f t="shared" si="5"/>
        <v>21.6</v>
      </c>
    </row>
    <row r="275" spans="1:16" ht="106.5" hidden="1" customHeight="1">
      <c r="A275" s="33" t="s">
        <v>25</v>
      </c>
      <c r="B275" s="33" t="s">
        <v>36</v>
      </c>
      <c r="C275" s="33">
        <v>2022</v>
      </c>
      <c r="D275" s="33" t="s">
        <v>749</v>
      </c>
      <c r="E275" s="33" t="s">
        <v>750</v>
      </c>
      <c r="F275" s="33" t="s">
        <v>708</v>
      </c>
      <c r="G275" s="10" t="s">
        <v>751</v>
      </c>
      <c r="H275" s="10" t="s">
        <v>752</v>
      </c>
      <c r="I275" s="10" t="s">
        <v>753</v>
      </c>
      <c r="J275" s="9" t="s">
        <v>759</v>
      </c>
      <c r="K275" s="9" t="s">
        <v>760</v>
      </c>
      <c r="L275" s="9" t="s">
        <v>280</v>
      </c>
      <c r="M275" s="8">
        <v>1</v>
      </c>
      <c r="N275" s="37">
        <v>45139</v>
      </c>
      <c r="O275" s="37">
        <v>45290</v>
      </c>
      <c r="P275" s="8">
        <f t="shared" si="5"/>
        <v>21.6</v>
      </c>
    </row>
    <row r="276" spans="1:16" ht="106.5" hidden="1" customHeight="1">
      <c r="A276" s="8" t="s">
        <v>25</v>
      </c>
      <c r="B276" s="8" t="s">
        <v>36</v>
      </c>
      <c r="C276" s="8">
        <v>2022</v>
      </c>
      <c r="D276" s="8" t="s">
        <v>284</v>
      </c>
      <c r="E276" s="8" t="s">
        <v>285</v>
      </c>
      <c r="F276" s="8" t="s">
        <v>761</v>
      </c>
      <c r="G276" s="9" t="s">
        <v>619</v>
      </c>
      <c r="H276" s="9" t="s">
        <v>287</v>
      </c>
      <c r="I276" s="9" t="s">
        <v>762</v>
      </c>
      <c r="J276" s="9"/>
      <c r="K276" s="9"/>
      <c r="L276" s="9"/>
      <c r="M276" s="8"/>
      <c r="N276" s="37"/>
      <c r="O276" s="37"/>
      <c r="P276" s="8"/>
    </row>
    <row r="277" spans="1:16" ht="106.5" hidden="1" customHeight="1">
      <c r="A277" s="95" t="s">
        <v>25</v>
      </c>
      <c r="B277" s="96" t="s">
        <v>36</v>
      </c>
      <c r="C277" s="96">
        <v>2022</v>
      </c>
      <c r="D277" s="83" t="s">
        <v>232</v>
      </c>
      <c r="E277" s="83" t="s">
        <v>233</v>
      </c>
      <c r="F277" s="97" t="s">
        <v>761</v>
      </c>
      <c r="G277" s="98" t="s">
        <v>234</v>
      </c>
      <c r="H277" s="99" t="s">
        <v>763</v>
      </c>
      <c r="I277" s="99" t="s">
        <v>764</v>
      </c>
      <c r="J277" s="21" t="s">
        <v>765</v>
      </c>
      <c r="K277" s="21" t="s">
        <v>766</v>
      </c>
      <c r="L277" s="100" t="s">
        <v>767</v>
      </c>
      <c r="M277" s="12">
        <v>2</v>
      </c>
      <c r="N277" s="101">
        <v>45139</v>
      </c>
      <c r="O277" s="13">
        <v>45291</v>
      </c>
      <c r="P277" s="8">
        <v>21.7</v>
      </c>
    </row>
    <row r="278" spans="1:16" ht="106.5" hidden="1" customHeight="1">
      <c r="A278" s="95" t="s">
        <v>25</v>
      </c>
      <c r="B278" s="96" t="s">
        <v>36</v>
      </c>
      <c r="C278" s="96">
        <v>2022</v>
      </c>
      <c r="D278" s="83" t="s">
        <v>232</v>
      </c>
      <c r="E278" s="83" t="s">
        <v>233</v>
      </c>
      <c r="F278" s="97" t="s">
        <v>761</v>
      </c>
      <c r="G278" s="98" t="s">
        <v>234</v>
      </c>
      <c r="H278" s="99" t="s">
        <v>763</v>
      </c>
      <c r="I278" s="99" t="s">
        <v>764</v>
      </c>
      <c r="J278" s="21" t="s">
        <v>765</v>
      </c>
      <c r="K278" s="21" t="s">
        <v>768</v>
      </c>
      <c r="L278" s="100" t="s">
        <v>769</v>
      </c>
      <c r="M278" s="12">
        <v>3</v>
      </c>
      <c r="N278" s="101">
        <v>45139</v>
      </c>
      <c r="O278" s="13">
        <v>45291</v>
      </c>
      <c r="P278" s="8">
        <v>21.7</v>
      </c>
    </row>
    <row r="279" spans="1:16" ht="106.5" hidden="1" customHeight="1">
      <c r="A279" s="95" t="s">
        <v>25</v>
      </c>
      <c r="B279" s="96" t="s">
        <v>36</v>
      </c>
      <c r="C279" s="96">
        <v>2022</v>
      </c>
      <c r="D279" s="83" t="s">
        <v>263</v>
      </c>
      <c r="E279" s="83" t="s">
        <v>253</v>
      </c>
      <c r="F279" s="97" t="s">
        <v>761</v>
      </c>
      <c r="G279" s="98" t="s">
        <v>770</v>
      </c>
      <c r="H279" s="99" t="s">
        <v>265</v>
      </c>
      <c r="I279" s="99" t="s">
        <v>771</v>
      </c>
      <c r="J279" s="100"/>
      <c r="K279" s="102"/>
      <c r="L279" s="100"/>
      <c r="M279" s="103"/>
      <c r="N279" s="13"/>
      <c r="O279" s="13"/>
      <c r="P279" s="8"/>
    </row>
    <row r="280" spans="1:16" ht="106.5" hidden="1" customHeight="1">
      <c r="A280" s="18" t="s">
        <v>25</v>
      </c>
      <c r="B280" s="18" t="s">
        <v>309</v>
      </c>
      <c r="C280" s="18">
        <v>2019</v>
      </c>
      <c r="D280" s="18" t="s">
        <v>310</v>
      </c>
      <c r="E280" s="18" t="s">
        <v>311</v>
      </c>
      <c r="F280" s="18" t="s">
        <v>772</v>
      </c>
      <c r="G280" s="19" t="s">
        <v>773</v>
      </c>
      <c r="H280" s="19" t="s">
        <v>314</v>
      </c>
      <c r="I280" s="19" t="s">
        <v>774</v>
      </c>
      <c r="J280" s="19" t="s">
        <v>775</v>
      </c>
      <c r="K280" s="19" t="s">
        <v>776</v>
      </c>
      <c r="L280" s="44" t="s">
        <v>777</v>
      </c>
      <c r="M280" s="18">
        <v>3</v>
      </c>
      <c r="N280" s="20">
        <v>45139</v>
      </c>
      <c r="O280" s="20">
        <v>45290</v>
      </c>
      <c r="P280" s="18">
        <f t="shared" ref="P280:P315" si="6">ROUND(((O280-N280)/7),1)</f>
        <v>21.6</v>
      </c>
    </row>
    <row r="281" spans="1:16" ht="106.5" hidden="1" customHeight="1">
      <c r="A281" s="18" t="s">
        <v>25</v>
      </c>
      <c r="B281" s="18" t="s">
        <v>309</v>
      </c>
      <c r="C281" s="18">
        <v>2019</v>
      </c>
      <c r="D281" s="18" t="s">
        <v>310</v>
      </c>
      <c r="E281" s="18" t="s">
        <v>311</v>
      </c>
      <c r="F281" s="18" t="s">
        <v>772</v>
      </c>
      <c r="G281" s="19" t="s">
        <v>773</v>
      </c>
      <c r="H281" s="19" t="s">
        <v>314</v>
      </c>
      <c r="I281" s="19" t="s">
        <v>774</v>
      </c>
      <c r="J281" s="19" t="s">
        <v>775</v>
      </c>
      <c r="K281" s="19" t="s">
        <v>778</v>
      </c>
      <c r="L281" s="44" t="s">
        <v>723</v>
      </c>
      <c r="M281" s="18">
        <v>3</v>
      </c>
      <c r="N281" s="20">
        <v>45139</v>
      </c>
      <c r="O281" s="20">
        <v>45290</v>
      </c>
      <c r="P281" s="18">
        <f t="shared" si="6"/>
        <v>21.6</v>
      </c>
    </row>
    <row r="282" spans="1:16" ht="106.5" hidden="1" customHeight="1">
      <c r="A282" s="33" t="s">
        <v>25</v>
      </c>
      <c r="B282" s="33" t="s">
        <v>36</v>
      </c>
      <c r="C282" s="33">
        <v>2022</v>
      </c>
      <c r="D282" s="33" t="s">
        <v>779</v>
      </c>
      <c r="E282" s="33" t="s">
        <v>780</v>
      </c>
      <c r="F282" s="33" t="s">
        <v>781</v>
      </c>
      <c r="G282" s="10" t="s">
        <v>782</v>
      </c>
      <c r="H282" s="10" t="s">
        <v>783</v>
      </c>
      <c r="I282" s="10" t="s">
        <v>784</v>
      </c>
      <c r="J282" s="10" t="s">
        <v>785</v>
      </c>
      <c r="K282" s="10" t="s">
        <v>786</v>
      </c>
      <c r="L282" s="10" t="s">
        <v>479</v>
      </c>
      <c r="M282" s="33">
        <v>1</v>
      </c>
      <c r="N282" s="61">
        <v>45170</v>
      </c>
      <c r="O282" s="104">
        <v>45199</v>
      </c>
      <c r="P282" s="8">
        <f t="shared" si="6"/>
        <v>4.0999999999999996</v>
      </c>
    </row>
    <row r="283" spans="1:16" ht="106.5" hidden="1" customHeight="1">
      <c r="A283" s="33" t="s">
        <v>25</v>
      </c>
      <c r="B283" s="33" t="s">
        <v>36</v>
      </c>
      <c r="C283" s="33">
        <v>2022</v>
      </c>
      <c r="D283" s="33" t="s">
        <v>779</v>
      </c>
      <c r="E283" s="33" t="s">
        <v>780</v>
      </c>
      <c r="F283" s="33" t="s">
        <v>781</v>
      </c>
      <c r="G283" s="10" t="s">
        <v>782</v>
      </c>
      <c r="H283" s="10" t="s">
        <v>783</v>
      </c>
      <c r="I283" s="10" t="s">
        <v>784</v>
      </c>
      <c r="J283" s="10" t="s">
        <v>785</v>
      </c>
      <c r="K283" s="10" t="s">
        <v>787</v>
      </c>
      <c r="L283" s="10" t="s">
        <v>466</v>
      </c>
      <c r="M283" s="33">
        <v>1</v>
      </c>
      <c r="N283" s="61">
        <v>45170</v>
      </c>
      <c r="O283" s="61">
        <v>45199</v>
      </c>
      <c r="P283" s="18">
        <f t="shared" si="6"/>
        <v>4.0999999999999996</v>
      </c>
    </row>
    <row r="284" spans="1:16" ht="106.5" hidden="1" customHeight="1">
      <c r="A284" s="33" t="s">
        <v>25</v>
      </c>
      <c r="B284" s="33" t="s">
        <v>36</v>
      </c>
      <c r="C284" s="33">
        <v>2022</v>
      </c>
      <c r="D284" s="33" t="s">
        <v>779</v>
      </c>
      <c r="E284" s="33" t="s">
        <v>780</v>
      </c>
      <c r="F284" s="33" t="s">
        <v>781</v>
      </c>
      <c r="G284" s="10" t="s">
        <v>782</v>
      </c>
      <c r="H284" s="10" t="s">
        <v>783</v>
      </c>
      <c r="I284" s="10" t="s">
        <v>784</v>
      </c>
      <c r="J284" s="10" t="s">
        <v>785</v>
      </c>
      <c r="K284" s="10" t="s">
        <v>788</v>
      </c>
      <c r="L284" s="10" t="s">
        <v>479</v>
      </c>
      <c r="M284" s="33">
        <v>1</v>
      </c>
      <c r="N284" s="61">
        <v>45139</v>
      </c>
      <c r="O284" s="104">
        <v>45291</v>
      </c>
      <c r="P284" s="8">
        <f t="shared" si="6"/>
        <v>21.7</v>
      </c>
    </row>
    <row r="285" spans="1:16" ht="106.5" hidden="1" customHeight="1">
      <c r="A285" s="33" t="s">
        <v>25</v>
      </c>
      <c r="B285" s="33" t="s">
        <v>36</v>
      </c>
      <c r="C285" s="33">
        <v>2022</v>
      </c>
      <c r="D285" s="33" t="s">
        <v>779</v>
      </c>
      <c r="E285" s="33" t="s">
        <v>780</v>
      </c>
      <c r="F285" s="33" t="s">
        <v>781</v>
      </c>
      <c r="G285" s="10" t="s">
        <v>782</v>
      </c>
      <c r="H285" s="10" t="s">
        <v>783</v>
      </c>
      <c r="I285" s="10" t="s">
        <v>784</v>
      </c>
      <c r="J285" s="10" t="s">
        <v>785</v>
      </c>
      <c r="K285" s="10" t="s">
        <v>789</v>
      </c>
      <c r="L285" s="10" t="s">
        <v>60</v>
      </c>
      <c r="M285" s="33">
        <v>8</v>
      </c>
      <c r="N285" s="61">
        <v>45139</v>
      </c>
      <c r="O285" s="104">
        <v>45291</v>
      </c>
      <c r="P285" s="8">
        <f t="shared" si="6"/>
        <v>21.7</v>
      </c>
    </row>
    <row r="286" spans="1:16" ht="106.5" hidden="1" customHeight="1">
      <c r="A286" s="33" t="s">
        <v>25</v>
      </c>
      <c r="B286" s="33" t="s">
        <v>36</v>
      </c>
      <c r="C286" s="33">
        <v>2023</v>
      </c>
      <c r="D286" s="33" t="s">
        <v>790</v>
      </c>
      <c r="E286" s="33" t="s">
        <v>780</v>
      </c>
      <c r="F286" s="33" t="s">
        <v>781</v>
      </c>
      <c r="G286" s="10" t="s">
        <v>782</v>
      </c>
      <c r="H286" s="10" t="s">
        <v>783</v>
      </c>
      <c r="I286" s="10" t="s">
        <v>784</v>
      </c>
      <c r="J286" s="10" t="s">
        <v>791</v>
      </c>
      <c r="K286" s="10" t="s">
        <v>792</v>
      </c>
      <c r="L286" s="105" t="s">
        <v>793</v>
      </c>
      <c r="M286" s="87">
        <v>1</v>
      </c>
      <c r="N286" s="61">
        <v>45322</v>
      </c>
      <c r="O286" s="104">
        <v>45350</v>
      </c>
      <c r="P286" s="106">
        <f t="shared" si="6"/>
        <v>4</v>
      </c>
    </row>
    <row r="287" spans="1:16" ht="106.5" hidden="1" customHeight="1">
      <c r="A287" s="33" t="s">
        <v>25</v>
      </c>
      <c r="B287" s="33" t="s">
        <v>36</v>
      </c>
      <c r="C287" s="33">
        <v>2022</v>
      </c>
      <c r="D287" s="33" t="s">
        <v>790</v>
      </c>
      <c r="E287" s="33" t="s">
        <v>794</v>
      </c>
      <c r="F287" s="33" t="s">
        <v>781</v>
      </c>
      <c r="G287" s="10" t="s">
        <v>795</v>
      </c>
      <c r="H287" s="10" t="s">
        <v>796</v>
      </c>
      <c r="I287" s="10" t="s">
        <v>797</v>
      </c>
      <c r="J287" s="107" t="s">
        <v>798</v>
      </c>
      <c r="K287" s="107" t="s">
        <v>799</v>
      </c>
      <c r="L287" s="10" t="s">
        <v>479</v>
      </c>
      <c r="M287" s="108">
        <v>1</v>
      </c>
      <c r="N287" s="61">
        <v>45139</v>
      </c>
      <c r="O287" s="104">
        <v>45291</v>
      </c>
      <c r="P287" s="8">
        <f t="shared" si="6"/>
        <v>21.7</v>
      </c>
    </row>
    <row r="288" spans="1:16" ht="106.5" hidden="1" customHeight="1">
      <c r="A288" s="33" t="s">
        <v>25</v>
      </c>
      <c r="B288" s="33" t="s">
        <v>36</v>
      </c>
      <c r="C288" s="33">
        <v>2022</v>
      </c>
      <c r="D288" s="33" t="s">
        <v>790</v>
      </c>
      <c r="E288" s="33" t="s">
        <v>794</v>
      </c>
      <c r="F288" s="33" t="s">
        <v>781</v>
      </c>
      <c r="G288" s="10" t="s">
        <v>795</v>
      </c>
      <c r="H288" s="10" t="s">
        <v>796</v>
      </c>
      <c r="I288" s="107" t="s">
        <v>797</v>
      </c>
      <c r="J288" s="107" t="s">
        <v>798</v>
      </c>
      <c r="K288" s="107" t="s">
        <v>800</v>
      </c>
      <c r="L288" s="10" t="s">
        <v>479</v>
      </c>
      <c r="M288" s="108">
        <v>1</v>
      </c>
      <c r="N288" s="61">
        <v>45139</v>
      </c>
      <c r="O288" s="104">
        <v>45291</v>
      </c>
      <c r="P288" s="8">
        <f t="shared" si="6"/>
        <v>21.7</v>
      </c>
    </row>
    <row r="289" spans="1:16" ht="106.5" hidden="1" customHeight="1">
      <c r="A289" s="33" t="s">
        <v>25</v>
      </c>
      <c r="B289" s="33" t="s">
        <v>36</v>
      </c>
      <c r="C289" s="33">
        <v>2022</v>
      </c>
      <c r="D289" s="33" t="s">
        <v>790</v>
      </c>
      <c r="E289" s="33" t="s">
        <v>794</v>
      </c>
      <c r="F289" s="33" t="s">
        <v>781</v>
      </c>
      <c r="G289" s="10" t="s">
        <v>795</v>
      </c>
      <c r="H289" s="10" t="s">
        <v>796</v>
      </c>
      <c r="I289" s="107" t="s">
        <v>797</v>
      </c>
      <c r="J289" s="10" t="s">
        <v>791</v>
      </c>
      <c r="K289" s="10" t="s">
        <v>801</v>
      </c>
      <c r="L289" s="10" t="s">
        <v>793</v>
      </c>
      <c r="M289" s="33">
        <v>1</v>
      </c>
      <c r="N289" s="61">
        <v>45322</v>
      </c>
      <c r="O289" s="104">
        <v>45350</v>
      </c>
      <c r="P289" s="17">
        <f t="shared" si="6"/>
        <v>4</v>
      </c>
    </row>
    <row r="290" spans="1:16" ht="106.5" hidden="1" customHeight="1">
      <c r="A290" s="33" t="s">
        <v>25</v>
      </c>
      <c r="B290" s="33" t="s">
        <v>36</v>
      </c>
      <c r="C290" s="33">
        <v>2022</v>
      </c>
      <c r="D290" s="33" t="s">
        <v>802</v>
      </c>
      <c r="E290" s="33" t="s">
        <v>803</v>
      </c>
      <c r="F290" s="33" t="s">
        <v>781</v>
      </c>
      <c r="G290" s="10" t="s">
        <v>804</v>
      </c>
      <c r="H290" s="10" t="s">
        <v>805</v>
      </c>
      <c r="I290" s="107" t="s">
        <v>806</v>
      </c>
      <c r="J290" s="107" t="s">
        <v>807</v>
      </c>
      <c r="K290" s="107" t="s">
        <v>808</v>
      </c>
      <c r="L290" s="105" t="s">
        <v>479</v>
      </c>
      <c r="M290" s="109">
        <v>8</v>
      </c>
      <c r="N290" s="88">
        <v>45139</v>
      </c>
      <c r="O290" s="88">
        <v>45291</v>
      </c>
      <c r="P290" s="8">
        <f t="shared" si="6"/>
        <v>21.7</v>
      </c>
    </row>
    <row r="291" spans="1:16" ht="106.5" hidden="1" customHeight="1">
      <c r="A291" s="33" t="s">
        <v>25</v>
      </c>
      <c r="B291" s="33" t="s">
        <v>36</v>
      </c>
      <c r="C291" s="33">
        <v>2022</v>
      </c>
      <c r="D291" s="33" t="s">
        <v>802</v>
      </c>
      <c r="E291" s="33" t="s">
        <v>803</v>
      </c>
      <c r="F291" s="33" t="s">
        <v>781</v>
      </c>
      <c r="G291" s="10" t="s">
        <v>804</v>
      </c>
      <c r="H291" s="10" t="s">
        <v>805</v>
      </c>
      <c r="I291" s="10" t="s">
        <v>806</v>
      </c>
      <c r="J291" s="10" t="s">
        <v>807</v>
      </c>
      <c r="K291" s="107" t="s">
        <v>809</v>
      </c>
      <c r="L291" s="105" t="s">
        <v>479</v>
      </c>
      <c r="M291" s="109">
        <v>8</v>
      </c>
      <c r="N291" s="88">
        <v>45139</v>
      </c>
      <c r="O291" s="88">
        <v>45291</v>
      </c>
      <c r="P291" s="8">
        <f t="shared" si="6"/>
        <v>21.7</v>
      </c>
    </row>
    <row r="292" spans="1:16" ht="106.5" hidden="1" customHeight="1">
      <c r="A292" s="33" t="s">
        <v>25</v>
      </c>
      <c r="B292" s="33" t="s">
        <v>36</v>
      </c>
      <c r="C292" s="33">
        <v>2023</v>
      </c>
      <c r="D292" s="33" t="s">
        <v>810</v>
      </c>
      <c r="E292" s="33" t="s">
        <v>803</v>
      </c>
      <c r="F292" s="33" t="s">
        <v>781</v>
      </c>
      <c r="G292" s="10" t="s">
        <v>804</v>
      </c>
      <c r="H292" s="10" t="s">
        <v>805</v>
      </c>
      <c r="I292" s="10" t="s">
        <v>806</v>
      </c>
      <c r="J292" s="10" t="s">
        <v>791</v>
      </c>
      <c r="K292" s="10" t="s">
        <v>811</v>
      </c>
      <c r="L292" s="10" t="s">
        <v>793</v>
      </c>
      <c r="M292" s="33">
        <v>1</v>
      </c>
      <c r="N292" s="61">
        <v>45322</v>
      </c>
      <c r="O292" s="104">
        <v>45350</v>
      </c>
      <c r="P292" s="110">
        <f t="shared" si="6"/>
        <v>4</v>
      </c>
    </row>
    <row r="293" spans="1:16" ht="106.5" hidden="1" customHeight="1">
      <c r="A293" s="33" t="s">
        <v>25</v>
      </c>
      <c r="B293" s="33" t="s">
        <v>36</v>
      </c>
      <c r="C293" s="33">
        <v>2022</v>
      </c>
      <c r="D293" s="33" t="s">
        <v>810</v>
      </c>
      <c r="E293" s="33" t="s">
        <v>812</v>
      </c>
      <c r="F293" s="33" t="s">
        <v>781</v>
      </c>
      <c r="G293" s="10" t="s">
        <v>813</v>
      </c>
      <c r="H293" s="10" t="s">
        <v>814</v>
      </c>
      <c r="I293" s="10" t="s">
        <v>815</v>
      </c>
      <c r="J293" s="10" t="s">
        <v>816</v>
      </c>
      <c r="K293" s="10" t="s">
        <v>817</v>
      </c>
      <c r="L293" s="105" t="s">
        <v>818</v>
      </c>
      <c r="M293" s="87">
        <v>8</v>
      </c>
      <c r="N293" s="88">
        <v>45139</v>
      </c>
      <c r="O293" s="88">
        <v>45443</v>
      </c>
      <c r="P293" s="8">
        <f t="shared" si="6"/>
        <v>43.4</v>
      </c>
    </row>
    <row r="294" spans="1:16" ht="106.5" hidden="1" customHeight="1">
      <c r="A294" s="33" t="s">
        <v>25</v>
      </c>
      <c r="B294" s="33" t="s">
        <v>36</v>
      </c>
      <c r="C294" s="33">
        <v>2022</v>
      </c>
      <c r="D294" s="33" t="s">
        <v>810</v>
      </c>
      <c r="E294" s="33" t="s">
        <v>812</v>
      </c>
      <c r="F294" s="33" t="s">
        <v>781</v>
      </c>
      <c r="G294" s="10" t="s">
        <v>813</v>
      </c>
      <c r="H294" s="10" t="s">
        <v>814</v>
      </c>
      <c r="I294" s="10" t="s">
        <v>815</v>
      </c>
      <c r="J294" s="10" t="s">
        <v>816</v>
      </c>
      <c r="K294" s="10" t="s">
        <v>819</v>
      </c>
      <c r="L294" s="105" t="s">
        <v>818</v>
      </c>
      <c r="M294" s="87">
        <v>8</v>
      </c>
      <c r="N294" s="88">
        <v>45139</v>
      </c>
      <c r="O294" s="88">
        <v>45443</v>
      </c>
      <c r="P294" s="8">
        <f t="shared" si="6"/>
        <v>43.4</v>
      </c>
    </row>
    <row r="295" spans="1:16" ht="106.5" hidden="1" customHeight="1">
      <c r="A295" s="33" t="s">
        <v>25</v>
      </c>
      <c r="B295" s="33" t="s">
        <v>36</v>
      </c>
      <c r="C295" s="33">
        <v>2023</v>
      </c>
      <c r="D295" s="33" t="s">
        <v>820</v>
      </c>
      <c r="E295" s="33" t="s">
        <v>812</v>
      </c>
      <c r="F295" s="33" t="s">
        <v>781</v>
      </c>
      <c r="G295" s="10" t="s">
        <v>813</v>
      </c>
      <c r="H295" s="10" t="s">
        <v>814</v>
      </c>
      <c r="I295" s="10" t="s">
        <v>815</v>
      </c>
      <c r="J295" s="10" t="s">
        <v>791</v>
      </c>
      <c r="K295" s="10" t="s">
        <v>821</v>
      </c>
      <c r="L295" s="105" t="s">
        <v>793</v>
      </c>
      <c r="M295" s="87">
        <v>1</v>
      </c>
      <c r="N295" s="88">
        <v>45444</v>
      </c>
      <c r="O295" s="88">
        <v>45504</v>
      </c>
      <c r="P295" s="8">
        <f t="shared" si="6"/>
        <v>8.6</v>
      </c>
    </row>
    <row r="296" spans="1:16" ht="106.5" hidden="1" customHeight="1">
      <c r="A296" s="8" t="s">
        <v>25</v>
      </c>
      <c r="B296" s="8" t="s">
        <v>36</v>
      </c>
      <c r="C296" s="8">
        <v>2022</v>
      </c>
      <c r="D296" s="8" t="s">
        <v>126</v>
      </c>
      <c r="E296" s="8" t="s">
        <v>554</v>
      </c>
      <c r="F296" s="8" t="s">
        <v>822</v>
      </c>
      <c r="G296" s="9" t="s">
        <v>823</v>
      </c>
      <c r="H296" s="9" t="s">
        <v>129</v>
      </c>
      <c r="I296" s="9" t="s">
        <v>824</v>
      </c>
      <c r="J296" s="9" t="s">
        <v>825</v>
      </c>
      <c r="K296" s="9" t="s">
        <v>826</v>
      </c>
      <c r="L296" s="9" t="s">
        <v>827</v>
      </c>
      <c r="M296" s="8">
        <v>2</v>
      </c>
      <c r="N296" s="37">
        <v>45139</v>
      </c>
      <c r="O296" s="37">
        <v>45199</v>
      </c>
      <c r="P296" s="18">
        <f t="shared" si="6"/>
        <v>8.6</v>
      </c>
    </row>
    <row r="297" spans="1:16" ht="106.5" hidden="1" customHeight="1">
      <c r="A297" s="12" t="s">
        <v>25</v>
      </c>
      <c r="B297" s="12" t="s">
        <v>36</v>
      </c>
      <c r="C297" s="12">
        <v>2022</v>
      </c>
      <c r="D297" s="12" t="s">
        <v>604</v>
      </c>
      <c r="E297" s="12" t="s">
        <v>605</v>
      </c>
      <c r="F297" s="12" t="s">
        <v>822</v>
      </c>
      <c r="G297" s="100" t="s">
        <v>828</v>
      </c>
      <c r="H297" s="100" t="s">
        <v>129</v>
      </c>
      <c r="I297" s="100" t="s">
        <v>829</v>
      </c>
      <c r="J297" s="100" t="s">
        <v>830</v>
      </c>
      <c r="K297" s="100" t="s">
        <v>1238</v>
      </c>
      <c r="L297" s="100" t="s">
        <v>831</v>
      </c>
      <c r="M297" s="12">
        <v>4</v>
      </c>
      <c r="N297" s="101">
        <v>45139</v>
      </c>
      <c r="O297" s="101">
        <v>45504</v>
      </c>
      <c r="P297" s="18">
        <f t="shared" si="6"/>
        <v>52.1</v>
      </c>
    </row>
    <row r="298" spans="1:16" ht="106.5" hidden="1" customHeight="1">
      <c r="A298" s="12" t="s">
        <v>25</v>
      </c>
      <c r="B298" s="12" t="s">
        <v>36</v>
      </c>
      <c r="C298" s="12">
        <v>2022</v>
      </c>
      <c r="D298" s="12" t="s">
        <v>604</v>
      </c>
      <c r="E298" s="12" t="s">
        <v>605</v>
      </c>
      <c r="F298" s="12" t="s">
        <v>822</v>
      </c>
      <c r="G298" s="100" t="s">
        <v>828</v>
      </c>
      <c r="H298" s="100" t="s">
        <v>129</v>
      </c>
      <c r="I298" s="100" t="s">
        <v>829</v>
      </c>
      <c r="J298" s="100" t="s">
        <v>832</v>
      </c>
      <c r="K298" s="100" t="s">
        <v>833</v>
      </c>
      <c r="L298" s="100" t="s">
        <v>834</v>
      </c>
      <c r="M298" s="12">
        <v>4</v>
      </c>
      <c r="N298" s="101">
        <v>45139</v>
      </c>
      <c r="O298" s="101">
        <v>45504</v>
      </c>
      <c r="P298" s="18">
        <f t="shared" si="6"/>
        <v>52.1</v>
      </c>
    </row>
    <row r="299" spans="1:16" ht="106.5" hidden="1" customHeight="1">
      <c r="A299" s="12" t="s">
        <v>25</v>
      </c>
      <c r="B299" s="12" t="s">
        <v>36</v>
      </c>
      <c r="C299" s="12">
        <v>2022</v>
      </c>
      <c r="D299" s="12" t="s">
        <v>604</v>
      </c>
      <c r="E299" s="12" t="s">
        <v>605</v>
      </c>
      <c r="F299" s="12" t="s">
        <v>822</v>
      </c>
      <c r="G299" s="100" t="s">
        <v>828</v>
      </c>
      <c r="H299" s="100" t="s">
        <v>129</v>
      </c>
      <c r="I299" s="100" t="s">
        <v>829</v>
      </c>
      <c r="J299" s="100" t="s">
        <v>832</v>
      </c>
      <c r="K299" s="100" t="s">
        <v>835</v>
      </c>
      <c r="L299" s="100" t="s">
        <v>83</v>
      </c>
      <c r="M299" s="12">
        <v>4</v>
      </c>
      <c r="N299" s="101">
        <v>45139</v>
      </c>
      <c r="O299" s="101">
        <v>45504</v>
      </c>
      <c r="P299" s="18">
        <f t="shared" si="6"/>
        <v>52.1</v>
      </c>
    </row>
    <row r="300" spans="1:16" ht="106.5" hidden="1" customHeight="1">
      <c r="A300" s="12" t="s">
        <v>25</v>
      </c>
      <c r="B300" s="12" t="s">
        <v>36</v>
      </c>
      <c r="C300" s="12">
        <v>2022</v>
      </c>
      <c r="D300" s="12" t="s">
        <v>604</v>
      </c>
      <c r="E300" s="12" t="s">
        <v>605</v>
      </c>
      <c r="F300" s="12" t="s">
        <v>822</v>
      </c>
      <c r="G300" s="100" t="s">
        <v>828</v>
      </c>
      <c r="H300" s="100" t="s">
        <v>129</v>
      </c>
      <c r="I300" s="100" t="s">
        <v>829</v>
      </c>
      <c r="J300" s="100" t="s">
        <v>832</v>
      </c>
      <c r="K300" s="100" t="s">
        <v>836</v>
      </c>
      <c r="L300" s="100" t="s">
        <v>837</v>
      </c>
      <c r="M300" s="12">
        <v>1</v>
      </c>
      <c r="N300" s="101">
        <v>45139</v>
      </c>
      <c r="O300" s="101">
        <v>45291</v>
      </c>
      <c r="P300" s="18">
        <f t="shared" si="6"/>
        <v>21.7</v>
      </c>
    </row>
    <row r="301" spans="1:16" ht="106.5" hidden="1" customHeight="1">
      <c r="A301" s="8" t="s">
        <v>25</v>
      </c>
      <c r="B301" s="8" t="s">
        <v>36</v>
      </c>
      <c r="C301" s="8">
        <v>2022</v>
      </c>
      <c r="D301" s="8" t="s">
        <v>242</v>
      </c>
      <c r="E301" s="8" t="s">
        <v>459</v>
      </c>
      <c r="F301" s="8" t="s">
        <v>822</v>
      </c>
      <c r="G301" s="9" t="s">
        <v>460</v>
      </c>
      <c r="H301" s="111" t="s">
        <v>245</v>
      </c>
      <c r="I301" s="9" t="s">
        <v>838</v>
      </c>
      <c r="J301" s="9" t="s">
        <v>839</v>
      </c>
      <c r="K301" s="9" t="s">
        <v>840</v>
      </c>
      <c r="L301" s="9" t="s">
        <v>841</v>
      </c>
      <c r="M301" s="8">
        <v>5</v>
      </c>
      <c r="N301" s="37">
        <v>45139</v>
      </c>
      <c r="O301" s="37">
        <v>45504</v>
      </c>
      <c r="P301" s="18">
        <f t="shared" si="6"/>
        <v>52.1</v>
      </c>
    </row>
    <row r="302" spans="1:16" ht="106.5" hidden="1" customHeight="1">
      <c r="A302" s="8" t="s">
        <v>25</v>
      </c>
      <c r="B302" s="8" t="s">
        <v>36</v>
      </c>
      <c r="C302" s="8">
        <v>2022</v>
      </c>
      <c r="D302" s="8" t="s">
        <v>242</v>
      </c>
      <c r="E302" s="8" t="s">
        <v>459</v>
      </c>
      <c r="F302" s="8" t="s">
        <v>822</v>
      </c>
      <c r="G302" s="9" t="s">
        <v>460</v>
      </c>
      <c r="H302" s="111" t="s">
        <v>245</v>
      </c>
      <c r="I302" s="9" t="s">
        <v>838</v>
      </c>
      <c r="J302" s="9" t="s">
        <v>839</v>
      </c>
      <c r="K302" s="9" t="s">
        <v>842</v>
      </c>
      <c r="L302" s="9" t="s">
        <v>843</v>
      </c>
      <c r="M302" s="8">
        <v>12</v>
      </c>
      <c r="N302" s="37">
        <v>45139</v>
      </c>
      <c r="O302" s="37">
        <v>45504</v>
      </c>
      <c r="P302" s="18">
        <f t="shared" si="6"/>
        <v>52.1</v>
      </c>
    </row>
    <row r="303" spans="1:16" ht="106.5" hidden="1" customHeight="1">
      <c r="A303" s="8" t="s">
        <v>25</v>
      </c>
      <c r="B303" s="8" t="s">
        <v>36</v>
      </c>
      <c r="C303" s="8">
        <v>2022</v>
      </c>
      <c r="D303" s="8" t="s">
        <v>242</v>
      </c>
      <c r="E303" s="8" t="s">
        <v>459</v>
      </c>
      <c r="F303" s="8" t="s">
        <v>822</v>
      </c>
      <c r="G303" s="9" t="s">
        <v>460</v>
      </c>
      <c r="H303" s="111" t="s">
        <v>245</v>
      </c>
      <c r="I303" s="9" t="s">
        <v>838</v>
      </c>
      <c r="J303" s="9" t="s">
        <v>839</v>
      </c>
      <c r="K303" s="9" t="s">
        <v>844</v>
      </c>
      <c r="L303" s="9" t="s">
        <v>845</v>
      </c>
      <c r="M303" s="8">
        <v>5</v>
      </c>
      <c r="N303" s="37">
        <v>45139</v>
      </c>
      <c r="O303" s="37">
        <v>45504</v>
      </c>
      <c r="P303" s="18">
        <f t="shared" si="6"/>
        <v>52.1</v>
      </c>
    </row>
    <row r="304" spans="1:16" ht="106.5" hidden="1" customHeight="1">
      <c r="A304" s="8" t="s">
        <v>25</v>
      </c>
      <c r="B304" s="8" t="s">
        <v>26</v>
      </c>
      <c r="C304" s="8">
        <v>2018</v>
      </c>
      <c r="D304" s="8" t="s">
        <v>117</v>
      </c>
      <c r="E304" s="8" t="s">
        <v>846</v>
      </c>
      <c r="F304" s="8" t="s">
        <v>822</v>
      </c>
      <c r="G304" s="9" t="s">
        <v>847</v>
      </c>
      <c r="H304" s="9" t="s">
        <v>120</v>
      </c>
      <c r="I304" s="9" t="s">
        <v>120</v>
      </c>
      <c r="J304" s="9" t="s">
        <v>848</v>
      </c>
      <c r="K304" s="9" t="s">
        <v>849</v>
      </c>
      <c r="L304" s="9" t="s">
        <v>850</v>
      </c>
      <c r="M304" s="8">
        <v>6</v>
      </c>
      <c r="N304" s="37">
        <v>45139</v>
      </c>
      <c r="O304" s="37">
        <v>45504</v>
      </c>
      <c r="P304" s="18">
        <f t="shared" si="6"/>
        <v>52.1</v>
      </c>
    </row>
    <row r="305" spans="1:16" ht="106.5" hidden="1" customHeight="1">
      <c r="A305" s="18" t="s">
        <v>25</v>
      </c>
      <c r="B305" s="18" t="s">
        <v>73</v>
      </c>
      <c r="C305" s="18">
        <v>2021</v>
      </c>
      <c r="D305" s="18" t="s">
        <v>851</v>
      </c>
      <c r="E305" s="18" t="s">
        <v>852</v>
      </c>
      <c r="F305" s="18" t="s">
        <v>853</v>
      </c>
      <c r="G305" s="19" t="s">
        <v>854</v>
      </c>
      <c r="H305" s="19" t="s">
        <v>855</v>
      </c>
      <c r="I305" s="19" t="s">
        <v>856</v>
      </c>
      <c r="J305" s="19" t="s">
        <v>857</v>
      </c>
      <c r="K305" s="19" t="s">
        <v>858</v>
      </c>
      <c r="L305" s="44" t="s">
        <v>859</v>
      </c>
      <c r="M305" s="18">
        <v>1</v>
      </c>
      <c r="N305" s="20">
        <v>45139</v>
      </c>
      <c r="O305" s="20">
        <v>45199</v>
      </c>
      <c r="P305" s="8">
        <f t="shared" si="6"/>
        <v>8.6</v>
      </c>
    </row>
    <row r="306" spans="1:16" ht="106.5" hidden="1" customHeight="1">
      <c r="A306" s="18" t="s">
        <v>25</v>
      </c>
      <c r="B306" s="18" t="s">
        <v>73</v>
      </c>
      <c r="C306" s="18">
        <v>2021</v>
      </c>
      <c r="D306" s="18" t="s">
        <v>851</v>
      </c>
      <c r="E306" s="18" t="s">
        <v>852</v>
      </c>
      <c r="F306" s="18" t="s">
        <v>853</v>
      </c>
      <c r="G306" s="19" t="s">
        <v>854</v>
      </c>
      <c r="H306" s="19" t="s">
        <v>855</v>
      </c>
      <c r="I306" s="19" t="s">
        <v>856</v>
      </c>
      <c r="J306" s="19" t="s">
        <v>857</v>
      </c>
      <c r="K306" s="19" t="s">
        <v>860</v>
      </c>
      <c r="L306" s="44" t="s">
        <v>861</v>
      </c>
      <c r="M306" s="18">
        <v>2</v>
      </c>
      <c r="N306" s="20">
        <v>45261</v>
      </c>
      <c r="O306" s="20">
        <v>45321</v>
      </c>
      <c r="P306" s="8">
        <f t="shared" si="6"/>
        <v>8.6</v>
      </c>
    </row>
    <row r="307" spans="1:16" ht="106.5" hidden="1" customHeight="1">
      <c r="A307" s="18" t="s">
        <v>25</v>
      </c>
      <c r="B307" s="18" t="s">
        <v>73</v>
      </c>
      <c r="C307" s="18">
        <v>2021</v>
      </c>
      <c r="D307" s="18" t="s">
        <v>851</v>
      </c>
      <c r="E307" s="18" t="s">
        <v>852</v>
      </c>
      <c r="F307" s="18" t="s">
        <v>853</v>
      </c>
      <c r="G307" s="19" t="s">
        <v>854</v>
      </c>
      <c r="H307" s="19" t="s">
        <v>855</v>
      </c>
      <c r="I307" s="19" t="s">
        <v>856</v>
      </c>
      <c r="J307" s="19" t="s">
        <v>862</v>
      </c>
      <c r="K307" s="19" t="s">
        <v>863</v>
      </c>
      <c r="L307" s="44" t="s">
        <v>466</v>
      </c>
      <c r="M307" s="18">
        <v>4</v>
      </c>
      <c r="N307" s="20">
        <v>45139</v>
      </c>
      <c r="O307" s="20">
        <v>45260</v>
      </c>
      <c r="P307" s="8">
        <f t="shared" si="6"/>
        <v>17.3</v>
      </c>
    </row>
    <row r="308" spans="1:16" ht="106.5" hidden="1" customHeight="1">
      <c r="A308" s="18" t="s">
        <v>25</v>
      </c>
      <c r="B308" s="18" t="s">
        <v>73</v>
      </c>
      <c r="C308" s="18">
        <v>2021</v>
      </c>
      <c r="D308" s="18" t="s">
        <v>851</v>
      </c>
      <c r="E308" s="18" t="s">
        <v>852</v>
      </c>
      <c r="F308" s="18" t="s">
        <v>853</v>
      </c>
      <c r="G308" s="19" t="s">
        <v>854</v>
      </c>
      <c r="H308" s="19" t="s">
        <v>855</v>
      </c>
      <c r="I308" s="19" t="s">
        <v>856</v>
      </c>
      <c r="J308" s="19" t="s">
        <v>864</v>
      </c>
      <c r="K308" s="19" t="s">
        <v>865</v>
      </c>
      <c r="L308" s="44" t="s">
        <v>866</v>
      </c>
      <c r="M308" s="18">
        <v>2</v>
      </c>
      <c r="N308" s="20">
        <v>45139</v>
      </c>
      <c r="O308" s="20">
        <v>45350</v>
      </c>
      <c r="P308" s="8">
        <f t="shared" si="6"/>
        <v>30.1</v>
      </c>
    </row>
    <row r="309" spans="1:16" ht="106.5" hidden="1" customHeight="1">
      <c r="A309" s="18" t="s">
        <v>25</v>
      </c>
      <c r="B309" s="18" t="s">
        <v>36</v>
      </c>
      <c r="C309" s="18">
        <v>2022</v>
      </c>
      <c r="D309" s="18" t="s">
        <v>604</v>
      </c>
      <c r="E309" s="18" t="s">
        <v>605</v>
      </c>
      <c r="F309" s="18" t="s">
        <v>853</v>
      </c>
      <c r="G309" s="19" t="s">
        <v>867</v>
      </c>
      <c r="H309" s="19" t="s">
        <v>129</v>
      </c>
      <c r="I309" s="19" t="s">
        <v>856</v>
      </c>
      <c r="J309" s="19" t="s">
        <v>857</v>
      </c>
      <c r="K309" s="19" t="s">
        <v>858</v>
      </c>
      <c r="L309" s="44" t="s">
        <v>859</v>
      </c>
      <c r="M309" s="18">
        <v>1</v>
      </c>
      <c r="N309" s="20">
        <v>45139</v>
      </c>
      <c r="O309" s="20">
        <v>45199</v>
      </c>
      <c r="P309" s="8">
        <f t="shared" si="6"/>
        <v>8.6</v>
      </c>
    </row>
    <row r="310" spans="1:16" ht="106.5" hidden="1" customHeight="1">
      <c r="A310" s="18" t="s">
        <v>25</v>
      </c>
      <c r="B310" s="18" t="s">
        <v>36</v>
      </c>
      <c r="C310" s="18">
        <v>2022</v>
      </c>
      <c r="D310" s="18" t="s">
        <v>604</v>
      </c>
      <c r="E310" s="18" t="s">
        <v>605</v>
      </c>
      <c r="F310" s="18" t="s">
        <v>853</v>
      </c>
      <c r="G310" s="19" t="s">
        <v>867</v>
      </c>
      <c r="H310" s="19" t="s">
        <v>129</v>
      </c>
      <c r="I310" s="19" t="s">
        <v>856</v>
      </c>
      <c r="J310" s="19" t="s">
        <v>857</v>
      </c>
      <c r="K310" s="19" t="s">
        <v>860</v>
      </c>
      <c r="L310" s="44" t="s">
        <v>861</v>
      </c>
      <c r="M310" s="18">
        <v>2</v>
      </c>
      <c r="N310" s="20">
        <v>45261</v>
      </c>
      <c r="O310" s="20">
        <v>45321</v>
      </c>
      <c r="P310" s="8">
        <f t="shared" si="6"/>
        <v>8.6</v>
      </c>
    </row>
    <row r="311" spans="1:16" ht="106.5" hidden="1" customHeight="1">
      <c r="A311" s="18" t="s">
        <v>25</v>
      </c>
      <c r="B311" s="18" t="s">
        <v>36</v>
      </c>
      <c r="C311" s="18">
        <v>2022</v>
      </c>
      <c r="D311" s="18" t="s">
        <v>604</v>
      </c>
      <c r="E311" s="18" t="s">
        <v>605</v>
      </c>
      <c r="F311" s="18" t="s">
        <v>853</v>
      </c>
      <c r="G311" s="19" t="s">
        <v>867</v>
      </c>
      <c r="H311" s="19" t="s">
        <v>129</v>
      </c>
      <c r="I311" s="19" t="s">
        <v>856</v>
      </c>
      <c r="J311" s="19" t="s">
        <v>868</v>
      </c>
      <c r="K311" s="19" t="s">
        <v>863</v>
      </c>
      <c r="L311" s="44" t="s">
        <v>466</v>
      </c>
      <c r="M311" s="18">
        <v>4</v>
      </c>
      <c r="N311" s="20">
        <v>45139</v>
      </c>
      <c r="O311" s="20">
        <v>45260</v>
      </c>
      <c r="P311" s="8">
        <f t="shared" si="6"/>
        <v>17.3</v>
      </c>
    </row>
    <row r="312" spans="1:16" ht="106.5" hidden="1" customHeight="1">
      <c r="A312" s="18" t="s">
        <v>25</v>
      </c>
      <c r="B312" s="18" t="s">
        <v>36</v>
      </c>
      <c r="C312" s="18">
        <v>2022</v>
      </c>
      <c r="D312" s="18" t="s">
        <v>604</v>
      </c>
      <c r="E312" s="18" t="s">
        <v>605</v>
      </c>
      <c r="F312" s="18" t="s">
        <v>853</v>
      </c>
      <c r="G312" s="19" t="s">
        <v>867</v>
      </c>
      <c r="H312" s="19" t="s">
        <v>129</v>
      </c>
      <c r="I312" s="19" t="s">
        <v>856</v>
      </c>
      <c r="J312" s="19" t="s">
        <v>864</v>
      </c>
      <c r="K312" s="19" t="s">
        <v>865</v>
      </c>
      <c r="L312" s="44" t="s">
        <v>866</v>
      </c>
      <c r="M312" s="18">
        <v>2</v>
      </c>
      <c r="N312" s="20">
        <v>45139</v>
      </c>
      <c r="O312" s="20">
        <v>45350</v>
      </c>
      <c r="P312" s="8">
        <f t="shared" si="6"/>
        <v>30.1</v>
      </c>
    </row>
    <row r="313" spans="1:16" ht="106.5" hidden="1" customHeight="1">
      <c r="A313" s="18" t="s">
        <v>25</v>
      </c>
      <c r="B313" s="18" t="s">
        <v>36</v>
      </c>
      <c r="C313" s="18">
        <v>2022</v>
      </c>
      <c r="D313" s="18" t="s">
        <v>869</v>
      </c>
      <c r="E313" s="18" t="s">
        <v>870</v>
      </c>
      <c r="F313" s="18" t="s">
        <v>853</v>
      </c>
      <c r="G313" s="19" t="s">
        <v>871</v>
      </c>
      <c r="H313" s="19" t="s">
        <v>872</v>
      </c>
      <c r="I313" s="19" t="s">
        <v>873</v>
      </c>
      <c r="J313" s="19" t="s">
        <v>874</v>
      </c>
      <c r="K313" s="19" t="s">
        <v>875</v>
      </c>
      <c r="L313" s="44" t="s">
        <v>876</v>
      </c>
      <c r="M313" s="18">
        <v>1</v>
      </c>
      <c r="N313" s="20">
        <v>45139</v>
      </c>
      <c r="O313" s="20">
        <v>45260</v>
      </c>
      <c r="P313" s="8">
        <f t="shared" si="6"/>
        <v>17.3</v>
      </c>
    </row>
    <row r="314" spans="1:16" ht="106.5" hidden="1" customHeight="1">
      <c r="A314" s="18" t="s">
        <v>25</v>
      </c>
      <c r="B314" s="18" t="s">
        <v>36</v>
      </c>
      <c r="C314" s="18">
        <v>2022</v>
      </c>
      <c r="D314" s="18" t="s">
        <v>869</v>
      </c>
      <c r="E314" s="18" t="s">
        <v>870</v>
      </c>
      <c r="F314" s="18" t="s">
        <v>853</v>
      </c>
      <c r="G314" s="19" t="s">
        <v>871</v>
      </c>
      <c r="H314" s="19" t="s">
        <v>872</v>
      </c>
      <c r="I314" s="19" t="s">
        <v>873</v>
      </c>
      <c r="J314" s="19" t="s">
        <v>874</v>
      </c>
      <c r="K314" s="19" t="s">
        <v>877</v>
      </c>
      <c r="L314" s="44" t="s">
        <v>878</v>
      </c>
      <c r="M314" s="18">
        <v>1</v>
      </c>
      <c r="N314" s="20">
        <v>45261</v>
      </c>
      <c r="O314" s="20">
        <v>45321</v>
      </c>
      <c r="P314" s="8">
        <f t="shared" si="6"/>
        <v>8.6</v>
      </c>
    </row>
    <row r="315" spans="1:16" ht="106.5" hidden="1" customHeight="1">
      <c r="A315" s="18" t="s">
        <v>25</v>
      </c>
      <c r="B315" s="18" t="s">
        <v>36</v>
      </c>
      <c r="C315" s="18">
        <v>2022</v>
      </c>
      <c r="D315" s="18" t="s">
        <v>869</v>
      </c>
      <c r="E315" s="18" t="s">
        <v>870</v>
      </c>
      <c r="F315" s="18" t="s">
        <v>853</v>
      </c>
      <c r="G315" s="19" t="s">
        <v>871</v>
      </c>
      <c r="H315" s="19" t="s">
        <v>872</v>
      </c>
      <c r="I315" s="19" t="s">
        <v>873</v>
      </c>
      <c r="J315" s="19" t="s">
        <v>874</v>
      </c>
      <c r="K315" s="19" t="s">
        <v>879</v>
      </c>
      <c r="L315" s="44" t="s">
        <v>644</v>
      </c>
      <c r="M315" s="18">
        <v>1</v>
      </c>
      <c r="N315" s="20">
        <v>45323</v>
      </c>
      <c r="O315" s="20">
        <v>45381</v>
      </c>
      <c r="P315" s="8">
        <f t="shared" si="6"/>
        <v>8.3000000000000007</v>
      </c>
    </row>
    <row r="316" spans="1:16" ht="106.5" hidden="1" customHeight="1">
      <c r="A316" s="58" t="s">
        <v>25</v>
      </c>
      <c r="B316" s="58" t="s">
        <v>73</v>
      </c>
      <c r="C316" s="58">
        <v>2021</v>
      </c>
      <c r="D316" s="58" t="s">
        <v>207</v>
      </c>
      <c r="E316" s="58" t="s">
        <v>270</v>
      </c>
      <c r="F316" s="58" t="s">
        <v>880</v>
      </c>
      <c r="G316" s="57" t="s">
        <v>654</v>
      </c>
      <c r="H316" s="57" t="s">
        <v>210</v>
      </c>
      <c r="I316" s="57" t="s">
        <v>881</v>
      </c>
      <c r="J316" s="57" t="s">
        <v>882</v>
      </c>
      <c r="K316" s="57" t="s">
        <v>883</v>
      </c>
      <c r="L316" s="112" t="s">
        <v>884</v>
      </c>
      <c r="M316" s="58">
        <v>5</v>
      </c>
      <c r="N316" s="113">
        <v>45139</v>
      </c>
      <c r="O316" s="113">
        <v>45291</v>
      </c>
      <c r="P316" s="50">
        <v>22</v>
      </c>
    </row>
    <row r="317" spans="1:16" ht="106.5" hidden="1" customHeight="1">
      <c r="A317" s="58" t="s">
        <v>25</v>
      </c>
      <c r="B317" s="58" t="s">
        <v>73</v>
      </c>
      <c r="C317" s="58">
        <v>2021</v>
      </c>
      <c r="D317" s="58" t="s">
        <v>207</v>
      </c>
      <c r="E317" s="58" t="s">
        <v>270</v>
      </c>
      <c r="F317" s="58" t="s">
        <v>880</v>
      </c>
      <c r="G317" s="57" t="s">
        <v>654</v>
      </c>
      <c r="H317" s="57" t="s">
        <v>210</v>
      </c>
      <c r="I317" s="57" t="s">
        <v>885</v>
      </c>
      <c r="J317" s="57" t="s">
        <v>886</v>
      </c>
      <c r="K317" s="57" t="s">
        <v>887</v>
      </c>
      <c r="L317" s="112" t="s">
        <v>884</v>
      </c>
      <c r="M317" s="58">
        <v>5</v>
      </c>
      <c r="N317" s="113">
        <v>45292</v>
      </c>
      <c r="O317" s="113">
        <v>45382</v>
      </c>
      <c r="P317" s="50">
        <v>22</v>
      </c>
    </row>
    <row r="318" spans="1:16" ht="106.5" hidden="1" customHeight="1">
      <c r="A318" s="58" t="s">
        <v>25</v>
      </c>
      <c r="B318" s="58" t="s">
        <v>36</v>
      </c>
      <c r="C318" s="58">
        <v>2022</v>
      </c>
      <c r="D318" s="58" t="s">
        <v>284</v>
      </c>
      <c r="E318" s="58" t="s">
        <v>285</v>
      </c>
      <c r="F318" s="58" t="s">
        <v>880</v>
      </c>
      <c r="G318" s="57" t="s">
        <v>286</v>
      </c>
      <c r="H318" s="57" t="s">
        <v>287</v>
      </c>
      <c r="I318" s="145" t="s">
        <v>881</v>
      </c>
      <c r="J318" s="114" t="s">
        <v>888</v>
      </c>
      <c r="K318" s="114" t="s">
        <v>889</v>
      </c>
      <c r="L318" s="115" t="s">
        <v>890</v>
      </c>
      <c r="M318" s="116">
        <v>5</v>
      </c>
      <c r="N318" s="117">
        <v>45139</v>
      </c>
      <c r="O318" s="117">
        <v>45291</v>
      </c>
      <c r="P318" s="18">
        <f>ROUND(((O318-N318)/7),1)</f>
        <v>21.7</v>
      </c>
    </row>
    <row r="319" spans="1:16" ht="106.5" hidden="1" customHeight="1">
      <c r="A319" s="58" t="s">
        <v>25</v>
      </c>
      <c r="B319" s="58" t="s">
        <v>36</v>
      </c>
      <c r="C319" s="58">
        <v>2022</v>
      </c>
      <c r="D319" s="58" t="s">
        <v>347</v>
      </c>
      <c r="E319" s="58" t="s">
        <v>348</v>
      </c>
      <c r="F319" s="58" t="s">
        <v>880</v>
      </c>
      <c r="G319" s="57" t="s">
        <v>891</v>
      </c>
      <c r="H319" s="57" t="s">
        <v>350</v>
      </c>
      <c r="I319" s="57" t="s">
        <v>892</v>
      </c>
      <c r="J319" s="57" t="s">
        <v>893</v>
      </c>
      <c r="K319" s="57" t="s">
        <v>894</v>
      </c>
      <c r="L319" s="112" t="s">
        <v>884</v>
      </c>
      <c r="M319" s="58">
        <v>5</v>
      </c>
      <c r="N319" s="113">
        <v>45139</v>
      </c>
      <c r="O319" s="113">
        <v>45291</v>
      </c>
      <c r="P319" s="50">
        <v>22</v>
      </c>
    </row>
    <row r="320" spans="1:16" ht="106.5" hidden="1" customHeight="1">
      <c r="A320" s="18" t="s">
        <v>25</v>
      </c>
      <c r="B320" s="18" t="s">
        <v>895</v>
      </c>
      <c r="C320" s="18">
        <v>2021</v>
      </c>
      <c r="D320" s="18" t="s">
        <v>896</v>
      </c>
      <c r="E320" s="18" t="s">
        <v>897</v>
      </c>
      <c r="F320" s="18" t="s">
        <v>898</v>
      </c>
      <c r="G320" s="19" t="s">
        <v>899</v>
      </c>
      <c r="H320" s="19" t="s">
        <v>900</v>
      </c>
      <c r="I320" s="19" t="s">
        <v>901</v>
      </c>
      <c r="J320" s="19" t="s">
        <v>902</v>
      </c>
      <c r="K320" s="19" t="s">
        <v>903</v>
      </c>
      <c r="L320" s="44" t="s">
        <v>904</v>
      </c>
      <c r="M320" s="18">
        <v>1</v>
      </c>
      <c r="N320" s="20">
        <v>45139</v>
      </c>
      <c r="O320" s="20">
        <v>45291</v>
      </c>
      <c r="P320" s="18">
        <v>21.7</v>
      </c>
    </row>
    <row r="321" spans="1:16" ht="106.5" hidden="1" customHeight="1">
      <c r="A321" s="18" t="s">
        <v>25</v>
      </c>
      <c r="B321" s="18" t="s">
        <v>895</v>
      </c>
      <c r="C321" s="18">
        <v>2021</v>
      </c>
      <c r="D321" s="18" t="s">
        <v>896</v>
      </c>
      <c r="E321" s="18" t="s">
        <v>897</v>
      </c>
      <c r="F321" s="18" t="s">
        <v>898</v>
      </c>
      <c r="G321" s="19" t="s">
        <v>899</v>
      </c>
      <c r="H321" s="19" t="s">
        <v>900</v>
      </c>
      <c r="I321" s="19" t="s">
        <v>905</v>
      </c>
      <c r="J321" s="46" t="s">
        <v>906</v>
      </c>
      <c r="K321" s="46" t="s">
        <v>907</v>
      </c>
      <c r="L321" s="44" t="s">
        <v>908</v>
      </c>
      <c r="M321" s="18">
        <v>1</v>
      </c>
      <c r="N321" s="20">
        <v>45139</v>
      </c>
      <c r="O321" s="20">
        <v>45382</v>
      </c>
      <c r="P321" s="18">
        <v>34.700000000000003</v>
      </c>
    </row>
    <row r="322" spans="1:16" ht="106.5" hidden="1" customHeight="1">
      <c r="A322" s="18" t="s">
        <v>25</v>
      </c>
      <c r="B322" s="18" t="s">
        <v>36</v>
      </c>
      <c r="C322" s="18">
        <v>2022</v>
      </c>
      <c r="D322" s="18" t="s">
        <v>284</v>
      </c>
      <c r="E322" s="18" t="s">
        <v>285</v>
      </c>
      <c r="F322" s="18" t="s">
        <v>898</v>
      </c>
      <c r="G322" s="19" t="s">
        <v>286</v>
      </c>
      <c r="H322" s="19" t="s">
        <v>287</v>
      </c>
      <c r="I322" s="19" t="s">
        <v>909</v>
      </c>
      <c r="J322" s="19" t="s">
        <v>910</v>
      </c>
      <c r="K322" s="19" t="s">
        <v>911</v>
      </c>
      <c r="L322" s="44" t="s">
        <v>912</v>
      </c>
      <c r="M322" s="18">
        <v>4</v>
      </c>
      <c r="N322" s="20">
        <v>45139</v>
      </c>
      <c r="O322" s="20">
        <v>45291</v>
      </c>
      <c r="P322" s="18">
        <v>34.6</v>
      </c>
    </row>
    <row r="323" spans="1:16" ht="106.5" hidden="1" customHeight="1">
      <c r="A323" s="18" t="s">
        <v>25</v>
      </c>
      <c r="B323" s="18" t="s">
        <v>36</v>
      </c>
      <c r="C323" s="18">
        <v>2022</v>
      </c>
      <c r="D323" s="18" t="s">
        <v>469</v>
      </c>
      <c r="E323" s="18" t="s">
        <v>470</v>
      </c>
      <c r="F323" s="18" t="s">
        <v>898</v>
      </c>
      <c r="G323" s="19" t="s">
        <v>472</v>
      </c>
      <c r="H323" s="19" t="s">
        <v>473</v>
      </c>
      <c r="I323" s="19" t="s">
        <v>909</v>
      </c>
      <c r="J323" s="19" t="s">
        <v>913</v>
      </c>
      <c r="K323" s="19" t="s">
        <v>911</v>
      </c>
      <c r="L323" s="44" t="s">
        <v>912</v>
      </c>
      <c r="M323" s="18">
        <v>4</v>
      </c>
      <c r="N323" s="20">
        <v>45139</v>
      </c>
      <c r="O323" s="20">
        <v>45291</v>
      </c>
      <c r="P323" s="18">
        <v>34.6</v>
      </c>
    </row>
    <row r="324" spans="1:16" ht="106.5" hidden="1" customHeight="1">
      <c r="A324" s="18" t="s">
        <v>25</v>
      </c>
      <c r="B324" s="18" t="s">
        <v>36</v>
      </c>
      <c r="C324" s="18">
        <v>2022</v>
      </c>
      <c r="D324" s="18" t="s">
        <v>347</v>
      </c>
      <c r="E324" s="18" t="s">
        <v>348</v>
      </c>
      <c r="F324" s="18" t="s">
        <v>898</v>
      </c>
      <c r="G324" s="19" t="s">
        <v>891</v>
      </c>
      <c r="H324" s="19" t="s">
        <v>350</v>
      </c>
      <c r="I324" s="19" t="s">
        <v>909</v>
      </c>
      <c r="J324" s="19" t="s">
        <v>914</v>
      </c>
      <c r="K324" s="19" t="s">
        <v>911</v>
      </c>
      <c r="L324" s="44" t="s">
        <v>912</v>
      </c>
      <c r="M324" s="18">
        <v>4</v>
      </c>
      <c r="N324" s="20">
        <v>45139</v>
      </c>
      <c r="O324" s="20">
        <v>45291</v>
      </c>
      <c r="P324" s="18">
        <v>34.6</v>
      </c>
    </row>
    <row r="325" spans="1:16" ht="106.5" hidden="1" customHeight="1">
      <c r="A325" s="18" t="s">
        <v>25</v>
      </c>
      <c r="B325" s="18" t="s">
        <v>36</v>
      </c>
      <c r="C325" s="18">
        <v>2022</v>
      </c>
      <c r="D325" s="18" t="s">
        <v>500</v>
      </c>
      <c r="E325" s="18" t="s">
        <v>501</v>
      </c>
      <c r="F325" s="18" t="s">
        <v>898</v>
      </c>
      <c r="G325" s="19" t="s">
        <v>502</v>
      </c>
      <c r="H325" s="19" t="s">
        <v>77</v>
      </c>
      <c r="I325" s="19" t="s">
        <v>915</v>
      </c>
      <c r="J325" s="19" t="s">
        <v>916</v>
      </c>
      <c r="K325" s="19" t="s">
        <v>917</v>
      </c>
      <c r="L325" s="44" t="s">
        <v>738</v>
      </c>
      <c r="M325" s="18">
        <v>1</v>
      </c>
      <c r="N325" s="20">
        <v>45139</v>
      </c>
      <c r="O325" s="20">
        <v>45291</v>
      </c>
      <c r="P325" s="18">
        <v>21.7</v>
      </c>
    </row>
    <row r="326" spans="1:16" ht="106.5" hidden="1" customHeight="1">
      <c r="A326" s="18" t="s">
        <v>25</v>
      </c>
      <c r="B326" s="18" t="s">
        <v>36</v>
      </c>
      <c r="C326" s="18">
        <v>2022</v>
      </c>
      <c r="D326" s="18" t="s">
        <v>358</v>
      </c>
      <c r="E326" s="18" t="s">
        <v>359</v>
      </c>
      <c r="F326" s="18" t="s">
        <v>898</v>
      </c>
      <c r="G326" s="19" t="s">
        <v>918</v>
      </c>
      <c r="H326" s="19" t="s">
        <v>361</v>
      </c>
      <c r="I326" s="19" t="s">
        <v>915</v>
      </c>
      <c r="J326" s="19" t="s">
        <v>919</v>
      </c>
      <c r="K326" s="19" t="s">
        <v>920</v>
      </c>
      <c r="L326" s="44" t="s">
        <v>738</v>
      </c>
      <c r="M326" s="18">
        <v>1</v>
      </c>
      <c r="N326" s="20">
        <v>45139</v>
      </c>
      <c r="O326" s="20">
        <v>45291</v>
      </c>
      <c r="P326" s="18">
        <v>21.7</v>
      </c>
    </row>
    <row r="327" spans="1:16" ht="106.5" hidden="1" customHeight="1">
      <c r="A327" s="18" t="s">
        <v>25</v>
      </c>
      <c r="B327" s="18" t="s">
        <v>36</v>
      </c>
      <c r="C327" s="18">
        <v>2022</v>
      </c>
      <c r="D327" s="18" t="s">
        <v>366</v>
      </c>
      <c r="E327" s="18" t="s">
        <v>367</v>
      </c>
      <c r="F327" s="18" t="s">
        <v>898</v>
      </c>
      <c r="G327" s="19" t="s">
        <v>368</v>
      </c>
      <c r="H327" s="19" t="s">
        <v>369</v>
      </c>
      <c r="I327" s="19" t="s">
        <v>915</v>
      </c>
      <c r="J327" s="19" t="s">
        <v>921</v>
      </c>
      <c r="K327" s="19" t="s">
        <v>920</v>
      </c>
      <c r="L327" s="44" t="s">
        <v>738</v>
      </c>
      <c r="M327" s="18">
        <v>1</v>
      </c>
      <c r="N327" s="20">
        <v>45139</v>
      </c>
      <c r="O327" s="20">
        <v>45291</v>
      </c>
      <c r="P327" s="53">
        <v>21.7</v>
      </c>
    </row>
    <row r="328" spans="1:16" ht="106.5" hidden="1" customHeight="1">
      <c r="A328" s="18" t="s">
        <v>25</v>
      </c>
      <c r="B328" s="18" t="s">
        <v>36</v>
      </c>
      <c r="C328" s="18">
        <v>2022</v>
      </c>
      <c r="D328" s="18" t="s">
        <v>627</v>
      </c>
      <c r="E328" s="18" t="s">
        <v>628</v>
      </c>
      <c r="F328" s="18" t="s">
        <v>898</v>
      </c>
      <c r="G328" s="19" t="s">
        <v>922</v>
      </c>
      <c r="H328" s="19" t="s">
        <v>630</v>
      </c>
      <c r="I328" s="118" t="s">
        <v>915</v>
      </c>
      <c r="J328" s="118" t="s">
        <v>923</v>
      </c>
      <c r="K328" s="19" t="s">
        <v>920</v>
      </c>
      <c r="L328" s="44" t="s">
        <v>738</v>
      </c>
      <c r="M328" s="18">
        <v>1</v>
      </c>
      <c r="N328" s="20">
        <v>45139</v>
      </c>
      <c r="O328" s="20">
        <v>45291</v>
      </c>
      <c r="P328" s="18">
        <v>21.7</v>
      </c>
    </row>
    <row r="329" spans="1:16" ht="106.5" hidden="1" customHeight="1">
      <c r="A329" s="18" t="s">
        <v>25</v>
      </c>
      <c r="B329" s="18" t="s">
        <v>36</v>
      </c>
      <c r="C329" s="18">
        <v>2022</v>
      </c>
      <c r="D329" s="18" t="s">
        <v>242</v>
      </c>
      <c r="E329" s="18" t="s">
        <v>459</v>
      </c>
      <c r="F329" s="18" t="s">
        <v>898</v>
      </c>
      <c r="G329" s="19" t="s">
        <v>460</v>
      </c>
      <c r="H329" s="119" t="s">
        <v>245</v>
      </c>
      <c r="I329" s="19" t="s">
        <v>924</v>
      </c>
      <c r="J329" s="19" t="s">
        <v>925</v>
      </c>
      <c r="K329" s="19" t="s">
        <v>926</v>
      </c>
      <c r="L329" s="44" t="s">
        <v>904</v>
      </c>
      <c r="M329" s="18">
        <v>1</v>
      </c>
      <c r="N329" s="20">
        <v>45139</v>
      </c>
      <c r="O329" s="20">
        <v>45291</v>
      </c>
      <c r="P329" s="18">
        <v>34.6</v>
      </c>
    </row>
    <row r="330" spans="1:16" ht="106.5" hidden="1" customHeight="1">
      <c r="A330" s="18" t="s">
        <v>25</v>
      </c>
      <c r="B330" s="18" t="s">
        <v>36</v>
      </c>
      <c r="C330" s="18">
        <v>2022</v>
      </c>
      <c r="D330" s="18" t="s">
        <v>374</v>
      </c>
      <c r="E330" s="18" t="s">
        <v>375</v>
      </c>
      <c r="F330" s="18" t="s">
        <v>898</v>
      </c>
      <c r="G330" s="19" t="s">
        <v>927</v>
      </c>
      <c r="H330" s="19" t="s">
        <v>377</v>
      </c>
      <c r="I330" s="19" t="s">
        <v>901</v>
      </c>
      <c r="J330" s="19" t="s">
        <v>928</v>
      </c>
      <c r="K330" s="19" t="s">
        <v>929</v>
      </c>
      <c r="L330" s="44" t="s">
        <v>904</v>
      </c>
      <c r="M330" s="18">
        <v>1</v>
      </c>
      <c r="N330" s="20">
        <v>45139</v>
      </c>
      <c r="O330" s="20">
        <v>45291</v>
      </c>
      <c r="P330" s="18">
        <v>34.6</v>
      </c>
    </row>
    <row r="331" spans="1:16" ht="106.5" hidden="1" customHeight="1">
      <c r="A331" s="18" t="s">
        <v>25</v>
      </c>
      <c r="B331" s="18" t="s">
        <v>36</v>
      </c>
      <c r="C331" s="18">
        <v>2022</v>
      </c>
      <c r="D331" s="18" t="s">
        <v>374</v>
      </c>
      <c r="E331" s="18" t="s">
        <v>375</v>
      </c>
      <c r="F331" s="18" t="s">
        <v>898</v>
      </c>
      <c r="G331" s="19" t="s">
        <v>927</v>
      </c>
      <c r="H331" s="19" t="s">
        <v>377</v>
      </c>
      <c r="I331" s="19" t="s">
        <v>930</v>
      </c>
      <c r="J331" s="19" t="s">
        <v>931</v>
      </c>
      <c r="K331" s="19" t="s">
        <v>932</v>
      </c>
      <c r="L331" s="44" t="s">
        <v>933</v>
      </c>
      <c r="M331" s="18">
        <v>1</v>
      </c>
      <c r="N331" s="20">
        <v>45139</v>
      </c>
      <c r="O331" s="20">
        <v>45382</v>
      </c>
      <c r="P331" s="18">
        <v>34.700000000000003</v>
      </c>
    </row>
    <row r="332" spans="1:16" ht="106.5" hidden="1" customHeight="1">
      <c r="A332" s="18" t="s">
        <v>25</v>
      </c>
      <c r="B332" s="18" t="s">
        <v>36</v>
      </c>
      <c r="C332" s="18">
        <v>2022</v>
      </c>
      <c r="D332" s="18" t="s">
        <v>383</v>
      </c>
      <c r="E332" s="18" t="s">
        <v>384</v>
      </c>
      <c r="F332" s="18" t="s">
        <v>898</v>
      </c>
      <c r="G332" s="19" t="s">
        <v>934</v>
      </c>
      <c r="H332" s="19" t="s">
        <v>386</v>
      </c>
      <c r="I332" s="19" t="s">
        <v>901</v>
      </c>
      <c r="J332" s="19" t="s">
        <v>935</v>
      </c>
      <c r="K332" s="19" t="s">
        <v>929</v>
      </c>
      <c r="L332" s="44" t="s">
        <v>904</v>
      </c>
      <c r="M332" s="18">
        <v>1</v>
      </c>
      <c r="N332" s="20">
        <v>45139</v>
      </c>
      <c r="O332" s="20">
        <v>45381</v>
      </c>
      <c r="P332" s="18">
        <v>34.6</v>
      </c>
    </row>
    <row r="333" spans="1:16" ht="106.5" hidden="1" customHeight="1">
      <c r="A333" s="18" t="s">
        <v>25</v>
      </c>
      <c r="B333" s="18" t="s">
        <v>36</v>
      </c>
      <c r="C333" s="18">
        <v>2022</v>
      </c>
      <c r="D333" s="18" t="s">
        <v>391</v>
      </c>
      <c r="E333" s="18" t="s">
        <v>392</v>
      </c>
      <c r="F333" s="18" t="s">
        <v>898</v>
      </c>
      <c r="G333" s="19" t="s">
        <v>936</v>
      </c>
      <c r="H333" s="19" t="s">
        <v>394</v>
      </c>
      <c r="I333" s="19" t="s">
        <v>901</v>
      </c>
      <c r="J333" s="19" t="s">
        <v>937</v>
      </c>
      <c r="K333" s="19" t="s">
        <v>929</v>
      </c>
      <c r="L333" s="44" t="s">
        <v>904</v>
      </c>
      <c r="M333" s="18">
        <v>1</v>
      </c>
      <c r="N333" s="20">
        <v>45139</v>
      </c>
      <c r="O333" s="20">
        <v>45381</v>
      </c>
      <c r="P333" s="18">
        <v>34.6</v>
      </c>
    </row>
    <row r="334" spans="1:16" ht="106.5" hidden="1" customHeight="1">
      <c r="A334" s="18" t="s">
        <v>25</v>
      </c>
      <c r="B334" s="18" t="s">
        <v>36</v>
      </c>
      <c r="C334" s="18">
        <v>2022</v>
      </c>
      <c r="D334" s="18" t="s">
        <v>419</v>
      </c>
      <c r="E334" s="18" t="s">
        <v>420</v>
      </c>
      <c r="F334" s="18" t="s">
        <v>898</v>
      </c>
      <c r="G334" s="19" t="s">
        <v>421</v>
      </c>
      <c r="H334" s="19" t="s">
        <v>422</v>
      </c>
      <c r="I334" s="19" t="s">
        <v>938</v>
      </c>
      <c r="J334" s="19" t="s">
        <v>939</v>
      </c>
      <c r="K334" s="19" t="s">
        <v>940</v>
      </c>
      <c r="L334" s="44" t="s">
        <v>908</v>
      </c>
      <c r="M334" s="18">
        <v>1</v>
      </c>
      <c r="N334" s="20">
        <v>45139</v>
      </c>
      <c r="O334" s="20">
        <v>45382</v>
      </c>
      <c r="P334" s="18">
        <v>34.700000000000003</v>
      </c>
    </row>
    <row r="335" spans="1:16" ht="106.5" hidden="1" customHeight="1">
      <c r="A335" s="18" t="s">
        <v>25</v>
      </c>
      <c r="B335" s="18" t="s">
        <v>36</v>
      </c>
      <c r="C335" s="18">
        <v>2022</v>
      </c>
      <c r="D335" s="18" t="s">
        <v>706</v>
      </c>
      <c r="E335" s="18" t="s">
        <v>707</v>
      </c>
      <c r="F335" s="18" t="s">
        <v>898</v>
      </c>
      <c r="G335" s="19" t="s">
        <v>941</v>
      </c>
      <c r="H335" s="19" t="s">
        <v>710</v>
      </c>
      <c r="I335" s="19" t="s">
        <v>901</v>
      </c>
      <c r="J335" s="19" t="s">
        <v>942</v>
      </c>
      <c r="K335" s="19" t="s">
        <v>943</v>
      </c>
      <c r="L335" s="44" t="s">
        <v>904</v>
      </c>
      <c r="M335" s="18">
        <v>1</v>
      </c>
      <c r="N335" s="20">
        <v>45139</v>
      </c>
      <c r="O335" s="20">
        <v>45381</v>
      </c>
      <c r="P335" s="18">
        <v>34.6</v>
      </c>
    </row>
    <row r="336" spans="1:16" ht="106.5" hidden="1" customHeight="1">
      <c r="A336" s="18" t="s">
        <v>25</v>
      </c>
      <c r="B336" s="18" t="s">
        <v>36</v>
      </c>
      <c r="C336" s="18">
        <v>2022</v>
      </c>
      <c r="D336" s="18" t="s">
        <v>706</v>
      </c>
      <c r="E336" s="18" t="s">
        <v>707</v>
      </c>
      <c r="F336" s="18" t="s">
        <v>898</v>
      </c>
      <c r="G336" s="19" t="s">
        <v>941</v>
      </c>
      <c r="H336" s="19" t="s">
        <v>710</v>
      </c>
      <c r="I336" s="19" t="s">
        <v>944</v>
      </c>
      <c r="J336" s="19" t="s">
        <v>945</v>
      </c>
      <c r="K336" s="19" t="s">
        <v>946</v>
      </c>
      <c r="L336" s="44" t="s">
        <v>908</v>
      </c>
      <c r="M336" s="18">
        <v>1</v>
      </c>
      <c r="N336" s="20">
        <v>45139</v>
      </c>
      <c r="O336" s="20">
        <v>45382</v>
      </c>
      <c r="P336" s="18">
        <v>34.700000000000003</v>
      </c>
    </row>
    <row r="337" spans="1:16" ht="106.5" hidden="1" customHeight="1">
      <c r="A337" s="18" t="s">
        <v>25</v>
      </c>
      <c r="B337" s="18" t="s">
        <v>36</v>
      </c>
      <c r="C337" s="18">
        <v>2022</v>
      </c>
      <c r="D337" s="18" t="s">
        <v>779</v>
      </c>
      <c r="E337" s="18" t="s">
        <v>780</v>
      </c>
      <c r="F337" s="18" t="s">
        <v>898</v>
      </c>
      <c r="G337" s="19" t="s">
        <v>947</v>
      </c>
      <c r="H337" s="19" t="s">
        <v>783</v>
      </c>
      <c r="I337" s="19" t="s">
        <v>901</v>
      </c>
      <c r="J337" s="19" t="s">
        <v>948</v>
      </c>
      <c r="K337" s="19" t="s">
        <v>949</v>
      </c>
      <c r="L337" s="44" t="s">
        <v>904</v>
      </c>
      <c r="M337" s="18">
        <v>1</v>
      </c>
      <c r="N337" s="20">
        <v>45139</v>
      </c>
      <c r="O337" s="20">
        <v>45381</v>
      </c>
      <c r="P337" s="18">
        <v>34.6</v>
      </c>
    </row>
    <row r="338" spans="1:16" ht="106.5" hidden="1" customHeight="1">
      <c r="A338" s="18" t="s">
        <v>25</v>
      </c>
      <c r="B338" s="18" t="s">
        <v>36</v>
      </c>
      <c r="C338" s="18">
        <v>2022</v>
      </c>
      <c r="D338" s="18" t="s">
        <v>779</v>
      </c>
      <c r="E338" s="18" t="s">
        <v>780</v>
      </c>
      <c r="F338" s="18" t="s">
        <v>898</v>
      </c>
      <c r="G338" s="19" t="s">
        <v>947</v>
      </c>
      <c r="H338" s="19" t="s">
        <v>783</v>
      </c>
      <c r="I338" s="120" t="s">
        <v>950</v>
      </c>
      <c r="J338" s="56" t="s">
        <v>951</v>
      </c>
      <c r="K338" s="19" t="s">
        <v>952</v>
      </c>
      <c r="L338" s="44" t="s">
        <v>953</v>
      </c>
      <c r="M338" s="18">
        <v>1</v>
      </c>
      <c r="N338" s="20">
        <v>45139</v>
      </c>
      <c r="O338" s="20">
        <v>45381</v>
      </c>
      <c r="P338" s="18">
        <v>34.6</v>
      </c>
    </row>
    <row r="339" spans="1:16" ht="106.5" hidden="1" customHeight="1">
      <c r="A339" s="18" t="s">
        <v>25</v>
      </c>
      <c r="B339" s="18" t="s">
        <v>36</v>
      </c>
      <c r="C339" s="18">
        <v>2022</v>
      </c>
      <c r="D339" s="18" t="s">
        <v>779</v>
      </c>
      <c r="E339" s="18" t="s">
        <v>780</v>
      </c>
      <c r="F339" s="18" t="s">
        <v>898</v>
      </c>
      <c r="G339" s="19" t="s">
        <v>947</v>
      </c>
      <c r="H339" s="19" t="s">
        <v>783</v>
      </c>
      <c r="I339" s="19" t="s">
        <v>905</v>
      </c>
      <c r="J339" s="19" t="s">
        <v>954</v>
      </c>
      <c r="K339" s="19" t="s">
        <v>955</v>
      </c>
      <c r="L339" s="44" t="s">
        <v>908</v>
      </c>
      <c r="M339" s="18">
        <v>1</v>
      </c>
      <c r="N339" s="20">
        <v>45139</v>
      </c>
      <c r="O339" s="20">
        <v>45291</v>
      </c>
      <c r="P339" s="18">
        <v>21.7</v>
      </c>
    </row>
    <row r="340" spans="1:16" ht="106.5" hidden="1" customHeight="1">
      <c r="A340" s="18" t="s">
        <v>25</v>
      </c>
      <c r="B340" s="18" t="s">
        <v>36</v>
      </c>
      <c r="C340" s="18">
        <v>2022</v>
      </c>
      <c r="D340" s="18" t="s">
        <v>802</v>
      </c>
      <c r="E340" s="18" t="s">
        <v>803</v>
      </c>
      <c r="F340" s="18" t="s">
        <v>898</v>
      </c>
      <c r="G340" s="19" t="s">
        <v>956</v>
      </c>
      <c r="H340" s="19" t="s">
        <v>805</v>
      </c>
      <c r="I340" s="121" t="s">
        <v>901</v>
      </c>
      <c r="J340" s="121" t="s">
        <v>957</v>
      </c>
      <c r="K340" s="121" t="s">
        <v>949</v>
      </c>
      <c r="L340" s="44" t="s">
        <v>904</v>
      </c>
      <c r="M340" s="122">
        <v>1</v>
      </c>
      <c r="N340" s="20">
        <v>45139</v>
      </c>
      <c r="O340" s="20">
        <v>45291</v>
      </c>
      <c r="P340" s="18">
        <v>21.7</v>
      </c>
    </row>
    <row r="341" spans="1:16" ht="106.5" hidden="1" customHeight="1">
      <c r="A341" s="18" t="s">
        <v>25</v>
      </c>
      <c r="B341" s="18" t="s">
        <v>36</v>
      </c>
      <c r="C341" s="18">
        <v>2022</v>
      </c>
      <c r="D341" s="18" t="s">
        <v>810</v>
      </c>
      <c r="E341" s="18" t="s">
        <v>812</v>
      </c>
      <c r="F341" s="18" t="s">
        <v>898</v>
      </c>
      <c r="G341" s="19" t="s">
        <v>958</v>
      </c>
      <c r="H341" s="19" t="s">
        <v>814</v>
      </c>
      <c r="I341" s="19" t="s">
        <v>959</v>
      </c>
      <c r="J341" s="19" t="s">
        <v>960</v>
      </c>
      <c r="K341" s="19" t="s">
        <v>961</v>
      </c>
      <c r="L341" s="44" t="s">
        <v>912</v>
      </c>
      <c r="M341" s="18">
        <v>4</v>
      </c>
      <c r="N341" s="20">
        <v>45139</v>
      </c>
      <c r="O341" s="20">
        <v>45291</v>
      </c>
      <c r="P341" s="18">
        <v>34.6</v>
      </c>
    </row>
    <row r="342" spans="1:16" ht="106.5" hidden="1" customHeight="1">
      <c r="A342" s="18" t="s">
        <v>25</v>
      </c>
      <c r="B342" s="18" t="s">
        <v>36</v>
      </c>
      <c r="C342" s="18">
        <v>2022</v>
      </c>
      <c r="D342" s="18" t="s">
        <v>820</v>
      </c>
      <c r="E342" s="18" t="s">
        <v>962</v>
      </c>
      <c r="F342" s="18" t="s">
        <v>898</v>
      </c>
      <c r="G342" s="19" t="s">
        <v>963</v>
      </c>
      <c r="H342" s="19" t="s">
        <v>964</v>
      </c>
      <c r="I342" s="19" t="s">
        <v>901</v>
      </c>
      <c r="J342" s="19" t="s">
        <v>965</v>
      </c>
      <c r="K342" s="19" t="s">
        <v>966</v>
      </c>
      <c r="L342" s="44" t="s">
        <v>904</v>
      </c>
      <c r="M342" s="18">
        <v>1</v>
      </c>
      <c r="N342" s="20">
        <v>45139</v>
      </c>
      <c r="O342" s="20">
        <v>45381</v>
      </c>
      <c r="P342" s="18">
        <v>34.6</v>
      </c>
    </row>
    <row r="343" spans="1:16" ht="106.5" hidden="1" customHeight="1">
      <c r="A343" s="18" t="s">
        <v>25</v>
      </c>
      <c r="B343" s="18" t="s">
        <v>36</v>
      </c>
      <c r="C343" s="18">
        <v>2022</v>
      </c>
      <c r="D343" s="18" t="s">
        <v>967</v>
      </c>
      <c r="E343" s="18" t="s">
        <v>968</v>
      </c>
      <c r="F343" s="18" t="s">
        <v>898</v>
      </c>
      <c r="G343" s="19" t="s">
        <v>969</v>
      </c>
      <c r="H343" s="19" t="s">
        <v>970</v>
      </c>
      <c r="I343" s="19" t="s">
        <v>909</v>
      </c>
      <c r="J343" s="19" t="s">
        <v>971</v>
      </c>
      <c r="K343" s="19" t="s">
        <v>972</v>
      </c>
      <c r="L343" s="44" t="s">
        <v>912</v>
      </c>
      <c r="M343" s="18">
        <v>4</v>
      </c>
      <c r="N343" s="20">
        <v>45139</v>
      </c>
      <c r="O343" s="20">
        <v>45291</v>
      </c>
      <c r="P343" s="18">
        <v>21.7</v>
      </c>
    </row>
    <row r="344" spans="1:16" ht="106.5" hidden="1" customHeight="1">
      <c r="A344" s="18" t="s">
        <v>25</v>
      </c>
      <c r="B344" s="18" t="s">
        <v>36</v>
      </c>
      <c r="C344" s="18">
        <v>2022</v>
      </c>
      <c r="D344" s="18" t="s">
        <v>973</v>
      </c>
      <c r="E344" s="18" t="s">
        <v>974</v>
      </c>
      <c r="F344" s="18" t="s">
        <v>898</v>
      </c>
      <c r="G344" s="19" t="s">
        <v>975</v>
      </c>
      <c r="H344" s="19" t="s">
        <v>976</v>
      </c>
      <c r="I344" s="19" t="s">
        <v>901</v>
      </c>
      <c r="J344" s="19" t="s">
        <v>977</v>
      </c>
      <c r="K344" s="19" t="s">
        <v>903</v>
      </c>
      <c r="L344" s="44" t="s">
        <v>904</v>
      </c>
      <c r="M344" s="18">
        <v>1</v>
      </c>
      <c r="N344" s="20">
        <v>45139</v>
      </c>
      <c r="O344" s="20">
        <v>45291</v>
      </c>
      <c r="P344" s="18">
        <v>21.7</v>
      </c>
    </row>
    <row r="345" spans="1:16" ht="106.5" hidden="1" customHeight="1">
      <c r="A345" s="18" t="s">
        <v>25</v>
      </c>
      <c r="B345" s="18" t="s">
        <v>36</v>
      </c>
      <c r="C345" s="18">
        <v>2022</v>
      </c>
      <c r="D345" s="18" t="s">
        <v>973</v>
      </c>
      <c r="E345" s="18" t="s">
        <v>974</v>
      </c>
      <c r="F345" s="18" t="s">
        <v>898</v>
      </c>
      <c r="G345" s="19" t="s">
        <v>975</v>
      </c>
      <c r="H345" s="19" t="s">
        <v>976</v>
      </c>
      <c r="I345" s="19" t="s">
        <v>930</v>
      </c>
      <c r="J345" s="19" t="s">
        <v>978</v>
      </c>
      <c r="K345" s="19" t="s">
        <v>979</v>
      </c>
      <c r="L345" s="44" t="s">
        <v>980</v>
      </c>
      <c r="M345" s="18">
        <v>1</v>
      </c>
      <c r="N345" s="20">
        <v>45139</v>
      </c>
      <c r="O345" s="20">
        <v>45291</v>
      </c>
      <c r="P345" s="18">
        <v>21.7</v>
      </c>
    </row>
    <row r="346" spans="1:16" ht="106.5" hidden="1" customHeight="1">
      <c r="A346" s="18" t="s">
        <v>25</v>
      </c>
      <c r="B346" s="18" t="s">
        <v>36</v>
      </c>
      <c r="C346" s="18">
        <v>2022</v>
      </c>
      <c r="D346" s="18" t="s">
        <v>981</v>
      </c>
      <c r="E346" s="18" t="s">
        <v>982</v>
      </c>
      <c r="F346" s="18" t="s">
        <v>898</v>
      </c>
      <c r="G346" s="19" t="s">
        <v>983</v>
      </c>
      <c r="H346" s="19" t="s">
        <v>984</v>
      </c>
      <c r="I346" s="19" t="s">
        <v>901</v>
      </c>
      <c r="J346" s="19" t="s">
        <v>985</v>
      </c>
      <c r="K346" s="19" t="s">
        <v>986</v>
      </c>
      <c r="L346" s="44" t="s">
        <v>904</v>
      </c>
      <c r="M346" s="18">
        <v>1</v>
      </c>
      <c r="N346" s="20">
        <v>45139</v>
      </c>
      <c r="O346" s="20">
        <v>45381</v>
      </c>
      <c r="P346" s="18">
        <v>34.6</v>
      </c>
    </row>
    <row r="347" spans="1:16" ht="106.5" hidden="1" customHeight="1">
      <c r="A347" s="18" t="s">
        <v>25</v>
      </c>
      <c r="B347" s="18" t="s">
        <v>36</v>
      </c>
      <c r="C347" s="18">
        <v>2022</v>
      </c>
      <c r="D347" s="18" t="s">
        <v>987</v>
      </c>
      <c r="E347" s="18" t="s">
        <v>988</v>
      </c>
      <c r="F347" s="18" t="s">
        <v>898</v>
      </c>
      <c r="G347" s="19" t="s">
        <v>989</v>
      </c>
      <c r="H347" s="19" t="s">
        <v>990</v>
      </c>
      <c r="I347" s="19" t="s">
        <v>901</v>
      </c>
      <c r="J347" s="19" t="s">
        <v>991</v>
      </c>
      <c r="K347" s="19" t="s">
        <v>992</v>
      </c>
      <c r="L347" s="44" t="s">
        <v>904</v>
      </c>
      <c r="M347" s="18">
        <v>1</v>
      </c>
      <c r="N347" s="20">
        <v>45139</v>
      </c>
      <c r="O347" s="20">
        <v>45291</v>
      </c>
      <c r="P347" s="18">
        <v>21.7</v>
      </c>
    </row>
    <row r="348" spans="1:16" ht="106.5" hidden="1" customHeight="1">
      <c r="A348" s="18" t="s">
        <v>25</v>
      </c>
      <c r="B348" s="18" t="s">
        <v>36</v>
      </c>
      <c r="C348" s="18">
        <v>2022</v>
      </c>
      <c r="D348" s="18" t="s">
        <v>987</v>
      </c>
      <c r="E348" s="18" t="s">
        <v>988</v>
      </c>
      <c r="F348" s="18" t="s">
        <v>898</v>
      </c>
      <c r="G348" s="19" t="s">
        <v>989</v>
      </c>
      <c r="H348" s="19" t="s">
        <v>990</v>
      </c>
      <c r="I348" s="19" t="s">
        <v>993</v>
      </c>
      <c r="J348" s="19" t="s">
        <v>994</v>
      </c>
      <c r="K348" s="19" t="s">
        <v>995</v>
      </c>
      <c r="L348" s="44" t="s">
        <v>996</v>
      </c>
      <c r="M348" s="18">
        <v>1</v>
      </c>
      <c r="N348" s="20">
        <v>45139</v>
      </c>
      <c r="O348" s="20">
        <v>45291</v>
      </c>
      <c r="P348" s="18">
        <v>21.7</v>
      </c>
    </row>
    <row r="349" spans="1:16" ht="106.5" hidden="1" customHeight="1">
      <c r="A349" s="18" t="s">
        <v>25</v>
      </c>
      <c r="B349" s="18" t="s">
        <v>36</v>
      </c>
      <c r="C349" s="18">
        <v>2022</v>
      </c>
      <c r="D349" s="18" t="s">
        <v>997</v>
      </c>
      <c r="E349" s="18" t="s">
        <v>998</v>
      </c>
      <c r="F349" s="18" t="s">
        <v>898</v>
      </c>
      <c r="G349" s="43" t="s">
        <v>999</v>
      </c>
      <c r="H349" s="19"/>
      <c r="I349" s="19" t="s">
        <v>1000</v>
      </c>
      <c r="J349" s="19" t="s">
        <v>1001</v>
      </c>
      <c r="K349" s="19" t="s">
        <v>1002</v>
      </c>
      <c r="L349" s="44" t="s">
        <v>1003</v>
      </c>
      <c r="M349" s="18">
        <v>1</v>
      </c>
      <c r="N349" s="20">
        <v>45139</v>
      </c>
      <c r="O349" s="20">
        <v>45382</v>
      </c>
      <c r="P349" s="18">
        <v>34.700000000000003</v>
      </c>
    </row>
    <row r="350" spans="1:16" ht="106.5" hidden="1" customHeight="1">
      <c r="A350" s="18" t="s">
        <v>25</v>
      </c>
      <c r="B350" s="18" t="s">
        <v>36</v>
      </c>
      <c r="C350" s="18">
        <v>2022</v>
      </c>
      <c r="D350" s="18" t="s">
        <v>1004</v>
      </c>
      <c r="E350" s="18" t="s">
        <v>1005</v>
      </c>
      <c r="F350" s="18" t="s">
        <v>898</v>
      </c>
      <c r="G350" s="19" t="s">
        <v>1006</v>
      </c>
      <c r="H350" s="19" t="s">
        <v>1007</v>
      </c>
      <c r="I350" s="44" t="s">
        <v>1008</v>
      </c>
      <c r="J350" s="44" t="s">
        <v>1009</v>
      </c>
      <c r="K350" s="50" t="s">
        <v>1010</v>
      </c>
      <c r="L350" s="44" t="s">
        <v>1011</v>
      </c>
      <c r="M350" s="18">
        <v>1</v>
      </c>
      <c r="N350" s="20">
        <v>45139</v>
      </c>
      <c r="O350" s="20">
        <v>45381</v>
      </c>
      <c r="P350" s="18">
        <v>34.6</v>
      </c>
    </row>
    <row r="351" spans="1:16" ht="106.5" hidden="1" customHeight="1">
      <c r="A351" s="18" t="s">
        <v>25</v>
      </c>
      <c r="B351" s="18" t="s">
        <v>36</v>
      </c>
      <c r="C351" s="18">
        <v>2022</v>
      </c>
      <c r="D351" s="18" t="s">
        <v>1012</v>
      </c>
      <c r="E351" s="18" t="s">
        <v>1013</v>
      </c>
      <c r="F351" s="18" t="s">
        <v>898</v>
      </c>
      <c r="G351" s="19" t="s">
        <v>1014</v>
      </c>
      <c r="H351" s="19" t="s">
        <v>1015</v>
      </c>
      <c r="I351" s="19" t="s">
        <v>938</v>
      </c>
      <c r="J351" s="19" t="s">
        <v>1016</v>
      </c>
      <c r="K351" s="19" t="s">
        <v>1017</v>
      </c>
      <c r="L351" s="44" t="s">
        <v>1018</v>
      </c>
      <c r="M351" s="18">
        <v>1</v>
      </c>
      <c r="N351" s="20">
        <v>45139</v>
      </c>
      <c r="O351" s="20">
        <v>45382</v>
      </c>
      <c r="P351" s="18">
        <v>34.700000000000003</v>
      </c>
    </row>
    <row r="352" spans="1:16" ht="106.5" hidden="1" customHeight="1">
      <c r="A352" s="18" t="s">
        <v>25</v>
      </c>
      <c r="B352" s="18" t="s">
        <v>36</v>
      </c>
      <c r="C352" s="18">
        <v>2022</v>
      </c>
      <c r="D352" s="18" t="s">
        <v>396</v>
      </c>
      <c r="E352" s="18" t="s">
        <v>397</v>
      </c>
      <c r="F352" s="18" t="s">
        <v>898</v>
      </c>
      <c r="G352" s="19" t="s">
        <v>399</v>
      </c>
      <c r="H352" s="19" t="s">
        <v>400</v>
      </c>
      <c r="I352" s="19" t="s">
        <v>1019</v>
      </c>
      <c r="J352" s="19" t="s">
        <v>1020</v>
      </c>
      <c r="K352" s="19" t="s">
        <v>1021</v>
      </c>
      <c r="L352" s="44" t="s">
        <v>1022</v>
      </c>
      <c r="M352" s="18">
        <v>1</v>
      </c>
      <c r="N352" s="20">
        <v>45139</v>
      </c>
      <c r="O352" s="20">
        <v>45291</v>
      </c>
      <c r="P352" s="18">
        <v>21.7</v>
      </c>
    </row>
    <row r="353" spans="1:16" ht="106.5" hidden="1" customHeight="1">
      <c r="A353" s="18" t="s">
        <v>25</v>
      </c>
      <c r="B353" s="18" t="s">
        <v>36</v>
      </c>
      <c r="C353" s="18">
        <v>2022</v>
      </c>
      <c r="D353" s="18" t="s">
        <v>637</v>
      </c>
      <c r="E353" s="18" t="s">
        <v>638</v>
      </c>
      <c r="F353" s="18" t="s">
        <v>898</v>
      </c>
      <c r="G353" s="19" t="s">
        <v>1023</v>
      </c>
      <c r="H353" s="19" t="s">
        <v>640</v>
      </c>
      <c r="I353" s="19" t="s">
        <v>1024</v>
      </c>
      <c r="J353" s="19" t="s">
        <v>1025</v>
      </c>
      <c r="K353" s="19" t="s">
        <v>972</v>
      </c>
      <c r="L353" s="44" t="s">
        <v>912</v>
      </c>
      <c r="M353" s="18">
        <v>4</v>
      </c>
      <c r="N353" s="20">
        <v>45139</v>
      </c>
      <c r="O353" s="20">
        <v>45291</v>
      </c>
      <c r="P353" s="18">
        <v>34.6</v>
      </c>
    </row>
    <row r="354" spans="1:16" ht="106.5" hidden="1" customHeight="1">
      <c r="A354" s="18" t="s">
        <v>25</v>
      </c>
      <c r="B354" s="18" t="s">
        <v>36</v>
      </c>
      <c r="C354" s="18">
        <v>2022</v>
      </c>
      <c r="D354" s="18" t="s">
        <v>724</v>
      </c>
      <c r="E354" s="18" t="s">
        <v>725</v>
      </c>
      <c r="F354" s="18" t="s">
        <v>898</v>
      </c>
      <c r="G354" s="19" t="s">
        <v>1026</v>
      </c>
      <c r="H354" s="19" t="s">
        <v>727</v>
      </c>
      <c r="I354" s="19" t="s">
        <v>1027</v>
      </c>
      <c r="J354" s="19" t="s">
        <v>1028</v>
      </c>
      <c r="K354" s="19" t="s">
        <v>1029</v>
      </c>
      <c r="L354" s="44" t="s">
        <v>996</v>
      </c>
      <c r="M354" s="18">
        <v>1</v>
      </c>
      <c r="N354" s="20">
        <v>45139</v>
      </c>
      <c r="O354" s="20">
        <v>45291</v>
      </c>
      <c r="P354" s="18">
        <v>21.7</v>
      </c>
    </row>
    <row r="355" spans="1:16" ht="106.5" hidden="1" customHeight="1">
      <c r="A355" s="18" t="s">
        <v>25</v>
      </c>
      <c r="B355" s="18" t="s">
        <v>36</v>
      </c>
      <c r="C355" s="18">
        <v>2022</v>
      </c>
      <c r="D355" s="18" t="s">
        <v>647</v>
      </c>
      <c r="E355" s="18" t="s">
        <v>648</v>
      </c>
      <c r="F355" s="18" t="s">
        <v>898</v>
      </c>
      <c r="G355" s="19" t="s">
        <v>1030</v>
      </c>
      <c r="H355" s="19" t="s">
        <v>650</v>
      </c>
      <c r="I355" s="19" t="s">
        <v>959</v>
      </c>
      <c r="J355" s="19" t="s">
        <v>1031</v>
      </c>
      <c r="K355" s="19" t="s">
        <v>1032</v>
      </c>
      <c r="L355" s="44" t="s">
        <v>912</v>
      </c>
      <c r="M355" s="18">
        <v>4</v>
      </c>
      <c r="N355" s="20">
        <v>45139</v>
      </c>
      <c r="O355" s="20">
        <v>45291</v>
      </c>
      <c r="P355" s="18">
        <v>34.6</v>
      </c>
    </row>
    <row r="356" spans="1:16" ht="106.5" hidden="1" customHeight="1">
      <c r="A356" s="8" t="s">
        <v>25</v>
      </c>
      <c r="B356" s="8" t="s">
        <v>36</v>
      </c>
      <c r="C356" s="8">
        <v>2022</v>
      </c>
      <c r="D356" s="8" t="s">
        <v>157</v>
      </c>
      <c r="E356" s="123" t="s">
        <v>574</v>
      </c>
      <c r="F356" s="124" t="s">
        <v>1033</v>
      </c>
      <c r="G356" s="90" t="s">
        <v>1034</v>
      </c>
      <c r="H356" s="125" t="s">
        <v>160</v>
      </c>
      <c r="I356" s="125" t="s">
        <v>1035</v>
      </c>
      <c r="J356" s="100" t="s">
        <v>152</v>
      </c>
      <c r="K356" s="9" t="s">
        <v>1036</v>
      </c>
      <c r="L356" s="9" t="s">
        <v>1037</v>
      </c>
      <c r="M356" s="8">
        <v>1</v>
      </c>
      <c r="N356" s="37">
        <v>45153</v>
      </c>
      <c r="O356" s="37">
        <v>45229</v>
      </c>
      <c r="P356" s="8">
        <f t="shared" ref="P356:P374" si="7">ROUND(((O356-N356)/7),1)</f>
        <v>10.9</v>
      </c>
    </row>
    <row r="357" spans="1:16" ht="106.5" hidden="1" customHeight="1">
      <c r="A357" s="8" t="s">
        <v>25</v>
      </c>
      <c r="B357" s="8" t="s">
        <v>36</v>
      </c>
      <c r="C357" s="8">
        <v>2022</v>
      </c>
      <c r="D357" s="8" t="s">
        <v>157</v>
      </c>
      <c r="E357" s="123" t="s">
        <v>574</v>
      </c>
      <c r="F357" s="124" t="s">
        <v>1033</v>
      </c>
      <c r="G357" s="90" t="s">
        <v>1034</v>
      </c>
      <c r="H357" s="125" t="s">
        <v>160</v>
      </c>
      <c r="I357" s="125" t="s">
        <v>1035</v>
      </c>
      <c r="J357" s="21" t="s">
        <v>152</v>
      </c>
      <c r="K357" s="21" t="s">
        <v>1038</v>
      </c>
      <c r="L357" s="126" t="s">
        <v>466</v>
      </c>
      <c r="M357" s="12">
        <v>1</v>
      </c>
      <c r="N357" s="101">
        <v>45139</v>
      </c>
      <c r="O357" s="13">
        <v>45229</v>
      </c>
      <c r="P357" s="8">
        <f t="shared" si="7"/>
        <v>12.9</v>
      </c>
    </row>
    <row r="358" spans="1:16" ht="106.5" hidden="1" customHeight="1">
      <c r="A358" s="8" t="s">
        <v>25</v>
      </c>
      <c r="B358" s="8" t="s">
        <v>36</v>
      </c>
      <c r="C358" s="8">
        <v>2022</v>
      </c>
      <c r="D358" s="8" t="s">
        <v>157</v>
      </c>
      <c r="E358" s="123" t="s">
        <v>574</v>
      </c>
      <c r="F358" s="124" t="s">
        <v>1033</v>
      </c>
      <c r="G358" s="90" t="s">
        <v>1034</v>
      </c>
      <c r="H358" s="125" t="s">
        <v>160</v>
      </c>
      <c r="I358" s="125" t="s">
        <v>1035</v>
      </c>
      <c r="J358" s="21" t="s">
        <v>152</v>
      </c>
      <c r="K358" s="21" t="s">
        <v>1039</v>
      </c>
      <c r="L358" s="126" t="s">
        <v>81</v>
      </c>
      <c r="M358" s="12">
        <v>1</v>
      </c>
      <c r="N358" s="101">
        <v>45139</v>
      </c>
      <c r="O358" s="13">
        <v>45229</v>
      </c>
      <c r="P358" s="8">
        <f t="shared" si="7"/>
        <v>12.9</v>
      </c>
    </row>
    <row r="359" spans="1:16" ht="106.5" hidden="1" customHeight="1">
      <c r="A359" s="8" t="s">
        <v>25</v>
      </c>
      <c r="B359" s="8" t="s">
        <v>36</v>
      </c>
      <c r="C359" s="8">
        <v>2022</v>
      </c>
      <c r="D359" s="8" t="s">
        <v>157</v>
      </c>
      <c r="E359" s="123" t="s">
        <v>574</v>
      </c>
      <c r="F359" s="124" t="s">
        <v>1033</v>
      </c>
      <c r="G359" s="90" t="s">
        <v>1034</v>
      </c>
      <c r="H359" s="125" t="s">
        <v>160</v>
      </c>
      <c r="I359" s="125" t="s">
        <v>1040</v>
      </c>
      <c r="J359" s="21" t="s">
        <v>152</v>
      </c>
      <c r="K359" s="127" t="s">
        <v>1041</v>
      </c>
      <c r="L359" s="126" t="s">
        <v>1042</v>
      </c>
      <c r="M359" s="12">
        <v>1</v>
      </c>
      <c r="N359" s="101">
        <v>45139</v>
      </c>
      <c r="O359" s="13">
        <v>45229</v>
      </c>
      <c r="P359" s="8">
        <f t="shared" si="7"/>
        <v>12.9</v>
      </c>
    </row>
    <row r="360" spans="1:16" ht="106.5" hidden="1" customHeight="1">
      <c r="A360" s="8" t="s">
        <v>25</v>
      </c>
      <c r="B360" s="8" t="s">
        <v>36</v>
      </c>
      <c r="C360" s="8">
        <v>2022</v>
      </c>
      <c r="D360" s="8" t="s">
        <v>166</v>
      </c>
      <c r="E360" s="123" t="s">
        <v>577</v>
      </c>
      <c r="F360" s="124" t="s">
        <v>1033</v>
      </c>
      <c r="G360" s="90" t="s">
        <v>1043</v>
      </c>
      <c r="H360" s="125" t="s">
        <v>1044</v>
      </c>
      <c r="I360" s="125" t="s">
        <v>1045</v>
      </c>
      <c r="J360" s="128" t="s">
        <v>1046</v>
      </c>
      <c r="K360" s="14" t="s">
        <v>1047</v>
      </c>
      <c r="L360" s="14" t="s">
        <v>466</v>
      </c>
      <c r="M360" s="15">
        <v>1</v>
      </c>
      <c r="N360" s="129">
        <v>45153</v>
      </c>
      <c r="O360" s="130">
        <v>45229</v>
      </c>
      <c r="P360" s="8">
        <f t="shared" si="7"/>
        <v>10.9</v>
      </c>
    </row>
    <row r="361" spans="1:16" ht="106.5" hidden="1" customHeight="1">
      <c r="A361" s="8" t="s">
        <v>25</v>
      </c>
      <c r="B361" s="8" t="s">
        <v>36</v>
      </c>
      <c r="C361" s="8">
        <v>2022</v>
      </c>
      <c r="D361" s="8" t="s">
        <v>166</v>
      </c>
      <c r="E361" s="123" t="s">
        <v>577</v>
      </c>
      <c r="F361" s="124" t="s">
        <v>1033</v>
      </c>
      <c r="G361" s="90" t="s">
        <v>1043</v>
      </c>
      <c r="H361" s="125" t="s">
        <v>1044</v>
      </c>
      <c r="I361" s="125" t="s">
        <v>1045</v>
      </c>
      <c r="J361" s="128" t="s">
        <v>1046</v>
      </c>
      <c r="K361" s="9" t="s">
        <v>1048</v>
      </c>
      <c r="L361" s="65" t="s">
        <v>1037</v>
      </c>
      <c r="M361" s="8">
        <v>1</v>
      </c>
      <c r="N361" s="129">
        <v>45153</v>
      </c>
      <c r="O361" s="130">
        <v>45229</v>
      </c>
      <c r="P361" s="8">
        <f t="shared" si="7"/>
        <v>10.9</v>
      </c>
    </row>
    <row r="362" spans="1:16" ht="106.5" hidden="1" customHeight="1">
      <c r="A362" s="8" t="s">
        <v>25</v>
      </c>
      <c r="B362" s="8" t="s">
        <v>36</v>
      </c>
      <c r="C362" s="8">
        <v>2022</v>
      </c>
      <c r="D362" s="8" t="s">
        <v>166</v>
      </c>
      <c r="E362" s="123" t="s">
        <v>577</v>
      </c>
      <c r="F362" s="124" t="s">
        <v>1033</v>
      </c>
      <c r="G362" s="90" t="s">
        <v>1043</v>
      </c>
      <c r="H362" s="125" t="s">
        <v>1044</v>
      </c>
      <c r="I362" s="125" t="s">
        <v>1045</v>
      </c>
      <c r="J362" s="128" t="s">
        <v>1046</v>
      </c>
      <c r="K362" s="9" t="s">
        <v>1049</v>
      </c>
      <c r="L362" s="9" t="s">
        <v>466</v>
      </c>
      <c r="M362" s="8">
        <v>2</v>
      </c>
      <c r="N362" s="37">
        <v>45153</v>
      </c>
      <c r="O362" s="37">
        <v>45260</v>
      </c>
      <c r="P362" s="8">
        <f t="shared" si="7"/>
        <v>15.3</v>
      </c>
    </row>
    <row r="363" spans="1:16" ht="106.5" hidden="1" customHeight="1">
      <c r="A363" s="8" t="s">
        <v>25</v>
      </c>
      <c r="B363" s="8" t="s">
        <v>36</v>
      </c>
      <c r="C363" s="8">
        <v>2022</v>
      </c>
      <c r="D363" s="8" t="s">
        <v>166</v>
      </c>
      <c r="E363" s="123" t="s">
        <v>577</v>
      </c>
      <c r="F363" s="124" t="s">
        <v>1033</v>
      </c>
      <c r="G363" s="90" t="s">
        <v>1043</v>
      </c>
      <c r="H363" s="125" t="s">
        <v>1044</v>
      </c>
      <c r="I363" s="125" t="s">
        <v>1045</v>
      </c>
      <c r="J363" s="128" t="s">
        <v>1046</v>
      </c>
      <c r="K363" s="9" t="s">
        <v>1050</v>
      </c>
      <c r="L363" s="9" t="s">
        <v>1051</v>
      </c>
      <c r="M363" s="8">
        <v>3</v>
      </c>
      <c r="N363" s="37">
        <v>45200</v>
      </c>
      <c r="O363" s="37">
        <v>45473</v>
      </c>
      <c r="P363" s="8">
        <f t="shared" si="7"/>
        <v>39</v>
      </c>
    </row>
    <row r="364" spans="1:16" ht="106.5" hidden="1" customHeight="1">
      <c r="A364" s="18" t="s">
        <v>25</v>
      </c>
      <c r="B364" s="18" t="s">
        <v>36</v>
      </c>
      <c r="C364" s="18">
        <v>2022</v>
      </c>
      <c r="D364" s="18" t="s">
        <v>820</v>
      </c>
      <c r="E364" s="18" t="s">
        <v>962</v>
      </c>
      <c r="F364" s="26" t="s">
        <v>1033</v>
      </c>
      <c r="G364" s="19" t="s">
        <v>963</v>
      </c>
      <c r="H364" s="19" t="s">
        <v>1052</v>
      </c>
      <c r="I364" s="19" t="s">
        <v>1053</v>
      </c>
      <c r="J364" s="19" t="s">
        <v>1054</v>
      </c>
      <c r="K364" s="9" t="s">
        <v>1055</v>
      </c>
      <c r="L364" s="9" t="s">
        <v>466</v>
      </c>
      <c r="M364" s="8">
        <v>1</v>
      </c>
      <c r="N364" s="37">
        <v>45214</v>
      </c>
      <c r="O364" s="37">
        <v>45381</v>
      </c>
      <c r="P364" s="8">
        <f t="shared" si="7"/>
        <v>23.9</v>
      </c>
    </row>
    <row r="365" spans="1:16" ht="106.5" hidden="1" customHeight="1">
      <c r="A365" s="18" t="s">
        <v>25</v>
      </c>
      <c r="B365" s="18" t="s">
        <v>36</v>
      </c>
      <c r="C365" s="18">
        <v>2022</v>
      </c>
      <c r="D365" s="18" t="s">
        <v>820</v>
      </c>
      <c r="E365" s="18" t="s">
        <v>962</v>
      </c>
      <c r="F365" s="26" t="s">
        <v>1033</v>
      </c>
      <c r="G365" s="19" t="s">
        <v>963</v>
      </c>
      <c r="H365" s="19" t="s">
        <v>1052</v>
      </c>
      <c r="I365" s="19" t="s">
        <v>1053</v>
      </c>
      <c r="J365" s="19" t="s">
        <v>1054</v>
      </c>
      <c r="K365" s="9" t="s">
        <v>1056</v>
      </c>
      <c r="L365" s="9" t="s">
        <v>261</v>
      </c>
      <c r="M365" s="8">
        <v>1</v>
      </c>
      <c r="N365" s="37">
        <v>45214</v>
      </c>
      <c r="O365" s="37">
        <v>45412</v>
      </c>
      <c r="P365" s="8">
        <f t="shared" si="7"/>
        <v>28.3</v>
      </c>
    </row>
    <row r="366" spans="1:16" ht="106.5" hidden="1" customHeight="1">
      <c r="A366" s="18" t="s">
        <v>25</v>
      </c>
      <c r="B366" s="18" t="s">
        <v>36</v>
      </c>
      <c r="C366" s="18">
        <v>2022</v>
      </c>
      <c r="D366" s="18" t="s">
        <v>820</v>
      </c>
      <c r="E366" s="18" t="s">
        <v>962</v>
      </c>
      <c r="F366" s="26" t="s">
        <v>1033</v>
      </c>
      <c r="G366" s="19" t="s">
        <v>963</v>
      </c>
      <c r="H366" s="19" t="s">
        <v>1052</v>
      </c>
      <c r="I366" s="19" t="s">
        <v>1053</v>
      </c>
      <c r="J366" s="19" t="s">
        <v>1054</v>
      </c>
      <c r="K366" s="9" t="s">
        <v>1057</v>
      </c>
      <c r="L366" s="9" t="s">
        <v>261</v>
      </c>
      <c r="M366" s="8">
        <v>1</v>
      </c>
      <c r="N366" s="37">
        <v>45214</v>
      </c>
      <c r="O366" s="37">
        <v>45473</v>
      </c>
      <c r="P366" s="8">
        <f t="shared" si="7"/>
        <v>37</v>
      </c>
    </row>
    <row r="367" spans="1:16" ht="106.5" hidden="1" customHeight="1">
      <c r="A367" s="18" t="s">
        <v>25</v>
      </c>
      <c r="B367" s="18" t="s">
        <v>36</v>
      </c>
      <c r="C367" s="18">
        <v>2022</v>
      </c>
      <c r="D367" s="18" t="s">
        <v>967</v>
      </c>
      <c r="E367" s="18" t="s">
        <v>968</v>
      </c>
      <c r="F367" s="26" t="s">
        <v>1033</v>
      </c>
      <c r="G367" s="19" t="s">
        <v>969</v>
      </c>
      <c r="H367" s="19" t="s">
        <v>970</v>
      </c>
      <c r="I367" s="19" t="s">
        <v>1058</v>
      </c>
      <c r="J367" s="19" t="s">
        <v>1059</v>
      </c>
      <c r="K367" s="9" t="s">
        <v>1060</v>
      </c>
      <c r="L367" s="9" t="s">
        <v>1061</v>
      </c>
      <c r="M367" s="8">
        <v>2</v>
      </c>
      <c r="N367" s="37">
        <v>45170</v>
      </c>
      <c r="O367" s="37">
        <v>45503</v>
      </c>
      <c r="P367" s="8">
        <f t="shared" si="7"/>
        <v>47.6</v>
      </c>
    </row>
    <row r="368" spans="1:16" ht="106.5" hidden="1" customHeight="1">
      <c r="A368" s="18" t="s">
        <v>25</v>
      </c>
      <c r="B368" s="18" t="s">
        <v>36</v>
      </c>
      <c r="C368" s="18">
        <v>2022</v>
      </c>
      <c r="D368" s="18" t="s">
        <v>967</v>
      </c>
      <c r="E368" s="18" t="s">
        <v>968</v>
      </c>
      <c r="F368" s="26" t="s">
        <v>1033</v>
      </c>
      <c r="G368" s="19" t="s">
        <v>969</v>
      </c>
      <c r="H368" s="19" t="s">
        <v>970</v>
      </c>
      <c r="I368" s="19" t="s">
        <v>1058</v>
      </c>
      <c r="J368" s="19" t="s">
        <v>1059</v>
      </c>
      <c r="K368" s="9" t="s">
        <v>1062</v>
      </c>
      <c r="L368" s="9" t="s">
        <v>466</v>
      </c>
      <c r="M368" s="8">
        <v>6</v>
      </c>
      <c r="N368" s="37">
        <v>45170</v>
      </c>
      <c r="O368" s="37">
        <v>45503</v>
      </c>
      <c r="P368" s="8">
        <f t="shared" si="7"/>
        <v>47.6</v>
      </c>
    </row>
    <row r="369" spans="1:16" ht="106.5" hidden="1" customHeight="1">
      <c r="A369" s="18" t="s">
        <v>25</v>
      </c>
      <c r="B369" s="18" t="s">
        <v>36</v>
      </c>
      <c r="C369" s="18">
        <v>2022</v>
      </c>
      <c r="D369" s="18" t="s">
        <v>967</v>
      </c>
      <c r="E369" s="18" t="s">
        <v>968</v>
      </c>
      <c r="F369" s="26" t="s">
        <v>1033</v>
      </c>
      <c r="G369" s="19" t="s">
        <v>969</v>
      </c>
      <c r="H369" s="19" t="s">
        <v>970</v>
      </c>
      <c r="I369" s="19" t="s">
        <v>1058</v>
      </c>
      <c r="J369" s="19" t="s">
        <v>1059</v>
      </c>
      <c r="K369" s="9" t="s">
        <v>1063</v>
      </c>
      <c r="L369" s="9" t="s">
        <v>1064</v>
      </c>
      <c r="M369" s="8">
        <v>36</v>
      </c>
      <c r="N369" s="37">
        <v>45170</v>
      </c>
      <c r="O369" s="37">
        <v>45473</v>
      </c>
      <c r="P369" s="8">
        <f t="shared" si="7"/>
        <v>43.3</v>
      </c>
    </row>
    <row r="370" spans="1:16" ht="106.5" hidden="1" customHeight="1">
      <c r="A370" s="18" t="s">
        <v>25</v>
      </c>
      <c r="B370" s="18" t="s">
        <v>36</v>
      </c>
      <c r="C370" s="18">
        <v>2022</v>
      </c>
      <c r="D370" s="18" t="s">
        <v>967</v>
      </c>
      <c r="E370" s="18" t="s">
        <v>968</v>
      </c>
      <c r="F370" s="26" t="s">
        <v>1033</v>
      </c>
      <c r="G370" s="19" t="s">
        <v>969</v>
      </c>
      <c r="H370" s="19" t="s">
        <v>970</v>
      </c>
      <c r="I370" s="19" t="s">
        <v>1058</v>
      </c>
      <c r="J370" s="19" t="s">
        <v>1059</v>
      </c>
      <c r="K370" s="9" t="s">
        <v>1065</v>
      </c>
      <c r="L370" s="9" t="s">
        <v>466</v>
      </c>
      <c r="M370" s="8">
        <v>4</v>
      </c>
      <c r="N370" s="37">
        <v>45170</v>
      </c>
      <c r="O370" s="37">
        <v>45473</v>
      </c>
      <c r="P370" s="8">
        <f t="shared" si="7"/>
        <v>43.3</v>
      </c>
    </row>
    <row r="371" spans="1:16" ht="106.5" hidden="1" customHeight="1">
      <c r="A371" s="18" t="s">
        <v>25</v>
      </c>
      <c r="B371" s="18" t="s">
        <v>36</v>
      </c>
      <c r="C371" s="18">
        <v>2022</v>
      </c>
      <c r="D371" s="18" t="s">
        <v>669</v>
      </c>
      <c r="E371" s="18" t="s">
        <v>670</v>
      </c>
      <c r="F371" s="26" t="s">
        <v>1033</v>
      </c>
      <c r="G371" s="19" t="s">
        <v>1066</v>
      </c>
      <c r="H371" s="19" t="s">
        <v>673</v>
      </c>
      <c r="I371" s="19" t="s">
        <v>1067</v>
      </c>
      <c r="J371" s="19" t="s">
        <v>1068</v>
      </c>
      <c r="K371" s="9" t="s">
        <v>1069</v>
      </c>
      <c r="L371" s="9" t="s">
        <v>1070</v>
      </c>
      <c r="M371" s="8">
        <v>1</v>
      </c>
      <c r="N371" s="37">
        <v>45139</v>
      </c>
      <c r="O371" s="37">
        <v>45503</v>
      </c>
      <c r="P371" s="8">
        <f t="shared" si="7"/>
        <v>52</v>
      </c>
    </row>
    <row r="372" spans="1:16" ht="106.5" hidden="1" customHeight="1">
      <c r="A372" s="18" t="s">
        <v>25</v>
      </c>
      <c r="B372" s="18" t="s">
        <v>36</v>
      </c>
      <c r="C372" s="18">
        <v>2022</v>
      </c>
      <c r="D372" s="18" t="s">
        <v>669</v>
      </c>
      <c r="E372" s="18" t="s">
        <v>670</v>
      </c>
      <c r="F372" s="26" t="s">
        <v>1033</v>
      </c>
      <c r="G372" s="19" t="s">
        <v>1066</v>
      </c>
      <c r="H372" s="19" t="s">
        <v>673</v>
      </c>
      <c r="I372" s="19" t="s">
        <v>1067</v>
      </c>
      <c r="J372" s="9" t="s">
        <v>1068</v>
      </c>
      <c r="K372" s="9" t="s">
        <v>1071</v>
      </c>
      <c r="L372" s="9" t="s">
        <v>1072</v>
      </c>
      <c r="M372" s="8">
        <v>1</v>
      </c>
      <c r="N372" s="37">
        <v>45139</v>
      </c>
      <c r="O372" s="37">
        <v>45503</v>
      </c>
      <c r="P372" s="8">
        <f t="shared" si="7"/>
        <v>52</v>
      </c>
    </row>
    <row r="373" spans="1:16" ht="106.5" hidden="1" customHeight="1">
      <c r="A373" s="18" t="s">
        <v>25</v>
      </c>
      <c r="B373" s="18" t="s">
        <v>36</v>
      </c>
      <c r="C373" s="18">
        <v>2022</v>
      </c>
      <c r="D373" s="18" t="s">
        <v>669</v>
      </c>
      <c r="E373" s="18" t="s">
        <v>670</v>
      </c>
      <c r="F373" s="26" t="s">
        <v>1033</v>
      </c>
      <c r="G373" s="19" t="s">
        <v>1066</v>
      </c>
      <c r="H373" s="19" t="s">
        <v>673</v>
      </c>
      <c r="I373" s="19" t="s">
        <v>1067</v>
      </c>
      <c r="J373" s="9" t="s">
        <v>1068</v>
      </c>
      <c r="K373" s="9" t="s">
        <v>1073</v>
      </c>
      <c r="L373" s="9" t="s">
        <v>1074</v>
      </c>
      <c r="M373" s="8">
        <v>1</v>
      </c>
      <c r="N373" s="37">
        <v>45139</v>
      </c>
      <c r="O373" s="37">
        <v>45503</v>
      </c>
      <c r="P373" s="8">
        <f t="shared" si="7"/>
        <v>52</v>
      </c>
    </row>
    <row r="374" spans="1:16" ht="106.5" hidden="1" customHeight="1">
      <c r="A374" s="18" t="s">
        <v>25</v>
      </c>
      <c r="B374" s="18" t="s">
        <v>36</v>
      </c>
      <c r="C374" s="18">
        <v>2022</v>
      </c>
      <c r="D374" s="18" t="s">
        <v>669</v>
      </c>
      <c r="E374" s="18" t="s">
        <v>670</v>
      </c>
      <c r="F374" s="26" t="s">
        <v>1033</v>
      </c>
      <c r="G374" s="19" t="s">
        <v>1066</v>
      </c>
      <c r="H374" s="19" t="s">
        <v>673</v>
      </c>
      <c r="I374" s="19" t="s">
        <v>1067</v>
      </c>
      <c r="J374" s="9" t="s">
        <v>1068</v>
      </c>
      <c r="K374" s="9" t="s">
        <v>1075</v>
      </c>
      <c r="L374" s="9" t="s">
        <v>1076</v>
      </c>
      <c r="M374" s="8">
        <v>1</v>
      </c>
      <c r="N374" s="37">
        <v>45139</v>
      </c>
      <c r="O374" s="37">
        <v>45503</v>
      </c>
      <c r="P374" s="8">
        <f t="shared" si="7"/>
        <v>52</v>
      </c>
    </row>
    <row r="375" spans="1:16" ht="106.5" hidden="1" customHeight="1">
      <c r="A375" s="33" t="s">
        <v>25</v>
      </c>
      <c r="B375" s="33" t="s">
        <v>26</v>
      </c>
      <c r="C375" s="33">
        <v>2018</v>
      </c>
      <c r="D375" s="33" t="s">
        <v>1077</v>
      </c>
      <c r="E375" s="33" t="s">
        <v>1078</v>
      </c>
      <c r="F375" s="33" t="s">
        <v>1079</v>
      </c>
      <c r="G375" s="10" t="s">
        <v>1080</v>
      </c>
      <c r="H375" s="10" t="s">
        <v>1081</v>
      </c>
      <c r="I375" s="10" t="s">
        <v>1082</v>
      </c>
      <c r="J375" s="10" t="s">
        <v>1083</v>
      </c>
      <c r="K375" s="10" t="s">
        <v>1084</v>
      </c>
      <c r="L375" s="10" t="s">
        <v>1085</v>
      </c>
      <c r="M375" s="33">
        <v>1</v>
      </c>
      <c r="N375" s="61">
        <v>45139</v>
      </c>
      <c r="O375" s="61">
        <v>45291</v>
      </c>
      <c r="P375" s="62">
        <v>21.7</v>
      </c>
    </row>
    <row r="376" spans="1:16" ht="106.5" hidden="1" customHeight="1">
      <c r="A376" s="33" t="s">
        <v>25</v>
      </c>
      <c r="B376" s="33" t="s">
        <v>309</v>
      </c>
      <c r="C376" s="33">
        <v>2019</v>
      </c>
      <c r="D376" s="33" t="s">
        <v>310</v>
      </c>
      <c r="E376" s="33" t="s">
        <v>311</v>
      </c>
      <c r="F376" s="33" t="s">
        <v>1079</v>
      </c>
      <c r="G376" s="10" t="s">
        <v>1086</v>
      </c>
      <c r="H376" s="10" t="s">
        <v>314</v>
      </c>
      <c r="I376" s="10" t="s">
        <v>1082</v>
      </c>
      <c r="J376" s="10" t="s">
        <v>1083</v>
      </c>
      <c r="K376" s="10" t="s">
        <v>1084</v>
      </c>
      <c r="L376" s="10" t="s">
        <v>1085</v>
      </c>
      <c r="M376" s="33">
        <v>1</v>
      </c>
      <c r="N376" s="61">
        <v>45139</v>
      </c>
      <c r="O376" s="61">
        <v>45291</v>
      </c>
      <c r="P376" s="62">
        <v>21.7</v>
      </c>
    </row>
    <row r="377" spans="1:16" ht="106.5" hidden="1" customHeight="1">
      <c r="A377" s="33" t="s">
        <v>25</v>
      </c>
      <c r="B377" s="33" t="s">
        <v>36</v>
      </c>
      <c r="C377" s="33">
        <v>2022</v>
      </c>
      <c r="D377" s="33" t="s">
        <v>987</v>
      </c>
      <c r="E377" s="33" t="s">
        <v>988</v>
      </c>
      <c r="F377" s="33" t="s">
        <v>1079</v>
      </c>
      <c r="G377" s="10" t="s">
        <v>1087</v>
      </c>
      <c r="H377" s="10" t="s">
        <v>990</v>
      </c>
      <c r="I377" s="10" t="s">
        <v>1088</v>
      </c>
      <c r="J377" s="10" t="s">
        <v>1089</v>
      </c>
      <c r="K377" s="10" t="s">
        <v>1090</v>
      </c>
      <c r="L377" s="10" t="s">
        <v>1091</v>
      </c>
      <c r="M377" s="33">
        <v>7</v>
      </c>
      <c r="N377" s="61">
        <v>45139</v>
      </c>
      <c r="O377" s="61">
        <v>45291</v>
      </c>
      <c r="P377" s="62">
        <v>21.7</v>
      </c>
    </row>
    <row r="378" spans="1:16" ht="106.5" hidden="1" customHeight="1">
      <c r="A378" s="33" t="s">
        <v>25</v>
      </c>
      <c r="B378" s="33" t="s">
        <v>36</v>
      </c>
      <c r="C378" s="33">
        <v>2022</v>
      </c>
      <c r="D378" s="33" t="s">
        <v>987</v>
      </c>
      <c r="E378" s="33" t="s">
        <v>988</v>
      </c>
      <c r="F378" s="33" t="s">
        <v>1079</v>
      </c>
      <c r="G378" s="10" t="s">
        <v>1087</v>
      </c>
      <c r="H378" s="10" t="s">
        <v>990</v>
      </c>
      <c r="I378" s="10" t="s">
        <v>1088</v>
      </c>
      <c r="J378" s="10" t="s">
        <v>1092</v>
      </c>
      <c r="K378" s="10" t="s">
        <v>1093</v>
      </c>
      <c r="L378" s="10" t="s">
        <v>1094</v>
      </c>
      <c r="M378" s="33">
        <v>7</v>
      </c>
      <c r="N378" s="61">
        <v>45139</v>
      </c>
      <c r="O378" s="104">
        <v>45291</v>
      </c>
      <c r="P378" s="62">
        <v>21.7</v>
      </c>
    </row>
    <row r="379" spans="1:16" ht="106.5" hidden="1" customHeight="1">
      <c r="A379" s="33" t="s">
        <v>25</v>
      </c>
      <c r="B379" s="33" t="s">
        <v>36</v>
      </c>
      <c r="C379" s="33">
        <v>2022</v>
      </c>
      <c r="D379" s="33" t="s">
        <v>997</v>
      </c>
      <c r="E379" s="33" t="s">
        <v>998</v>
      </c>
      <c r="F379" s="33" t="s">
        <v>1079</v>
      </c>
      <c r="G379" s="10" t="s">
        <v>1095</v>
      </c>
      <c r="H379" s="10"/>
      <c r="I379" s="10" t="s">
        <v>1096</v>
      </c>
      <c r="J379" s="19" t="s">
        <v>1097</v>
      </c>
      <c r="K379" s="19" t="s">
        <v>1098</v>
      </c>
      <c r="L379" s="44" t="s">
        <v>1099</v>
      </c>
      <c r="M379" s="18">
        <v>1</v>
      </c>
      <c r="N379" s="20">
        <v>45139</v>
      </c>
      <c r="O379" s="20">
        <v>45473</v>
      </c>
      <c r="P379" s="62"/>
    </row>
    <row r="380" spans="1:16" ht="106.5" hidden="1" customHeight="1">
      <c r="A380" s="33" t="s">
        <v>25</v>
      </c>
      <c r="B380" s="33" t="s">
        <v>36</v>
      </c>
      <c r="C380" s="33">
        <v>2022</v>
      </c>
      <c r="D380" s="33" t="s">
        <v>997</v>
      </c>
      <c r="E380" s="33" t="s">
        <v>998</v>
      </c>
      <c r="F380" s="33" t="s">
        <v>1079</v>
      </c>
      <c r="G380" s="10" t="s">
        <v>1095</v>
      </c>
      <c r="H380" s="10"/>
      <c r="I380" s="10" t="s">
        <v>1096</v>
      </c>
      <c r="J380" s="10" t="s">
        <v>1100</v>
      </c>
      <c r="K380" s="10" t="s">
        <v>1101</v>
      </c>
      <c r="L380" s="10" t="s">
        <v>1102</v>
      </c>
      <c r="M380" s="33">
        <v>1</v>
      </c>
      <c r="N380" s="61">
        <v>45139</v>
      </c>
      <c r="O380" s="61">
        <v>45199</v>
      </c>
      <c r="P380" s="62">
        <v>8.6</v>
      </c>
    </row>
    <row r="381" spans="1:16" ht="106.5" hidden="1" customHeight="1">
      <c r="A381" s="33" t="s">
        <v>25</v>
      </c>
      <c r="B381" s="33" t="s">
        <v>36</v>
      </c>
      <c r="C381" s="33">
        <v>2022</v>
      </c>
      <c r="D381" s="33" t="s">
        <v>997</v>
      </c>
      <c r="E381" s="33" t="s">
        <v>998</v>
      </c>
      <c r="F381" s="33" t="s">
        <v>1079</v>
      </c>
      <c r="G381" s="10" t="s">
        <v>1095</v>
      </c>
      <c r="H381" s="10"/>
      <c r="I381" s="10" t="s">
        <v>1096</v>
      </c>
      <c r="J381" s="10" t="s">
        <v>1100</v>
      </c>
      <c r="K381" s="10" t="s">
        <v>1103</v>
      </c>
      <c r="L381" s="10" t="s">
        <v>1104</v>
      </c>
      <c r="M381" s="33">
        <v>4</v>
      </c>
      <c r="N381" s="61">
        <v>45139</v>
      </c>
      <c r="O381" s="61">
        <v>45291</v>
      </c>
      <c r="P381" s="62">
        <v>21.7</v>
      </c>
    </row>
    <row r="382" spans="1:16" ht="106.5" hidden="1" customHeight="1">
      <c r="A382" s="33" t="s">
        <v>25</v>
      </c>
      <c r="B382" s="33" t="s">
        <v>36</v>
      </c>
      <c r="C382" s="33">
        <v>2022</v>
      </c>
      <c r="D382" s="33" t="s">
        <v>997</v>
      </c>
      <c r="E382" s="33" t="s">
        <v>998</v>
      </c>
      <c r="F382" s="33" t="s">
        <v>1079</v>
      </c>
      <c r="G382" s="10" t="s">
        <v>1095</v>
      </c>
      <c r="H382" s="10"/>
      <c r="I382" s="10" t="s">
        <v>1096</v>
      </c>
      <c r="J382" s="10" t="s">
        <v>1100</v>
      </c>
      <c r="K382" s="10" t="s">
        <v>1105</v>
      </c>
      <c r="L382" s="10" t="s">
        <v>1106</v>
      </c>
      <c r="M382" s="33">
        <v>4</v>
      </c>
      <c r="N382" s="61">
        <v>45139</v>
      </c>
      <c r="O382" s="61">
        <v>45291</v>
      </c>
      <c r="P382" s="62">
        <v>21.7</v>
      </c>
    </row>
    <row r="383" spans="1:16" ht="106.5" hidden="1" customHeight="1">
      <c r="A383" s="33" t="s">
        <v>25</v>
      </c>
      <c r="B383" s="33" t="s">
        <v>36</v>
      </c>
      <c r="C383" s="33">
        <v>2022</v>
      </c>
      <c r="D383" s="33" t="s">
        <v>997</v>
      </c>
      <c r="E383" s="33" t="s">
        <v>998</v>
      </c>
      <c r="F383" s="33" t="s">
        <v>1079</v>
      </c>
      <c r="G383" s="10" t="s">
        <v>1095</v>
      </c>
      <c r="H383" s="10"/>
      <c r="I383" s="10" t="s">
        <v>1096</v>
      </c>
      <c r="J383" s="10" t="s">
        <v>1100</v>
      </c>
      <c r="K383" s="10" t="s">
        <v>1107</v>
      </c>
      <c r="L383" s="10" t="s">
        <v>1108</v>
      </c>
      <c r="M383" s="33">
        <v>4</v>
      </c>
      <c r="N383" s="61">
        <v>45139</v>
      </c>
      <c r="O383" s="61">
        <v>45291</v>
      </c>
      <c r="P383" s="62">
        <v>21.7</v>
      </c>
    </row>
    <row r="384" spans="1:16" ht="106.5" hidden="1" customHeight="1">
      <c r="A384" s="33" t="s">
        <v>25</v>
      </c>
      <c r="B384" s="33" t="s">
        <v>36</v>
      </c>
      <c r="C384" s="33">
        <v>2022</v>
      </c>
      <c r="D384" s="33" t="s">
        <v>1109</v>
      </c>
      <c r="E384" s="33" t="s">
        <v>1110</v>
      </c>
      <c r="F384" s="33" t="s">
        <v>1079</v>
      </c>
      <c r="G384" s="10" t="s">
        <v>1111</v>
      </c>
      <c r="H384" s="10" t="s">
        <v>1112</v>
      </c>
      <c r="I384" s="10" t="s">
        <v>1113</v>
      </c>
      <c r="J384" s="10" t="s">
        <v>1114</v>
      </c>
      <c r="K384" s="10" t="s">
        <v>1115</v>
      </c>
      <c r="L384" s="10" t="s">
        <v>1116</v>
      </c>
      <c r="M384" s="33">
        <v>1</v>
      </c>
      <c r="N384" s="61">
        <v>45139</v>
      </c>
      <c r="O384" s="61">
        <v>45291</v>
      </c>
      <c r="P384" s="62">
        <v>21.7</v>
      </c>
    </row>
    <row r="385" spans="1:16" ht="106.5" hidden="1" customHeight="1">
      <c r="A385" s="33" t="s">
        <v>25</v>
      </c>
      <c r="B385" s="33" t="s">
        <v>36</v>
      </c>
      <c r="C385" s="33">
        <v>2022</v>
      </c>
      <c r="D385" s="33" t="s">
        <v>1012</v>
      </c>
      <c r="E385" s="33" t="s">
        <v>1013</v>
      </c>
      <c r="F385" s="33" t="s">
        <v>1079</v>
      </c>
      <c r="G385" s="19" t="s">
        <v>1117</v>
      </c>
      <c r="H385" s="19" t="s">
        <v>1015</v>
      </c>
      <c r="I385" s="19" t="s">
        <v>1118</v>
      </c>
      <c r="J385" s="19" t="s">
        <v>1119</v>
      </c>
      <c r="K385" s="19" t="s">
        <v>1120</v>
      </c>
      <c r="L385" s="44" t="s">
        <v>1121</v>
      </c>
      <c r="M385" s="18">
        <v>1</v>
      </c>
      <c r="N385" s="20">
        <v>45139</v>
      </c>
      <c r="O385" s="20">
        <v>45291</v>
      </c>
      <c r="P385" s="18">
        <v>21.7</v>
      </c>
    </row>
    <row r="386" spans="1:16" ht="106.5" hidden="1" customHeight="1">
      <c r="A386" s="33" t="s">
        <v>25</v>
      </c>
      <c r="B386" s="33" t="s">
        <v>36</v>
      </c>
      <c r="C386" s="33">
        <v>2022</v>
      </c>
      <c r="D386" s="33" t="s">
        <v>1122</v>
      </c>
      <c r="E386" s="33" t="s">
        <v>1123</v>
      </c>
      <c r="F386" s="33" t="s">
        <v>1079</v>
      </c>
      <c r="G386" s="19" t="s">
        <v>1124</v>
      </c>
      <c r="H386" s="19" t="s">
        <v>1125</v>
      </c>
      <c r="I386" s="19" t="s">
        <v>1082</v>
      </c>
      <c r="J386" s="19" t="s">
        <v>1083</v>
      </c>
      <c r="K386" s="19" t="s">
        <v>1084</v>
      </c>
      <c r="L386" s="44" t="s">
        <v>1085</v>
      </c>
      <c r="M386" s="18">
        <v>1</v>
      </c>
      <c r="N386" s="20">
        <v>45139</v>
      </c>
      <c r="O386" s="20">
        <v>45291</v>
      </c>
      <c r="P386" s="18">
        <v>21.7</v>
      </c>
    </row>
    <row r="387" spans="1:16" ht="106.5" hidden="1" customHeight="1">
      <c r="A387" s="56" t="s">
        <v>25</v>
      </c>
      <c r="B387" s="56" t="s">
        <v>36</v>
      </c>
      <c r="C387" s="56">
        <v>2022</v>
      </c>
      <c r="D387" s="56" t="s">
        <v>284</v>
      </c>
      <c r="E387" s="56" t="s">
        <v>285</v>
      </c>
      <c r="F387" s="56" t="s">
        <v>1126</v>
      </c>
      <c r="G387" s="56" t="s">
        <v>286</v>
      </c>
      <c r="H387" s="56" t="s">
        <v>287</v>
      </c>
      <c r="I387" s="56" t="s">
        <v>1127</v>
      </c>
      <c r="J387" s="56" t="s">
        <v>1128</v>
      </c>
      <c r="K387" s="56" t="s">
        <v>1129</v>
      </c>
      <c r="L387" s="50" t="s">
        <v>280</v>
      </c>
      <c r="M387" s="50">
        <v>5</v>
      </c>
      <c r="N387" s="52">
        <v>45139</v>
      </c>
      <c r="O387" s="131">
        <v>45289</v>
      </c>
      <c r="P387" s="50">
        <f t="shared" ref="P387:P402" si="8">ROUND(((O387-N387)/7),1)</f>
        <v>21.4</v>
      </c>
    </row>
    <row r="388" spans="1:16" ht="106.5" hidden="1" customHeight="1">
      <c r="A388" s="8" t="s">
        <v>25</v>
      </c>
      <c r="B388" s="8" t="s">
        <v>292</v>
      </c>
      <c r="C388" s="8">
        <v>2020</v>
      </c>
      <c r="D388" s="18" t="s">
        <v>537</v>
      </c>
      <c r="E388" s="18" t="s">
        <v>538</v>
      </c>
      <c r="F388" s="18" t="s">
        <v>1130</v>
      </c>
      <c r="G388" s="132" t="s">
        <v>1131</v>
      </c>
      <c r="H388" s="19" t="s">
        <v>540</v>
      </c>
      <c r="I388" s="56" t="s">
        <v>1132</v>
      </c>
      <c r="J388" s="56" t="s">
        <v>1133</v>
      </c>
      <c r="K388" s="51" t="s">
        <v>1134</v>
      </c>
      <c r="L388" s="44" t="s">
        <v>1135</v>
      </c>
      <c r="M388" s="18">
        <v>11</v>
      </c>
      <c r="N388" s="20">
        <v>45170</v>
      </c>
      <c r="O388" s="20">
        <v>45504</v>
      </c>
      <c r="P388" s="18">
        <f t="shared" si="8"/>
        <v>47.7</v>
      </c>
    </row>
    <row r="389" spans="1:16" ht="106.5" hidden="1" customHeight="1">
      <c r="A389" s="8" t="s">
        <v>25</v>
      </c>
      <c r="B389" s="8" t="s">
        <v>292</v>
      </c>
      <c r="C389" s="8">
        <v>2020</v>
      </c>
      <c r="D389" s="18" t="s">
        <v>537</v>
      </c>
      <c r="E389" s="18" t="s">
        <v>538</v>
      </c>
      <c r="F389" s="18" t="s">
        <v>1130</v>
      </c>
      <c r="G389" s="19" t="s">
        <v>1136</v>
      </c>
      <c r="H389" s="19" t="s">
        <v>540</v>
      </c>
      <c r="I389" s="56" t="s">
        <v>1132</v>
      </c>
      <c r="J389" s="56" t="s">
        <v>1133</v>
      </c>
      <c r="K389" s="51" t="s">
        <v>1137</v>
      </c>
      <c r="L389" s="44" t="s">
        <v>219</v>
      </c>
      <c r="M389" s="18">
        <v>6</v>
      </c>
      <c r="N389" s="20">
        <v>45170</v>
      </c>
      <c r="O389" s="20">
        <v>45504</v>
      </c>
      <c r="P389" s="18">
        <f t="shared" si="8"/>
        <v>47.7</v>
      </c>
    </row>
    <row r="390" spans="1:16" ht="106.5" hidden="1" customHeight="1">
      <c r="A390" s="8" t="s">
        <v>25</v>
      </c>
      <c r="B390" s="8" t="s">
        <v>292</v>
      </c>
      <c r="C390" s="8">
        <v>2020</v>
      </c>
      <c r="D390" s="18" t="s">
        <v>537</v>
      </c>
      <c r="E390" s="18" t="s">
        <v>538</v>
      </c>
      <c r="F390" s="18" t="s">
        <v>1130</v>
      </c>
      <c r="G390" s="19" t="s">
        <v>1136</v>
      </c>
      <c r="H390" s="19" t="s">
        <v>540</v>
      </c>
      <c r="I390" s="56" t="s">
        <v>1132</v>
      </c>
      <c r="J390" s="56" t="s">
        <v>1133</v>
      </c>
      <c r="K390" s="51" t="s">
        <v>1138</v>
      </c>
      <c r="L390" s="44" t="s">
        <v>1139</v>
      </c>
      <c r="M390" s="18">
        <v>2</v>
      </c>
      <c r="N390" s="20">
        <v>45170</v>
      </c>
      <c r="O390" s="20">
        <v>45504</v>
      </c>
      <c r="P390" s="18">
        <f t="shared" si="8"/>
        <v>47.7</v>
      </c>
    </row>
    <row r="391" spans="1:16" ht="106.5" hidden="1" customHeight="1">
      <c r="A391" s="8" t="s">
        <v>25</v>
      </c>
      <c r="B391" s="8" t="s">
        <v>292</v>
      </c>
      <c r="C391" s="8">
        <v>2020</v>
      </c>
      <c r="D391" s="18" t="s">
        <v>537</v>
      </c>
      <c r="E391" s="18" t="s">
        <v>538</v>
      </c>
      <c r="F391" s="18" t="s">
        <v>1130</v>
      </c>
      <c r="G391" s="19" t="s">
        <v>1136</v>
      </c>
      <c r="H391" s="19" t="s">
        <v>540</v>
      </c>
      <c r="I391" s="56" t="s">
        <v>1132</v>
      </c>
      <c r="J391" s="56" t="s">
        <v>1133</v>
      </c>
      <c r="K391" s="56" t="s">
        <v>1140</v>
      </c>
      <c r="L391" s="44" t="s">
        <v>219</v>
      </c>
      <c r="M391" s="18">
        <v>6</v>
      </c>
      <c r="N391" s="20">
        <v>45170</v>
      </c>
      <c r="O391" s="20">
        <v>45504</v>
      </c>
      <c r="P391" s="18">
        <f t="shared" si="8"/>
        <v>47.7</v>
      </c>
    </row>
    <row r="392" spans="1:16" ht="106.5" hidden="1" customHeight="1">
      <c r="A392" s="8" t="s">
        <v>25</v>
      </c>
      <c r="B392" s="8" t="s">
        <v>36</v>
      </c>
      <c r="C392" s="8">
        <v>2022</v>
      </c>
      <c r="D392" s="18" t="s">
        <v>469</v>
      </c>
      <c r="E392" s="18" t="s">
        <v>470</v>
      </c>
      <c r="F392" s="18" t="s">
        <v>1130</v>
      </c>
      <c r="G392" s="19" t="s">
        <v>472</v>
      </c>
      <c r="H392" s="56" t="s">
        <v>473</v>
      </c>
      <c r="I392" s="51" t="s">
        <v>474</v>
      </c>
      <c r="J392" s="51" t="s">
        <v>1141</v>
      </c>
      <c r="K392" s="51" t="s">
        <v>1142</v>
      </c>
      <c r="L392" s="44" t="s">
        <v>1135</v>
      </c>
      <c r="M392" s="18">
        <v>3</v>
      </c>
      <c r="N392" s="20">
        <v>45170</v>
      </c>
      <c r="O392" s="20">
        <v>45504</v>
      </c>
      <c r="P392" s="18">
        <f t="shared" si="8"/>
        <v>47.7</v>
      </c>
    </row>
    <row r="393" spans="1:16" ht="106.5" hidden="1" customHeight="1">
      <c r="A393" s="8" t="s">
        <v>25</v>
      </c>
      <c r="B393" s="8" t="s">
        <v>36</v>
      </c>
      <c r="C393" s="8">
        <v>2022</v>
      </c>
      <c r="D393" s="18" t="s">
        <v>469</v>
      </c>
      <c r="E393" s="18" t="s">
        <v>470</v>
      </c>
      <c r="F393" s="18" t="s">
        <v>1130</v>
      </c>
      <c r="G393" s="132" t="s">
        <v>1143</v>
      </c>
      <c r="H393" s="56" t="s">
        <v>473</v>
      </c>
      <c r="I393" s="51" t="s">
        <v>474</v>
      </c>
      <c r="J393" s="51" t="s">
        <v>1141</v>
      </c>
      <c r="K393" s="51" t="s">
        <v>1144</v>
      </c>
      <c r="L393" s="44" t="s">
        <v>219</v>
      </c>
      <c r="M393" s="18">
        <v>3</v>
      </c>
      <c r="N393" s="20">
        <v>45170</v>
      </c>
      <c r="O393" s="20">
        <v>45504</v>
      </c>
      <c r="P393" s="18">
        <f t="shared" si="8"/>
        <v>47.7</v>
      </c>
    </row>
    <row r="394" spans="1:16" ht="106.5" hidden="1" customHeight="1">
      <c r="A394" s="8" t="s">
        <v>25</v>
      </c>
      <c r="B394" s="8" t="s">
        <v>36</v>
      </c>
      <c r="C394" s="8">
        <v>2022</v>
      </c>
      <c r="D394" s="18" t="s">
        <v>469</v>
      </c>
      <c r="E394" s="18" t="s">
        <v>470</v>
      </c>
      <c r="F394" s="18" t="s">
        <v>1130</v>
      </c>
      <c r="G394" s="19" t="s">
        <v>472</v>
      </c>
      <c r="H394" s="56" t="s">
        <v>473</v>
      </c>
      <c r="I394" s="51" t="s">
        <v>474</v>
      </c>
      <c r="J394" s="51" t="s">
        <v>1141</v>
      </c>
      <c r="K394" s="51" t="s">
        <v>1145</v>
      </c>
      <c r="L394" s="44" t="s">
        <v>1139</v>
      </c>
      <c r="M394" s="18">
        <v>2</v>
      </c>
      <c r="N394" s="20">
        <v>45170</v>
      </c>
      <c r="O394" s="20">
        <v>45504</v>
      </c>
      <c r="P394" s="18">
        <f t="shared" si="8"/>
        <v>47.7</v>
      </c>
    </row>
    <row r="395" spans="1:16" ht="106.5" hidden="1" customHeight="1">
      <c r="A395" s="8" t="s">
        <v>25</v>
      </c>
      <c r="B395" s="8" t="s">
        <v>36</v>
      </c>
      <c r="C395" s="8">
        <v>2022</v>
      </c>
      <c r="D395" s="18" t="s">
        <v>469</v>
      </c>
      <c r="E395" s="18" t="s">
        <v>470</v>
      </c>
      <c r="F395" s="18" t="s">
        <v>1130</v>
      </c>
      <c r="G395" s="19" t="s">
        <v>472</v>
      </c>
      <c r="H395" s="56" t="s">
        <v>473</v>
      </c>
      <c r="I395" s="51" t="s">
        <v>474</v>
      </c>
      <c r="J395" s="51" t="s">
        <v>1146</v>
      </c>
      <c r="K395" s="56" t="s">
        <v>1147</v>
      </c>
      <c r="L395" s="44" t="s">
        <v>219</v>
      </c>
      <c r="M395" s="18">
        <v>3</v>
      </c>
      <c r="N395" s="20">
        <v>45139</v>
      </c>
      <c r="O395" s="20">
        <v>45230</v>
      </c>
      <c r="P395" s="18">
        <f t="shared" si="8"/>
        <v>13</v>
      </c>
    </row>
    <row r="396" spans="1:16" ht="106.5" hidden="1" customHeight="1">
      <c r="A396" s="8" t="s">
        <v>25</v>
      </c>
      <c r="B396" s="8" t="s">
        <v>36</v>
      </c>
      <c r="C396" s="8">
        <v>2022</v>
      </c>
      <c r="D396" s="18" t="s">
        <v>627</v>
      </c>
      <c r="E396" s="18" t="s">
        <v>628</v>
      </c>
      <c r="F396" s="18" t="s">
        <v>1130</v>
      </c>
      <c r="G396" s="19" t="s">
        <v>922</v>
      </c>
      <c r="H396" s="56" t="s">
        <v>630</v>
      </c>
      <c r="I396" s="51" t="s">
        <v>1132</v>
      </c>
      <c r="J396" s="51" t="s">
        <v>1133</v>
      </c>
      <c r="K396" s="51" t="s">
        <v>1134</v>
      </c>
      <c r="L396" s="44" t="s">
        <v>1135</v>
      </c>
      <c r="M396" s="18">
        <v>11</v>
      </c>
      <c r="N396" s="20">
        <v>45170</v>
      </c>
      <c r="O396" s="20">
        <v>45504</v>
      </c>
      <c r="P396" s="18">
        <f t="shared" si="8"/>
        <v>47.7</v>
      </c>
    </row>
    <row r="397" spans="1:16" ht="106.5" hidden="1" customHeight="1">
      <c r="A397" s="8" t="s">
        <v>25</v>
      </c>
      <c r="B397" s="8" t="s">
        <v>36</v>
      </c>
      <c r="C397" s="8">
        <v>2022</v>
      </c>
      <c r="D397" s="18" t="s">
        <v>627</v>
      </c>
      <c r="E397" s="18" t="s">
        <v>628</v>
      </c>
      <c r="F397" s="18" t="s">
        <v>1130</v>
      </c>
      <c r="G397" s="132" t="s">
        <v>1148</v>
      </c>
      <c r="H397" s="56" t="s">
        <v>630</v>
      </c>
      <c r="I397" s="51" t="s">
        <v>1132</v>
      </c>
      <c r="J397" s="51" t="s">
        <v>1133</v>
      </c>
      <c r="K397" s="51" t="s">
        <v>1137</v>
      </c>
      <c r="L397" s="44" t="s">
        <v>219</v>
      </c>
      <c r="M397" s="18">
        <v>6</v>
      </c>
      <c r="N397" s="20">
        <v>45170</v>
      </c>
      <c r="O397" s="20">
        <v>45504</v>
      </c>
      <c r="P397" s="18">
        <f t="shared" si="8"/>
        <v>47.7</v>
      </c>
    </row>
    <row r="398" spans="1:16" ht="106.5" hidden="1" customHeight="1">
      <c r="A398" s="8" t="s">
        <v>25</v>
      </c>
      <c r="B398" s="8" t="s">
        <v>36</v>
      </c>
      <c r="C398" s="8">
        <v>2022</v>
      </c>
      <c r="D398" s="18" t="s">
        <v>627</v>
      </c>
      <c r="E398" s="18" t="s">
        <v>628</v>
      </c>
      <c r="F398" s="18" t="s">
        <v>1130</v>
      </c>
      <c r="G398" s="19" t="s">
        <v>922</v>
      </c>
      <c r="H398" s="56" t="s">
        <v>630</v>
      </c>
      <c r="I398" s="51" t="s">
        <v>1132</v>
      </c>
      <c r="J398" s="51" t="s">
        <v>1133</v>
      </c>
      <c r="K398" s="51" t="s">
        <v>1145</v>
      </c>
      <c r="L398" s="44" t="s">
        <v>1139</v>
      </c>
      <c r="M398" s="18">
        <v>2</v>
      </c>
      <c r="N398" s="20">
        <v>45170</v>
      </c>
      <c r="O398" s="20">
        <v>45504</v>
      </c>
      <c r="P398" s="18">
        <f t="shared" si="8"/>
        <v>47.7</v>
      </c>
    </row>
    <row r="399" spans="1:16" ht="106.5" hidden="1" customHeight="1">
      <c r="A399" s="8" t="s">
        <v>25</v>
      </c>
      <c r="B399" s="8" t="s">
        <v>36</v>
      </c>
      <c r="C399" s="8">
        <v>2022</v>
      </c>
      <c r="D399" s="18" t="s">
        <v>627</v>
      </c>
      <c r="E399" s="18" t="s">
        <v>628</v>
      </c>
      <c r="F399" s="18" t="s">
        <v>1130</v>
      </c>
      <c r="G399" s="19" t="s">
        <v>922</v>
      </c>
      <c r="H399" s="56" t="s">
        <v>630</v>
      </c>
      <c r="I399" s="51" t="s">
        <v>1132</v>
      </c>
      <c r="J399" s="51" t="s">
        <v>1133</v>
      </c>
      <c r="K399" s="56" t="s">
        <v>1140</v>
      </c>
      <c r="L399" s="44" t="s">
        <v>219</v>
      </c>
      <c r="M399" s="18">
        <v>6</v>
      </c>
      <c r="N399" s="20">
        <v>45170</v>
      </c>
      <c r="O399" s="20">
        <v>45504</v>
      </c>
      <c r="P399" s="18">
        <f t="shared" si="8"/>
        <v>47.7</v>
      </c>
    </row>
    <row r="400" spans="1:16" ht="106.5" hidden="1" customHeight="1">
      <c r="A400" s="8" t="s">
        <v>25</v>
      </c>
      <c r="B400" s="8" t="s">
        <v>36</v>
      </c>
      <c r="C400" s="8">
        <v>2022</v>
      </c>
      <c r="D400" s="18" t="s">
        <v>1004</v>
      </c>
      <c r="E400" s="18" t="s">
        <v>1005</v>
      </c>
      <c r="F400" s="18" t="s">
        <v>1130</v>
      </c>
      <c r="G400" s="132" t="s">
        <v>1149</v>
      </c>
      <c r="H400" s="51" t="s">
        <v>1007</v>
      </c>
      <c r="I400" s="51" t="s">
        <v>1150</v>
      </c>
      <c r="J400" s="51" t="s">
        <v>1151</v>
      </c>
      <c r="K400" s="51" t="s">
        <v>1152</v>
      </c>
      <c r="L400" s="44" t="s">
        <v>219</v>
      </c>
      <c r="M400" s="18">
        <v>2</v>
      </c>
      <c r="N400" s="20">
        <v>45139</v>
      </c>
      <c r="O400" s="20">
        <v>45382</v>
      </c>
      <c r="P400" s="18">
        <f t="shared" si="8"/>
        <v>34.700000000000003</v>
      </c>
    </row>
    <row r="401" spans="1:16" ht="106.5" hidden="1" customHeight="1">
      <c r="A401" s="8" t="s">
        <v>25</v>
      </c>
      <c r="B401" s="8" t="s">
        <v>36</v>
      </c>
      <c r="C401" s="8">
        <v>2022</v>
      </c>
      <c r="D401" s="18" t="s">
        <v>1004</v>
      </c>
      <c r="E401" s="18" t="s">
        <v>1005</v>
      </c>
      <c r="F401" s="18" t="s">
        <v>1130</v>
      </c>
      <c r="G401" s="19" t="s">
        <v>1006</v>
      </c>
      <c r="H401" s="51" t="s">
        <v>1007</v>
      </c>
      <c r="I401" s="51" t="s">
        <v>1150</v>
      </c>
      <c r="J401" s="51" t="s">
        <v>1151</v>
      </c>
      <c r="K401" s="51" t="s">
        <v>1153</v>
      </c>
      <c r="L401" s="44" t="s">
        <v>466</v>
      </c>
      <c r="M401" s="18">
        <v>3</v>
      </c>
      <c r="N401" s="20">
        <v>45139</v>
      </c>
      <c r="O401" s="20">
        <v>45504</v>
      </c>
      <c r="P401" s="18">
        <f t="shared" si="8"/>
        <v>52.1</v>
      </c>
    </row>
    <row r="402" spans="1:16" ht="106.5" hidden="1" customHeight="1">
      <c r="A402" s="8" t="s">
        <v>25</v>
      </c>
      <c r="B402" s="8" t="s">
        <v>36</v>
      </c>
      <c r="C402" s="8">
        <v>2022</v>
      </c>
      <c r="D402" s="18" t="s">
        <v>1004</v>
      </c>
      <c r="E402" s="18" t="s">
        <v>1005</v>
      </c>
      <c r="F402" s="18" t="s">
        <v>1130</v>
      </c>
      <c r="G402" s="19" t="s">
        <v>1006</v>
      </c>
      <c r="H402" s="51" t="s">
        <v>1007</v>
      </c>
      <c r="I402" s="51" t="s">
        <v>1150</v>
      </c>
      <c r="J402" s="51" t="s">
        <v>1151</v>
      </c>
      <c r="K402" s="51" t="s">
        <v>1154</v>
      </c>
      <c r="L402" s="44" t="s">
        <v>1139</v>
      </c>
      <c r="M402" s="18">
        <v>3</v>
      </c>
      <c r="N402" s="20">
        <v>45139</v>
      </c>
      <c r="O402" s="20">
        <v>45504</v>
      </c>
      <c r="P402" s="18">
        <f t="shared" si="8"/>
        <v>52.1</v>
      </c>
    </row>
    <row r="403" spans="1:16" ht="106.5" hidden="1" customHeight="1">
      <c r="A403" s="18" t="s">
        <v>25</v>
      </c>
      <c r="B403" s="18" t="s">
        <v>36</v>
      </c>
      <c r="C403" s="18">
        <v>2022</v>
      </c>
      <c r="D403" s="18" t="s">
        <v>284</v>
      </c>
      <c r="E403" s="18" t="s">
        <v>285</v>
      </c>
      <c r="F403" s="18" t="s">
        <v>1155</v>
      </c>
      <c r="G403" s="19" t="s">
        <v>286</v>
      </c>
      <c r="H403" s="19" t="s">
        <v>287</v>
      </c>
      <c r="I403" s="19" t="s">
        <v>351</v>
      </c>
      <c r="J403" s="19" t="s">
        <v>1156</v>
      </c>
      <c r="K403" s="43" t="s">
        <v>1157</v>
      </c>
      <c r="L403" s="19" t="s">
        <v>1158</v>
      </c>
      <c r="M403" s="18">
        <v>1</v>
      </c>
      <c r="N403" s="20">
        <v>45139</v>
      </c>
      <c r="O403" s="20">
        <v>45280</v>
      </c>
      <c r="P403" s="18">
        <v>20.100000000000001</v>
      </c>
    </row>
    <row r="404" spans="1:16" ht="106.5" hidden="1" customHeight="1">
      <c r="A404" s="18" t="s">
        <v>25</v>
      </c>
      <c r="B404" s="18" t="s">
        <v>36</v>
      </c>
      <c r="C404" s="18">
        <v>2022</v>
      </c>
      <c r="D404" s="18" t="s">
        <v>284</v>
      </c>
      <c r="E404" s="18" t="s">
        <v>285</v>
      </c>
      <c r="F404" s="18" t="s">
        <v>1155</v>
      </c>
      <c r="G404" s="19" t="s">
        <v>286</v>
      </c>
      <c r="H404" s="19" t="s">
        <v>287</v>
      </c>
      <c r="I404" s="143" t="s">
        <v>351</v>
      </c>
      <c r="J404" s="19" t="s">
        <v>1156</v>
      </c>
      <c r="K404" s="43" t="s">
        <v>1159</v>
      </c>
      <c r="L404" s="19" t="s">
        <v>1160</v>
      </c>
      <c r="M404" s="18">
        <v>3</v>
      </c>
      <c r="N404" s="20">
        <v>45139</v>
      </c>
      <c r="O404" s="20">
        <v>45280</v>
      </c>
      <c r="P404" s="133">
        <v>20.100000000000001</v>
      </c>
    </row>
    <row r="405" spans="1:16" ht="106.5" hidden="1" customHeight="1">
      <c r="A405" s="18" t="s">
        <v>25</v>
      </c>
      <c r="B405" s="18" t="s">
        <v>36</v>
      </c>
      <c r="C405" s="18">
        <v>2022</v>
      </c>
      <c r="D405" s="18" t="s">
        <v>284</v>
      </c>
      <c r="E405" s="18" t="s">
        <v>285</v>
      </c>
      <c r="F405" s="18" t="s">
        <v>1155</v>
      </c>
      <c r="G405" s="19" t="s">
        <v>286</v>
      </c>
      <c r="H405" s="19" t="s">
        <v>287</v>
      </c>
      <c r="I405" s="143" t="s">
        <v>351</v>
      </c>
      <c r="J405" s="19" t="s">
        <v>1156</v>
      </c>
      <c r="K405" s="43" t="s">
        <v>1161</v>
      </c>
      <c r="L405" s="19" t="s">
        <v>1160</v>
      </c>
      <c r="M405" s="18">
        <v>3</v>
      </c>
      <c r="N405" s="20">
        <v>45139</v>
      </c>
      <c r="O405" s="20">
        <v>45280</v>
      </c>
      <c r="P405" s="133">
        <v>20.100000000000001</v>
      </c>
    </row>
    <row r="406" spans="1:16" ht="106.5" hidden="1" customHeight="1">
      <c r="A406" s="18" t="s">
        <v>25</v>
      </c>
      <c r="B406" s="18" t="s">
        <v>36</v>
      </c>
      <c r="C406" s="18">
        <v>2022</v>
      </c>
      <c r="D406" s="18" t="s">
        <v>284</v>
      </c>
      <c r="E406" s="18" t="s">
        <v>285</v>
      </c>
      <c r="F406" s="18" t="s">
        <v>1155</v>
      </c>
      <c r="G406" s="19" t="s">
        <v>286</v>
      </c>
      <c r="H406" s="19" t="s">
        <v>287</v>
      </c>
      <c r="I406" s="143" t="s">
        <v>351</v>
      </c>
      <c r="J406" s="19" t="s">
        <v>1156</v>
      </c>
      <c r="K406" s="43" t="s">
        <v>1162</v>
      </c>
      <c r="L406" s="19" t="s">
        <v>261</v>
      </c>
      <c r="M406" s="18">
        <v>1</v>
      </c>
      <c r="N406" s="20">
        <v>45139</v>
      </c>
      <c r="O406" s="20">
        <v>45280</v>
      </c>
      <c r="P406" s="133">
        <v>20.100000000000001</v>
      </c>
    </row>
    <row r="407" spans="1:16" ht="106.5" hidden="1" customHeight="1">
      <c r="A407" s="18" t="s">
        <v>25</v>
      </c>
      <c r="B407" s="18" t="s">
        <v>36</v>
      </c>
      <c r="C407" s="18">
        <v>2022</v>
      </c>
      <c r="D407" s="18" t="s">
        <v>358</v>
      </c>
      <c r="E407" s="18" t="s">
        <v>359</v>
      </c>
      <c r="F407" s="18" t="s">
        <v>1163</v>
      </c>
      <c r="G407" s="19" t="s">
        <v>360</v>
      </c>
      <c r="H407" s="19" t="s">
        <v>361</v>
      </c>
      <c r="I407" s="143" t="s">
        <v>362</v>
      </c>
      <c r="J407" s="19" t="s">
        <v>1164</v>
      </c>
      <c r="K407" s="147" t="s">
        <v>1165</v>
      </c>
      <c r="L407" s="147" t="s">
        <v>614</v>
      </c>
      <c r="M407" s="8">
        <v>1</v>
      </c>
      <c r="N407" s="152">
        <v>45139</v>
      </c>
      <c r="O407" s="11">
        <v>45280</v>
      </c>
      <c r="P407" s="8">
        <f>ROUND(((O407-N407)/7),1)</f>
        <v>20.100000000000001</v>
      </c>
    </row>
    <row r="408" spans="1:16" ht="106.5" hidden="1" customHeight="1">
      <c r="A408" s="18" t="s">
        <v>25</v>
      </c>
      <c r="B408" s="18" t="s">
        <v>36</v>
      </c>
      <c r="C408" s="18">
        <v>2022</v>
      </c>
      <c r="D408" s="18" t="s">
        <v>358</v>
      </c>
      <c r="E408" s="18" t="s">
        <v>359</v>
      </c>
      <c r="F408" s="18" t="s">
        <v>1163</v>
      </c>
      <c r="G408" s="19" t="s">
        <v>360</v>
      </c>
      <c r="H408" s="19" t="s">
        <v>361</v>
      </c>
      <c r="I408" s="143" t="s">
        <v>362</v>
      </c>
      <c r="J408" s="19" t="s">
        <v>1164</v>
      </c>
      <c r="K408" s="147" t="s">
        <v>1166</v>
      </c>
      <c r="L408" s="147" t="s">
        <v>1167</v>
      </c>
      <c r="M408" s="8">
        <v>5</v>
      </c>
      <c r="N408" s="152">
        <v>45139</v>
      </c>
      <c r="O408" s="11">
        <v>45280</v>
      </c>
      <c r="P408" s="8">
        <f>ROUND(((O408-N408)/7),1)</f>
        <v>20.100000000000001</v>
      </c>
    </row>
    <row r="409" spans="1:16" ht="106.5" hidden="1" customHeight="1">
      <c r="A409" s="18" t="s">
        <v>25</v>
      </c>
      <c r="B409" s="18" t="s">
        <v>36</v>
      </c>
      <c r="C409" s="18">
        <v>2022</v>
      </c>
      <c r="D409" s="18" t="s">
        <v>358</v>
      </c>
      <c r="E409" s="18" t="s">
        <v>359</v>
      </c>
      <c r="F409" s="18" t="s">
        <v>1163</v>
      </c>
      <c r="G409" s="19" t="s">
        <v>360</v>
      </c>
      <c r="H409" s="19" t="s">
        <v>361</v>
      </c>
      <c r="I409" s="143" t="s">
        <v>362</v>
      </c>
      <c r="J409" s="19" t="s">
        <v>1164</v>
      </c>
      <c r="K409" s="147" t="s">
        <v>1168</v>
      </c>
      <c r="L409" s="147" t="s">
        <v>1167</v>
      </c>
      <c r="M409" s="8">
        <v>5</v>
      </c>
      <c r="N409" s="152">
        <v>45139</v>
      </c>
      <c r="O409" s="11">
        <v>45280</v>
      </c>
      <c r="P409" s="8">
        <f>ROUND(((O409-N409)/7),1)</f>
        <v>20.100000000000001</v>
      </c>
    </row>
    <row r="410" spans="1:16" ht="106.5" hidden="1" customHeight="1">
      <c r="A410" s="18" t="s">
        <v>25</v>
      </c>
      <c r="B410" s="18" t="s">
        <v>36</v>
      </c>
      <c r="C410" s="18">
        <v>2022</v>
      </c>
      <c r="D410" s="18" t="s">
        <v>358</v>
      </c>
      <c r="E410" s="18" t="s">
        <v>359</v>
      </c>
      <c r="F410" s="18" t="s">
        <v>1163</v>
      </c>
      <c r="G410" s="19" t="s">
        <v>360</v>
      </c>
      <c r="H410" s="19" t="s">
        <v>361</v>
      </c>
      <c r="I410" s="143" t="s">
        <v>362</v>
      </c>
      <c r="J410" s="19" t="s">
        <v>1164</v>
      </c>
      <c r="K410" s="147" t="s">
        <v>1169</v>
      </c>
      <c r="L410" s="147" t="s">
        <v>261</v>
      </c>
      <c r="M410" s="8">
        <v>1</v>
      </c>
      <c r="N410" s="152">
        <v>45139</v>
      </c>
      <c r="O410" s="11">
        <v>45291</v>
      </c>
      <c r="P410" s="8">
        <f>ROUND(((O410-N410)/7),1)</f>
        <v>21.7</v>
      </c>
    </row>
    <row r="411" spans="1:16" ht="106.5" hidden="1" customHeight="1">
      <c r="A411" s="18" t="s">
        <v>25</v>
      </c>
      <c r="B411" s="18" t="s">
        <v>36</v>
      </c>
      <c r="C411" s="18">
        <v>2022</v>
      </c>
      <c r="D411" s="18" t="s">
        <v>358</v>
      </c>
      <c r="E411" s="18" t="s">
        <v>359</v>
      </c>
      <c r="F411" s="18" t="s">
        <v>1163</v>
      </c>
      <c r="G411" s="19" t="s">
        <v>360</v>
      </c>
      <c r="H411" s="19" t="s">
        <v>361</v>
      </c>
      <c r="I411" s="143" t="s">
        <v>362</v>
      </c>
      <c r="J411" s="19" t="s">
        <v>1164</v>
      </c>
      <c r="K411" s="19" t="s">
        <v>1170</v>
      </c>
      <c r="L411" s="19" t="s">
        <v>1171</v>
      </c>
      <c r="M411" s="18">
        <v>4</v>
      </c>
      <c r="N411" s="20">
        <v>45139</v>
      </c>
      <c r="O411" s="20">
        <v>45280</v>
      </c>
      <c r="P411" s="110">
        <f>ROUND(((O411-N411)/7),1)</f>
        <v>20.100000000000001</v>
      </c>
    </row>
    <row r="412" spans="1:16" ht="106.5" hidden="1" customHeight="1">
      <c r="A412" s="18" t="s">
        <v>25</v>
      </c>
      <c r="B412" s="18" t="s">
        <v>36</v>
      </c>
      <c r="C412" s="18">
        <v>2022</v>
      </c>
      <c r="D412" s="18" t="s">
        <v>366</v>
      </c>
      <c r="E412" s="18" t="s">
        <v>367</v>
      </c>
      <c r="F412" s="18" t="s">
        <v>1163</v>
      </c>
      <c r="G412" s="19" t="s">
        <v>368</v>
      </c>
      <c r="H412" s="19" t="s">
        <v>369</v>
      </c>
      <c r="I412" s="19" t="s">
        <v>370</v>
      </c>
      <c r="J412" s="19" t="s">
        <v>328</v>
      </c>
      <c r="K412" s="19" t="s">
        <v>329</v>
      </c>
      <c r="L412" s="19" t="s">
        <v>1167</v>
      </c>
      <c r="M412" s="18">
        <v>4</v>
      </c>
      <c r="N412" s="20">
        <v>45139</v>
      </c>
      <c r="O412" s="20">
        <v>45280</v>
      </c>
      <c r="P412" s="18">
        <v>20.100000000000001</v>
      </c>
    </row>
    <row r="413" spans="1:16" ht="106.5" hidden="1" customHeight="1">
      <c r="A413" s="18" t="s">
        <v>25</v>
      </c>
      <c r="B413" s="18" t="s">
        <v>36</v>
      </c>
      <c r="C413" s="18">
        <v>2022</v>
      </c>
      <c r="D413" s="18" t="s">
        <v>366</v>
      </c>
      <c r="E413" s="18" t="s">
        <v>367</v>
      </c>
      <c r="F413" s="18" t="s">
        <v>1163</v>
      </c>
      <c r="G413" s="19" t="s">
        <v>368</v>
      </c>
      <c r="H413" s="19" t="s">
        <v>369</v>
      </c>
      <c r="I413" s="19" t="s">
        <v>370</v>
      </c>
      <c r="J413" s="19" t="s">
        <v>328</v>
      </c>
      <c r="K413" s="19" t="s">
        <v>1170</v>
      </c>
      <c r="L413" s="19" t="s">
        <v>1171</v>
      </c>
      <c r="M413" s="18">
        <v>4</v>
      </c>
      <c r="N413" s="20">
        <v>45139</v>
      </c>
      <c r="O413" s="20">
        <v>45280</v>
      </c>
      <c r="P413" s="18">
        <v>20.100000000000001</v>
      </c>
    </row>
    <row r="414" spans="1:16" ht="106.5" hidden="1" customHeight="1">
      <c r="A414" s="18" t="s">
        <v>25</v>
      </c>
      <c r="B414" s="18" t="s">
        <v>36</v>
      </c>
      <c r="C414" s="18">
        <v>2022</v>
      </c>
      <c r="D414" s="18" t="s">
        <v>366</v>
      </c>
      <c r="E414" s="18" t="s">
        <v>367</v>
      </c>
      <c r="F414" s="18" t="s">
        <v>1163</v>
      </c>
      <c r="G414" s="19" t="s">
        <v>368</v>
      </c>
      <c r="H414" s="19" t="s">
        <v>369</v>
      </c>
      <c r="I414" s="19" t="s">
        <v>370</v>
      </c>
      <c r="J414" s="19" t="s">
        <v>328</v>
      </c>
      <c r="K414" s="19" t="s">
        <v>332</v>
      </c>
      <c r="L414" s="19" t="s">
        <v>1171</v>
      </c>
      <c r="M414" s="18">
        <v>4</v>
      </c>
      <c r="N414" s="20">
        <v>45139</v>
      </c>
      <c r="O414" s="20">
        <v>45280</v>
      </c>
      <c r="P414" s="18">
        <v>20.100000000000001</v>
      </c>
    </row>
    <row r="415" spans="1:16" ht="106.5" hidden="1" customHeight="1">
      <c r="A415" s="18" t="s">
        <v>25</v>
      </c>
      <c r="B415" s="18" t="s">
        <v>36</v>
      </c>
      <c r="C415" s="18">
        <v>2022</v>
      </c>
      <c r="D415" s="18" t="s">
        <v>366</v>
      </c>
      <c r="E415" s="18" t="s">
        <v>367</v>
      </c>
      <c r="F415" s="18" t="s">
        <v>1163</v>
      </c>
      <c r="G415" s="19" t="s">
        <v>368</v>
      </c>
      <c r="H415" s="19" t="s">
        <v>369</v>
      </c>
      <c r="I415" s="19" t="s">
        <v>370</v>
      </c>
      <c r="J415" s="19" t="s">
        <v>328</v>
      </c>
      <c r="K415" s="19" t="s">
        <v>1172</v>
      </c>
      <c r="L415" s="19" t="s">
        <v>1167</v>
      </c>
      <c r="M415" s="18">
        <v>4</v>
      </c>
      <c r="N415" s="20">
        <v>45139</v>
      </c>
      <c r="O415" s="20">
        <v>45280</v>
      </c>
      <c r="P415" s="18">
        <v>20.100000000000001</v>
      </c>
    </row>
    <row r="416" spans="1:16" ht="106.5" hidden="1" customHeight="1">
      <c r="A416" s="18" t="s">
        <v>25</v>
      </c>
      <c r="B416" s="18" t="s">
        <v>895</v>
      </c>
      <c r="C416" s="18">
        <v>2021</v>
      </c>
      <c r="D416" s="18" t="s">
        <v>896</v>
      </c>
      <c r="E416" s="18" t="s">
        <v>897</v>
      </c>
      <c r="F416" s="18" t="s">
        <v>1173</v>
      </c>
      <c r="G416" s="19" t="s">
        <v>899</v>
      </c>
      <c r="H416" s="19" t="s">
        <v>900</v>
      </c>
      <c r="I416" s="19" t="s">
        <v>1174</v>
      </c>
      <c r="J416" s="46" t="s">
        <v>1175</v>
      </c>
      <c r="K416" s="46" t="s">
        <v>1176</v>
      </c>
      <c r="L416" s="44" t="s">
        <v>1177</v>
      </c>
      <c r="M416" s="18">
        <v>1</v>
      </c>
      <c r="N416" s="20">
        <v>45139</v>
      </c>
      <c r="O416" s="20">
        <v>45158</v>
      </c>
      <c r="P416" s="18">
        <v>2.7</v>
      </c>
    </row>
    <row r="417" spans="1:16" ht="106.5" hidden="1" customHeight="1">
      <c r="A417" s="18" t="s">
        <v>25</v>
      </c>
      <c r="B417" s="18" t="s">
        <v>895</v>
      </c>
      <c r="C417" s="18">
        <v>2021</v>
      </c>
      <c r="D417" s="18" t="s">
        <v>896</v>
      </c>
      <c r="E417" s="18" t="s">
        <v>897</v>
      </c>
      <c r="F417" s="18" t="s">
        <v>1173</v>
      </c>
      <c r="G417" s="19" t="s">
        <v>899</v>
      </c>
      <c r="H417" s="19" t="s">
        <v>900</v>
      </c>
      <c r="I417" s="19" t="s">
        <v>1174</v>
      </c>
      <c r="J417" s="19" t="s">
        <v>1178</v>
      </c>
      <c r="K417" s="46" t="s">
        <v>1179</v>
      </c>
      <c r="L417" s="44" t="s">
        <v>1180</v>
      </c>
      <c r="M417" s="18">
        <v>2</v>
      </c>
      <c r="N417" s="20">
        <v>45159</v>
      </c>
      <c r="O417" s="20">
        <v>45229</v>
      </c>
      <c r="P417" s="18">
        <v>10</v>
      </c>
    </row>
    <row r="418" spans="1:16" ht="106.5" hidden="1" customHeight="1">
      <c r="A418" s="48" t="s">
        <v>25</v>
      </c>
      <c r="B418" s="48" t="s">
        <v>895</v>
      </c>
      <c r="C418" s="48">
        <v>2021</v>
      </c>
      <c r="D418" s="48" t="s">
        <v>896</v>
      </c>
      <c r="E418" s="48" t="s">
        <v>897</v>
      </c>
      <c r="F418" s="48" t="s">
        <v>1173</v>
      </c>
      <c r="G418" s="49" t="s">
        <v>899</v>
      </c>
      <c r="H418" s="49" t="s">
        <v>900</v>
      </c>
      <c r="I418" s="49" t="s">
        <v>1174</v>
      </c>
      <c r="J418" s="49" t="s">
        <v>1181</v>
      </c>
      <c r="K418" s="49" t="s">
        <v>1182</v>
      </c>
      <c r="L418" s="134" t="s">
        <v>1183</v>
      </c>
      <c r="M418" s="48">
        <v>2</v>
      </c>
      <c r="N418" s="135">
        <v>45159</v>
      </c>
      <c r="O418" s="135">
        <v>45229</v>
      </c>
      <c r="P418" s="18">
        <v>10</v>
      </c>
    </row>
    <row r="419" spans="1:16" ht="106.5" hidden="1" customHeight="1">
      <c r="A419" s="18" t="s">
        <v>25</v>
      </c>
      <c r="B419" s="18" t="s">
        <v>895</v>
      </c>
      <c r="C419" s="18">
        <v>2021</v>
      </c>
      <c r="D419" s="18" t="s">
        <v>896</v>
      </c>
      <c r="E419" s="18" t="s">
        <v>897</v>
      </c>
      <c r="F419" s="18" t="s">
        <v>1173</v>
      </c>
      <c r="G419" s="19" t="s">
        <v>899</v>
      </c>
      <c r="H419" s="19" t="s">
        <v>900</v>
      </c>
      <c r="I419" s="19" t="s">
        <v>1174</v>
      </c>
      <c r="J419" s="19" t="s">
        <v>1184</v>
      </c>
      <c r="K419" s="19" t="s">
        <v>1185</v>
      </c>
      <c r="L419" s="44" t="s">
        <v>1186</v>
      </c>
      <c r="M419" s="18">
        <v>2</v>
      </c>
      <c r="N419" s="20">
        <v>45159</v>
      </c>
      <c r="O419" s="20">
        <v>45229</v>
      </c>
      <c r="P419" s="18">
        <v>10</v>
      </c>
    </row>
    <row r="420" spans="1:16" ht="106.5" hidden="1" customHeight="1">
      <c r="A420" s="18" t="s">
        <v>25</v>
      </c>
      <c r="B420" s="18" t="s">
        <v>292</v>
      </c>
      <c r="C420" s="18">
        <v>2020</v>
      </c>
      <c r="D420" s="18" t="s">
        <v>293</v>
      </c>
      <c r="E420" s="18" t="s">
        <v>294</v>
      </c>
      <c r="F420" s="18" t="s">
        <v>1187</v>
      </c>
      <c r="G420" s="43" t="s">
        <v>295</v>
      </c>
      <c r="H420" s="19" t="s">
        <v>296</v>
      </c>
      <c r="I420" s="19" t="s">
        <v>1188</v>
      </c>
      <c r="J420" s="43" t="s">
        <v>1189</v>
      </c>
      <c r="K420" s="19" t="s">
        <v>1190</v>
      </c>
      <c r="L420" s="44" t="s">
        <v>1191</v>
      </c>
      <c r="M420" s="18" t="s">
        <v>1192</v>
      </c>
      <c r="N420" s="20">
        <v>45139</v>
      </c>
      <c r="O420" s="20">
        <v>45322</v>
      </c>
      <c r="P420" s="53">
        <v>26.1</v>
      </c>
    </row>
    <row r="421" spans="1:16" ht="106.5" hidden="1" customHeight="1">
      <c r="A421" s="18" t="s">
        <v>25</v>
      </c>
      <c r="B421" s="18" t="s">
        <v>292</v>
      </c>
      <c r="C421" s="18">
        <v>2020</v>
      </c>
      <c r="D421" s="18" t="s">
        <v>293</v>
      </c>
      <c r="E421" s="18" t="s">
        <v>294</v>
      </c>
      <c r="F421" s="18" t="s">
        <v>1187</v>
      </c>
      <c r="G421" s="43" t="s">
        <v>295</v>
      </c>
      <c r="H421" s="19" t="s">
        <v>296</v>
      </c>
      <c r="I421" s="19" t="s">
        <v>1188</v>
      </c>
      <c r="J421" s="43" t="s">
        <v>1193</v>
      </c>
      <c r="K421" s="19" t="s">
        <v>1194</v>
      </c>
      <c r="L421" s="44" t="s">
        <v>1195</v>
      </c>
      <c r="M421" s="18">
        <v>1</v>
      </c>
      <c r="N421" s="20">
        <v>45139</v>
      </c>
      <c r="O421" s="20">
        <v>45260</v>
      </c>
      <c r="P421" s="53">
        <v>17.3</v>
      </c>
    </row>
    <row r="422" spans="1:16" ht="106.5" hidden="1" customHeight="1">
      <c r="A422" s="18" t="s">
        <v>25</v>
      </c>
      <c r="B422" s="18" t="s">
        <v>73</v>
      </c>
      <c r="C422" s="18">
        <v>2021</v>
      </c>
      <c r="D422" s="18" t="s">
        <v>252</v>
      </c>
      <c r="E422" s="18" t="s">
        <v>253</v>
      </c>
      <c r="F422" s="18" t="s">
        <v>1187</v>
      </c>
      <c r="G422" s="43" t="s">
        <v>1196</v>
      </c>
      <c r="H422" s="19" t="s">
        <v>255</v>
      </c>
      <c r="I422" s="19" t="s">
        <v>1188</v>
      </c>
      <c r="J422" s="43" t="s">
        <v>1197</v>
      </c>
      <c r="K422" s="19" t="s">
        <v>1198</v>
      </c>
      <c r="L422" s="44" t="s">
        <v>1191</v>
      </c>
      <c r="M422" s="18">
        <v>3</v>
      </c>
      <c r="N422" s="20">
        <v>45139</v>
      </c>
      <c r="O422" s="20">
        <v>45322</v>
      </c>
      <c r="P422" s="53">
        <v>26.1</v>
      </c>
    </row>
    <row r="423" spans="1:16" ht="106.5" hidden="1" customHeight="1">
      <c r="A423" s="18" t="s">
        <v>25</v>
      </c>
      <c r="B423" s="18" t="s">
        <v>73</v>
      </c>
      <c r="C423" s="18">
        <v>2021</v>
      </c>
      <c r="D423" s="18" t="s">
        <v>252</v>
      </c>
      <c r="E423" s="18" t="s">
        <v>253</v>
      </c>
      <c r="F423" s="18" t="s">
        <v>1187</v>
      </c>
      <c r="G423" s="43" t="s">
        <v>1196</v>
      </c>
      <c r="H423" s="19" t="s">
        <v>255</v>
      </c>
      <c r="I423" s="19" t="s">
        <v>1188</v>
      </c>
      <c r="J423" s="43" t="s">
        <v>1199</v>
      </c>
      <c r="K423" s="19" t="s">
        <v>1200</v>
      </c>
      <c r="L423" s="44" t="s">
        <v>1195</v>
      </c>
      <c r="M423" s="18">
        <v>1</v>
      </c>
      <c r="N423" s="20">
        <v>45139</v>
      </c>
      <c r="O423" s="20">
        <v>45260</v>
      </c>
      <c r="P423" s="53">
        <v>17.3</v>
      </c>
    </row>
    <row r="424" spans="1:16" ht="106.5" hidden="1" customHeight="1">
      <c r="A424" s="18" t="s">
        <v>25</v>
      </c>
      <c r="B424" s="18" t="s">
        <v>36</v>
      </c>
      <c r="C424" s="18">
        <v>2022</v>
      </c>
      <c r="D424" s="18" t="s">
        <v>176</v>
      </c>
      <c r="E424" s="18" t="s">
        <v>580</v>
      </c>
      <c r="F424" s="18" t="s">
        <v>1173</v>
      </c>
      <c r="G424" s="19" t="s">
        <v>581</v>
      </c>
      <c r="H424" s="19" t="s">
        <v>179</v>
      </c>
      <c r="I424" s="19" t="s">
        <v>1201</v>
      </c>
      <c r="J424" s="19" t="s">
        <v>1202</v>
      </c>
      <c r="K424" s="19" t="s">
        <v>1203</v>
      </c>
      <c r="L424" s="44" t="s">
        <v>1204</v>
      </c>
      <c r="M424" s="18">
        <v>1</v>
      </c>
      <c r="N424" s="20">
        <v>45108</v>
      </c>
      <c r="O424" s="20">
        <v>45169</v>
      </c>
      <c r="P424" s="18">
        <v>8.6999999999999993</v>
      </c>
    </row>
    <row r="425" spans="1:16" ht="106.5" hidden="1" customHeight="1">
      <c r="A425" s="18" t="s">
        <v>25</v>
      </c>
      <c r="B425" s="18" t="s">
        <v>36</v>
      </c>
      <c r="C425" s="18">
        <v>2022</v>
      </c>
      <c r="D425" s="18" t="s">
        <v>591</v>
      </c>
      <c r="E425" s="18" t="s">
        <v>592</v>
      </c>
      <c r="F425" s="18" t="s">
        <v>1173</v>
      </c>
      <c r="G425" s="19" t="s">
        <v>593</v>
      </c>
      <c r="H425" s="19" t="s">
        <v>594</v>
      </c>
      <c r="I425" s="19" t="s">
        <v>1205</v>
      </c>
      <c r="J425" s="136" t="s">
        <v>1206</v>
      </c>
      <c r="K425" s="19" t="s">
        <v>1207</v>
      </c>
      <c r="L425" s="44" t="s">
        <v>1208</v>
      </c>
      <c r="M425" s="18">
        <v>1</v>
      </c>
      <c r="N425" s="20">
        <v>45139</v>
      </c>
      <c r="O425" s="20">
        <v>45199</v>
      </c>
      <c r="P425" s="18">
        <v>8.6</v>
      </c>
    </row>
    <row r="426" spans="1:16" ht="106.5" hidden="1" customHeight="1">
      <c r="A426" s="18" t="s">
        <v>25</v>
      </c>
      <c r="B426" s="18" t="s">
        <v>36</v>
      </c>
      <c r="C426" s="18">
        <v>2022</v>
      </c>
      <c r="D426" s="18" t="s">
        <v>284</v>
      </c>
      <c r="E426" s="18" t="s">
        <v>285</v>
      </c>
      <c r="F426" s="18" t="s">
        <v>1187</v>
      </c>
      <c r="G426" s="19" t="s">
        <v>619</v>
      </c>
      <c r="H426" s="19" t="s">
        <v>287</v>
      </c>
      <c r="I426" s="137"/>
      <c r="J426" s="137" t="s">
        <v>1209</v>
      </c>
      <c r="K426" s="137"/>
      <c r="L426" s="44"/>
      <c r="M426" s="18"/>
      <c r="N426" s="20"/>
      <c r="O426" s="20"/>
      <c r="P426" s="18">
        <v>0</v>
      </c>
    </row>
    <row r="427" spans="1:16" ht="106.5" hidden="1" customHeight="1">
      <c r="A427" s="18" t="s">
        <v>25</v>
      </c>
      <c r="B427" s="18" t="s">
        <v>36</v>
      </c>
      <c r="C427" s="18">
        <v>2022</v>
      </c>
      <c r="D427" s="18" t="s">
        <v>47</v>
      </c>
      <c r="E427" s="18" t="s">
        <v>48</v>
      </c>
      <c r="F427" s="18" t="s">
        <v>1173</v>
      </c>
      <c r="G427" s="19" t="s">
        <v>678</v>
      </c>
      <c r="H427" s="19" t="s">
        <v>50</v>
      </c>
      <c r="I427" s="19" t="s">
        <v>1210</v>
      </c>
      <c r="J427" s="19" t="s">
        <v>1211</v>
      </c>
      <c r="K427" s="19" t="s">
        <v>1212</v>
      </c>
      <c r="L427" s="44" t="s">
        <v>1213</v>
      </c>
      <c r="M427" s="18">
        <v>1</v>
      </c>
      <c r="N427" s="20">
        <v>45108</v>
      </c>
      <c r="O427" s="20">
        <v>45280</v>
      </c>
      <c r="P427" s="18">
        <v>24.6</v>
      </c>
    </row>
    <row r="428" spans="1:16" ht="106.5" hidden="1" customHeight="1">
      <c r="A428" s="18" t="s">
        <v>25</v>
      </c>
      <c r="B428" s="18" t="s">
        <v>36</v>
      </c>
      <c r="C428" s="18">
        <v>2022</v>
      </c>
      <c r="D428" s="18" t="s">
        <v>973</v>
      </c>
      <c r="E428" s="18" t="s">
        <v>974</v>
      </c>
      <c r="F428" s="18" t="s">
        <v>1173</v>
      </c>
      <c r="G428" s="19" t="s">
        <v>1214</v>
      </c>
      <c r="H428" s="19" t="s">
        <v>976</v>
      </c>
      <c r="I428" s="19" t="s">
        <v>1174</v>
      </c>
      <c r="J428" s="19" t="s">
        <v>1175</v>
      </c>
      <c r="K428" s="19" t="s">
        <v>1176</v>
      </c>
      <c r="L428" s="44" t="s">
        <v>1177</v>
      </c>
      <c r="M428" s="18">
        <v>1</v>
      </c>
      <c r="N428" s="20">
        <v>45139</v>
      </c>
      <c r="O428" s="20">
        <v>45158</v>
      </c>
      <c r="P428" s="18">
        <v>2.7</v>
      </c>
    </row>
    <row r="429" spans="1:16" ht="106.5" hidden="1" customHeight="1">
      <c r="A429" s="18" t="s">
        <v>25</v>
      </c>
      <c r="B429" s="18" t="s">
        <v>36</v>
      </c>
      <c r="C429" s="18">
        <v>2022</v>
      </c>
      <c r="D429" s="18" t="s">
        <v>973</v>
      </c>
      <c r="E429" s="18" t="s">
        <v>974</v>
      </c>
      <c r="F429" s="18" t="s">
        <v>1173</v>
      </c>
      <c r="G429" s="19" t="s">
        <v>1214</v>
      </c>
      <c r="H429" s="19" t="s">
        <v>976</v>
      </c>
      <c r="I429" s="19" t="s">
        <v>1174</v>
      </c>
      <c r="J429" s="19" t="s">
        <v>1178</v>
      </c>
      <c r="K429" s="19" t="s">
        <v>1179</v>
      </c>
      <c r="L429" s="44" t="s">
        <v>1180</v>
      </c>
      <c r="M429" s="18">
        <v>2</v>
      </c>
      <c r="N429" s="20">
        <v>45159</v>
      </c>
      <c r="O429" s="20">
        <v>45229</v>
      </c>
      <c r="P429" s="18">
        <v>10</v>
      </c>
    </row>
    <row r="430" spans="1:16" ht="106.5" hidden="1" customHeight="1">
      <c r="A430" s="18" t="s">
        <v>25</v>
      </c>
      <c r="B430" s="18" t="s">
        <v>36</v>
      </c>
      <c r="C430" s="18">
        <v>2022</v>
      </c>
      <c r="D430" s="18" t="s">
        <v>973</v>
      </c>
      <c r="E430" s="18" t="s">
        <v>974</v>
      </c>
      <c r="F430" s="18" t="s">
        <v>1173</v>
      </c>
      <c r="G430" s="19" t="s">
        <v>1214</v>
      </c>
      <c r="H430" s="19" t="s">
        <v>976</v>
      </c>
      <c r="I430" s="19" t="s">
        <v>1174</v>
      </c>
      <c r="J430" s="19" t="s">
        <v>1181</v>
      </c>
      <c r="K430" s="19" t="s">
        <v>1182</v>
      </c>
      <c r="L430" s="44" t="s">
        <v>1183</v>
      </c>
      <c r="M430" s="18">
        <v>2</v>
      </c>
      <c r="N430" s="20">
        <v>45159</v>
      </c>
      <c r="O430" s="20">
        <v>45229</v>
      </c>
      <c r="P430" s="18">
        <v>10</v>
      </c>
    </row>
    <row r="431" spans="1:16" ht="106.5" hidden="1" customHeight="1">
      <c r="A431" s="18" t="s">
        <v>25</v>
      </c>
      <c r="B431" s="18" t="s">
        <v>36</v>
      </c>
      <c r="C431" s="18">
        <v>2022</v>
      </c>
      <c r="D431" s="18" t="s">
        <v>973</v>
      </c>
      <c r="E431" s="18" t="s">
        <v>974</v>
      </c>
      <c r="F431" s="18" t="s">
        <v>1173</v>
      </c>
      <c r="G431" s="19" t="s">
        <v>1214</v>
      </c>
      <c r="H431" s="19" t="s">
        <v>976</v>
      </c>
      <c r="I431" s="19" t="s">
        <v>1174</v>
      </c>
      <c r="J431" s="19" t="s">
        <v>1184</v>
      </c>
      <c r="K431" s="19" t="s">
        <v>1185</v>
      </c>
      <c r="L431" s="44" t="s">
        <v>1186</v>
      </c>
      <c r="M431" s="18">
        <v>2</v>
      </c>
      <c r="N431" s="20">
        <v>45159</v>
      </c>
      <c r="O431" s="20">
        <v>45229</v>
      </c>
      <c r="P431" s="18">
        <v>10</v>
      </c>
    </row>
    <row r="432" spans="1:16" ht="106.5" hidden="1" customHeight="1">
      <c r="A432" s="18" t="s">
        <v>25</v>
      </c>
      <c r="B432" s="18" t="s">
        <v>36</v>
      </c>
      <c r="C432" s="18">
        <v>2022</v>
      </c>
      <c r="D432" s="18" t="s">
        <v>981</v>
      </c>
      <c r="E432" s="18" t="s">
        <v>982</v>
      </c>
      <c r="F432" s="18" t="s">
        <v>1173</v>
      </c>
      <c r="G432" s="19" t="s">
        <v>1215</v>
      </c>
      <c r="H432" s="19" t="s">
        <v>984</v>
      </c>
      <c r="I432" s="19" t="s">
        <v>1174</v>
      </c>
      <c r="J432" s="19" t="s">
        <v>1175</v>
      </c>
      <c r="K432" s="19" t="s">
        <v>1176</v>
      </c>
      <c r="L432" s="44" t="s">
        <v>1177</v>
      </c>
      <c r="M432" s="18">
        <v>1</v>
      </c>
      <c r="N432" s="20">
        <v>45139</v>
      </c>
      <c r="O432" s="20">
        <v>45158</v>
      </c>
      <c r="P432" s="18">
        <v>2.7</v>
      </c>
    </row>
    <row r="433" spans="1:16" ht="106.5" hidden="1" customHeight="1">
      <c r="A433" s="18" t="s">
        <v>25</v>
      </c>
      <c r="B433" s="18" t="s">
        <v>36</v>
      </c>
      <c r="C433" s="18">
        <v>2022</v>
      </c>
      <c r="D433" s="18" t="s">
        <v>981</v>
      </c>
      <c r="E433" s="18" t="s">
        <v>982</v>
      </c>
      <c r="F433" s="18" t="s">
        <v>1173</v>
      </c>
      <c r="G433" s="19" t="s">
        <v>1215</v>
      </c>
      <c r="H433" s="19" t="s">
        <v>984</v>
      </c>
      <c r="I433" s="19" t="s">
        <v>1174</v>
      </c>
      <c r="J433" s="19" t="s">
        <v>1178</v>
      </c>
      <c r="K433" s="19" t="s">
        <v>1179</v>
      </c>
      <c r="L433" s="44" t="s">
        <v>1180</v>
      </c>
      <c r="M433" s="18">
        <v>2</v>
      </c>
      <c r="N433" s="20">
        <v>45159</v>
      </c>
      <c r="O433" s="20">
        <v>45229</v>
      </c>
      <c r="P433" s="18">
        <v>10</v>
      </c>
    </row>
    <row r="434" spans="1:16" ht="106.5" hidden="1" customHeight="1">
      <c r="A434" s="18" t="s">
        <v>25</v>
      </c>
      <c r="B434" s="18" t="s">
        <v>36</v>
      </c>
      <c r="C434" s="18">
        <v>2022</v>
      </c>
      <c r="D434" s="18" t="s">
        <v>981</v>
      </c>
      <c r="E434" s="18" t="s">
        <v>982</v>
      </c>
      <c r="F434" s="18" t="s">
        <v>1173</v>
      </c>
      <c r="G434" s="19" t="s">
        <v>1215</v>
      </c>
      <c r="H434" s="19" t="s">
        <v>984</v>
      </c>
      <c r="I434" s="19" t="s">
        <v>1174</v>
      </c>
      <c r="J434" s="19" t="s">
        <v>1181</v>
      </c>
      <c r="K434" s="19" t="s">
        <v>1182</v>
      </c>
      <c r="L434" s="44" t="s">
        <v>1183</v>
      </c>
      <c r="M434" s="18">
        <v>2</v>
      </c>
      <c r="N434" s="20">
        <v>45159</v>
      </c>
      <c r="O434" s="20">
        <v>45229</v>
      </c>
      <c r="P434" s="18">
        <v>10</v>
      </c>
    </row>
    <row r="435" spans="1:16" ht="106.5" hidden="1" customHeight="1">
      <c r="A435" s="18" t="s">
        <v>25</v>
      </c>
      <c r="B435" s="18" t="s">
        <v>36</v>
      </c>
      <c r="C435" s="18">
        <v>2022</v>
      </c>
      <c r="D435" s="155" t="s">
        <v>981</v>
      </c>
      <c r="E435" s="155" t="s">
        <v>982</v>
      </c>
      <c r="F435" s="155" t="s">
        <v>1173</v>
      </c>
      <c r="G435" s="156" t="s">
        <v>1215</v>
      </c>
      <c r="H435" s="156" t="s">
        <v>984</v>
      </c>
      <c r="I435" s="156" t="s">
        <v>1174</v>
      </c>
      <c r="J435" s="156" t="s">
        <v>1184</v>
      </c>
      <c r="K435" s="156" t="s">
        <v>1185</v>
      </c>
      <c r="L435" s="157" t="s">
        <v>1186</v>
      </c>
      <c r="M435" s="155">
        <v>2</v>
      </c>
      <c r="N435" s="158">
        <v>45159</v>
      </c>
      <c r="O435" s="158">
        <v>45229</v>
      </c>
      <c r="P435" s="155">
        <v>10</v>
      </c>
    </row>
    <row r="436" spans="1:16" ht="106.5" hidden="1" customHeight="1">
      <c r="A436" s="18" t="s">
        <v>25</v>
      </c>
      <c r="B436" s="18" t="s">
        <v>36</v>
      </c>
      <c r="C436" s="18">
        <v>2022</v>
      </c>
      <c r="D436" s="18" t="s">
        <v>263</v>
      </c>
      <c r="E436" s="18" t="s">
        <v>253</v>
      </c>
      <c r="F436" s="18" t="s">
        <v>1216</v>
      </c>
      <c r="G436" s="43" t="s">
        <v>301</v>
      </c>
      <c r="H436" s="19" t="s">
        <v>265</v>
      </c>
      <c r="I436" s="138"/>
      <c r="J436" s="139" t="s">
        <v>693</v>
      </c>
      <c r="K436" s="138"/>
      <c r="L436" s="44"/>
      <c r="M436" s="18"/>
      <c r="N436" s="20"/>
      <c r="O436" s="20"/>
      <c r="P436" s="18">
        <v>0</v>
      </c>
    </row>
    <row r="437" spans="1:16" ht="106.5" hidden="1" customHeight="1">
      <c r="A437" s="18" t="s">
        <v>25</v>
      </c>
      <c r="B437" s="18" t="s">
        <v>36</v>
      </c>
      <c r="C437" s="18">
        <v>2022</v>
      </c>
      <c r="D437" s="18" t="s">
        <v>263</v>
      </c>
      <c r="E437" s="18" t="s">
        <v>253</v>
      </c>
      <c r="F437" s="18" t="s">
        <v>1187</v>
      </c>
      <c r="G437" s="43" t="s">
        <v>301</v>
      </c>
      <c r="H437" s="19" t="s">
        <v>265</v>
      </c>
      <c r="I437" s="19" t="s">
        <v>1217</v>
      </c>
      <c r="J437" s="43" t="s">
        <v>1197</v>
      </c>
      <c r="K437" s="19" t="s">
        <v>1218</v>
      </c>
      <c r="L437" s="44" t="s">
        <v>1219</v>
      </c>
      <c r="M437" s="18">
        <v>5</v>
      </c>
      <c r="N437" s="20">
        <v>45139</v>
      </c>
      <c r="O437" s="20">
        <v>45199</v>
      </c>
      <c r="P437" s="53">
        <v>8.6</v>
      </c>
    </row>
    <row r="438" spans="1:16" ht="106.5" hidden="1" customHeight="1">
      <c r="A438" s="18" t="s">
        <v>25</v>
      </c>
      <c r="B438" s="18" t="s">
        <v>36</v>
      </c>
      <c r="C438" s="18">
        <v>2022</v>
      </c>
      <c r="D438" s="18" t="s">
        <v>263</v>
      </c>
      <c r="E438" s="18" t="s">
        <v>253</v>
      </c>
      <c r="F438" s="18" t="s">
        <v>1187</v>
      </c>
      <c r="G438" s="43" t="s">
        <v>301</v>
      </c>
      <c r="H438" s="19" t="s">
        <v>265</v>
      </c>
      <c r="I438" s="19" t="s">
        <v>1217</v>
      </c>
      <c r="J438" s="43" t="s">
        <v>1199</v>
      </c>
      <c r="K438" s="19" t="s">
        <v>1220</v>
      </c>
      <c r="L438" s="44" t="s">
        <v>1221</v>
      </c>
      <c r="M438" s="18">
        <v>2</v>
      </c>
      <c r="N438" s="20">
        <v>45139</v>
      </c>
      <c r="O438" s="20">
        <v>45504</v>
      </c>
      <c r="P438" s="53">
        <v>52.1</v>
      </c>
    </row>
    <row r="439" spans="1:16" ht="106.5" hidden="1" customHeight="1">
      <c r="A439" s="18" t="s">
        <v>25</v>
      </c>
      <c r="B439" s="18" t="s">
        <v>36</v>
      </c>
      <c r="C439" s="18">
        <v>2022</v>
      </c>
      <c r="D439" s="18" t="s">
        <v>263</v>
      </c>
      <c r="E439" s="18" t="s">
        <v>253</v>
      </c>
      <c r="F439" s="18" t="s">
        <v>1187</v>
      </c>
      <c r="G439" s="43" t="s">
        <v>301</v>
      </c>
      <c r="H439" s="19" t="s">
        <v>265</v>
      </c>
      <c r="I439" s="19" t="s">
        <v>1217</v>
      </c>
      <c r="J439" s="43" t="s">
        <v>1222</v>
      </c>
      <c r="K439" s="19" t="s">
        <v>1223</v>
      </c>
      <c r="L439" s="44" t="s">
        <v>1224</v>
      </c>
      <c r="M439" s="18">
        <v>8</v>
      </c>
      <c r="N439" s="20">
        <v>45139</v>
      </c>
      <c r="O439" s="20">
        <v>45504</v>
      </c>
      <c r="P439" s="53">
        <v>52.1</v>
      </c>
    </row>
    <row r="440" spans="1:16" ht="106.5" hidden="1" customHeight="1">
      <c r="A440" s="18" t="s">
        <v>25</v>
      </c>
      <c r="B440" s="18" t="s">
        <v>36</v>
      </c>
      <c r="C440" s="18">
        <v>2022</v>
      </c>
      <c r="D440" s="18" t="s">
        <v>263</v>
      </c>
      <c r="E440" s="18" t="s">
        <v>253</v>
      </c>
      <c r="F440" s="18" t="s">
        <v>1187</v>
      </c>
      <c r="G440" s="43" t="s">
        <v>301</v>
      </c>
      <c r="H440" s="19" t="s">
        <v>265</v>
      </c>
      <c r="I440" s="19" t="s">
        <v>1217</v>
      </c>
      <c r="J440" s="43" t="s">
        <v>1225</v>
      </c>
      <c r="K440" s="19" t="s">
        <v>1226</v>
      </c>
      <c r="L440" s="44" t="s">
        <v>1227</v>
      </c>
      <c r="M440" s="18">
        <v>7</v>
      </c>
      <c r="N440" s="20">
        <v>45139</v>
      </c>
      <c r="O440" s="20">
        <v>45504</v>
      </c>
      <c r="P440" s="53">
        <v>52.1</v>
      </c>
    </row>
    <row r="441" spans="1:16" ht="106.5" hidden="1" customHeight="1">
      <c r="A441" s="18" t="s">
        <v>25</v>
      </c>
      <c r="B441" s="18" t="s">
        <v>36</v>
      </c>
      <c r="C441" s="18">
        <v>2022</v>
      </c>
      <c r="D441" s="18" t="s">
        <v>86</v>
      </c>
      <c r="E441" s="18" t="s">
        <v>87</v>
      </c>
      <c r="F441" s="18" t="s">
        <v>1187</v>
      </c>
      <c r="G441" s="19" t="s">
        <v>88</v>
      </c>
      <c r="H441" s="19" t="s">
        <v>89</v>
      </c>
      <c r="I441" s="140"/>
      <c r="J441" s="137" t="s">
        <v>1228</v>
      </c>
      <c r="K441" s="140"/>
      <c r="L441" s="44"/>
      <c r="M441" s="18"/>
      <c r="N441" s="20"/>
      <c r="O441" s="20"/>
      <c r="P441" s="18">
        <v>0</v>
      </c>
    </row>
    <row r="442" spans="1:16" ht="106.5" hidden="1" customHeight="1">
      <c r="A442" s="18" t="s">
        <v>25</v>
      </c>
      <c r="B442" s="18" t="s">
        <v>36</v>
      </c>
      <c r="C442" s="18">
        <v>2022</v>
      </c>
      <c r="D442" s="18" t="s">
        <v>647</v>
      </c>
      <c r="E442" s="18" t="s">
        <v>648</v>
      </c>
      <c r="F442" s="18" t="s">
        <v>1187</v>
      </c>
      <c r="G442" s="43" t="s">
        <v>1229</v>
      </c>
      <c r="H442" s="19" t="s">
        <v>650</v>
      </c>
      <c r="I442" s="140"/>
      <c r="J442" s="137" t="s">
        <v>1230</v>
      </c>
      <c r="K442" s="140"/>
      <c r="L442" s="44"/>
      <c r="M442" s="18"/>
      <c r="N442" s="20"/>
      <c r="O442" s="20"/>
      <c r="P442" s="53">
        <v>0</v>
      </c>
    </row>
    <row r="443" spans="1:16" ht="106.5" hidden="1" customHeight="1">
      <c r="A443" s="18" t="s">
        <v>25</v>
      </c>
      <c r="B443" s="18" t="s">
        <v>36</v>
      </c>
      <c r="C443" s="18">
        <v>2022</v>
      </c>
      <c r="D443" s="18" t="s">
        <v>749</v>
      </c>
      <c r="E443" s="18" t="s">
        <v>750</v>
      </c>
      <c r="F443" s="18" t="s">
        <v>1187</v>
      </c>
      <c r="G443" s="43" t="s">
        <v>1231</v>
      </c>
      <c r="H443" s="19" t="s">
        <v>752</v>
      </c>
      <c r="I443" s="140"/>
      <c r="J443" s="137" t="s">
        <v>1230</v>
      </c>
      <c r="K443" s="140"/>
      <c r="L443" s="44"/>
      <c r="M443" s="18"/>
      <c r="N443" s="20"/>
      <c r="O443" s="20"/>
      <c r="P443" s="53">
        <v>0</v>
      </c>
    </row>
    <row r="444" spans="1:16" ht="106.5" hidden="1" customHeight="1">
      <c r="A444" s="18" t="s">
        <v>25</v>
      </c>
      <c r="B444" s="18" t="s">
        <v>192</v>
      </c>
      <c r="C444" s="18">
        <v>2015</v>
      </c>
      <c r="D444" s="18" t="s">
        <v>193</v>
      </c>
      <c r="E444" s="18" t="s">
        <v>1232</v>
      </c>
      <c r="F444" s="18" t="s">
        <v>1173</v>
      </c>
      <c r="G444" s="19" t="s">
        <v>1233</v>
      </c>
      <c r="H444" s="19" t="s">
        <v>196</v>
      </c>
      <c r="I444" s="19" t="s">
        <v>1234</v>
      </c>
      <c r="J444" s="19" t="s">
        <v>1235</v>
      </c>
      <c r="K444" s="19" t="s">
        <v>1236</v>
      </c>
      <c r="L444" s="44" t="s">
        <v>1237</v>
      </c>
      <c r="M444" s="18">
        <v>2</v>
      </c>
      <c r="N444" s="20">
        <v>45126</v>
      </c>
      <c r="O444" s="20">
        <v>45229</v>
      </c>
      <c r="P444" s="18">
        <v>14.7</v>
      </c>
    </row>
    <row r="445" spans="1:16" ht="106.5" hidden="1" customHeight="1">
      <c r="A445" s="8"/>
      <c r="B445" s="8"/>
      <c r="C445" s="8"/>
      <c r="D445" s="8"/>
      <c r="E445" s="8"/>
      <c r="F445" s="8"/>
      <c r="G445" s="9"/>
      <c r="H445" s="9"/>
      <c r="I445" s="9"/>
      <c r="J445" s="9"/>
      <c r="K445" s="9"/>
      <c r="L445" s="9"/>
      <c r="M445" s="8"/>
      <c r="N445" s="37"/>
      <c r="O445" s="37"/>
      <c r="P445" s="18">
        <f t="shared" ref="P445:P508" si="9">ROUND(((O445-N445)/7),1)</f>
        <v>0</v>
      </c>
    </row>
    <row r="446" spans="1:16" ht="106.5" hidden="1" customHeight="1">
      <c r="A446" s="8"/>
      <c r="B446" s="8"/>
      <c r="C446" s="8"/>
      <c r="D446" s="8"/>
      <c r="E446" s="8"/>
      <c r="F446" s="8"/>
      <c r="G446" s="9"/>
      <c r="H446" s="9"/>
      <c r="I446" s="9"/>
      <c r="J446" s="9"/>
      <c r="K446" s="9"/>
      <c r="L446" s="9"/>
      <c r="M446" s="8"/>
      <c r="N446" s="37"/>
      <c r="O446" s="37"/>
      <c r="P446" s="18">
        <f t="shared" si="9"/>
        <v>0</v>
      </c>
    </row>
    <row r="447" spans="1:16" ht="106.5" hidden="1" customHeight="1">
      <c r="A447" s="8"/>
      <c r="B447" s="8"/>
      <c r="C447" s="8"/>
      <c r="D447" s="8"/>
      <c r="E447" s="8"/>
      <c r="F447" s="8"/>
      <c r="G447" s="9"/>
      <c r="H447" s="9"/>
      <c r="I447" s="9"/>
      <c r="J447" s="9"/>
      <c r="K447" s="9"/>
      <c r="L447" s="9"/>
      <c r="M447" s="8"/>
      <c r="N447" s="37"/>
      <c r="O447" s="37"/>
      <c r="P447" s="18">
        <f t="shared" si="9"/>
        <v>0</v>
      </c>
    </row>
    <row r="448" spans="1:16" ht="106.5" hidden="1" customHeight="1">
      <c r="A448" s="8"/>
      <c r="B448" s="8"/>
      <c r="C448" s="8"/>
      <c r="D448" s="8"/>
      <c r="E448" s="8"/>
      <c r="F448" s="8"/>
      <c r="G448" s="9"/>
      <c r="H448" s="9"/>
      <c r="I448" s="9"/>
      <c r="J448" s="9"/>
      <c r="K448" s="9"/>
      <c r="L448" s="9"/>
      <c r="M448" s="8"/>
      <c r="N448" s="37"/>
      <c r="O448" s="37"/>
      <c r="P448" s="18">
        <f t="shared" si="9"/>
        <v>0</v>
      </c>
    </row>
    <row r="449" spans="1:16" ht="106.5" hidden="1" customHeight="1">
      <c r="A449" s="8"/>
      <c r="B449" s="8"/>
      <c r="C449" s="8"/>
      <c r="D449" s="8"/>
      <c r="E449" s="8"/>
      <c r="F449" s="8"/>
      <c r="G449" s="9"/>
      <c r="H449" s="9"/>
      <c r="I449" s="9"/>
      <c r="J449" s="9"/>
      <c r="K449" s="9"/>
      <c r="L449" s="9"/>
      <c r="M449" s="8"/>
      <c r="N449" s="37"/>
      <c r="O449" s="37"/>
      <c r="P449" s="18">
        <f t="shared" si="9"/>
        <v>0</v>
      </c>
    </row>
    <row r="450" spans="1:16" ht="106.5" hidden="1" customHeight="1">
      <c r="A450" s="8"/>
      <c r="B450" s="8"/>
      <c r="C450" s="8"/>
      <c r="D450" s="8"/>
      <c r="E450" s="8"/>
      <c r="F450" s="8"/>
      <c r="G450" s="9"/>
      <c r="H450" s="9"/>
      <c r="I450" s="9"/>
      <c r="J450" s="9"/>
      <c r="K450" s="9"/>
      <c r="L450" s="9"/>
      <c r="M450" s="8"/>
      <c r="N450" s="37"/>
      <c r="O450" s="37"/>
      <c r="P450" s="18">
        <f t="shared" si="9"/>
        <v>0</v>
      </c>
    </row>
    <row r="451" spans="1:16" ht="106.5" hidden="1" customHeight="1">
      <c r="A451" s="8"/>
      <c r="B451" s="8"/>
      <c r="C451" s="8"/>
      <c r="D451" s="8"/>
      <c r="E451" s="8"/>
      <c r="F451" s="8"/>
      <c r="G451" s="9"/>
      <c r="H451" s="9"/>
      <c r="I451" s="9"/>
      <c r="J451" s="9"/>
      <c r="K451" s="9"/>
      <c r="L451" s="9"/>
      <c r="M451" s="8"/>
      <c r="N451" s="37"/>
      <c r="O451" s="37"/>
      <c r="P451" s="18">
        <f t="shared" si="9"/>
        <v>0</v>
      </c>
    </row>
    <row r="452" spans="1:16" ht="106.5" hidden="1" customHeight="1">
      <c r="A452" s="8"/>
      <c r="B452" s="8"/>
      <c r="C452" s="8"/>
      <c r="D452" s="8"/>
      <c r="E452" s="8"/>
      <c r="F452" s="8"/>
      <c r="G452" s="9"/>
      <c r="H452" s="9"/>
      <c r="I452" s="9"/>
      <c r="J452" s="9"/>
      <c r="K452" s="9"/>
      <c r="L452" s="9"/>
      <c r="M452" s="8"/>
      <c r="N452" s="37"/>
      <c r="O452" s="37"/>
      <c r="P452" s="18">
        <f t="shared" si="9"/>
        <v>0</v>
      </c>
    </row>
    <row r="453" spans="1:16" ht="106.5" hidden="1" customHeight="1">
      <c r="A453" s="8"/>
      <c r="B453" s="8"/>
      <c r="C453" s="8"/>
      <c r="D453" s="8"/>
      <c r="E453" s="8"/>
      <c r="F453" s="8"/>
      <c r="G453" s="9"/>
      <c r="H453" s="9"/>
      <c r="I453" s="9"/>
      <c r="J453" s="9"/>
      <c r="K453" s="9"/>
      <c r="L453" s="9"/>
      <c r="M453" s="8"/>
      <c r="N453" s="37"/>
      <c r="O453" s="37"/>
      <c r="P453" s="18">
        <f t="shared" si="9"/>
        <v>0</v>
      </c>
    </row>
    <row r="454" spans="1:16" ht="106.5" hidden="1" customHeight="1">
      <c r="A454" s="8"/>
      <c r="B454" s="8"/>
      <c r="C454" s="8"/>
      <c r="D454" s="8"/>
      <c r="E454" s="8"/>
      <c r="F454" s="8"/>
      <c r="G454" s="9"/>
      <c r="H454" s="9"/>
      <c r="I454" s="9"/>
      <c r="J454" s="9"/>
      <c r="K454" s="9"/>
      <c r="L454" s="9"/>
      <c r="M454" s="8"/>
      <c r="N454" s="37"/>
      <c r="O454" s="37"/>
      <c r="P454" s="18">
        <f t="shared" si="9"/>
        <v>0</v>
      </c>
    </row>
    <row r="455" spans="1:16" ht="106.5" hidden="1" customHeight="1">
      <c r="A455" s="8"/>
      <c r="B455" s="8"/>
      <c r="C455" s="8"/>
      <c r="D455" s="8"/>
      <c r="E455" s="8"/>
      <c r="F455" s="8"/>
      <c r="G455" s="9"/>
      <c r="H455" s="9"/>
      <c r="I455" s="9"/>
      <c r="J455" s="9"/>
      <c r="K455" s="9"/>
      <c r="L455" s="9"/>
      <c r="M455" s="8"/>
      <c r="N455" s="37"/>
      <c r="O455" s="37"/>
      <c r="P455" s="18">
        <f t="shared" si="9"/>
        <v>0</v>
      </c>
    </row>
    <row r="456" spans="1:16" ht="106.5" hidden="1" customHeight="1">
      <c r="A456" s="8"/>
      <c r="B456" s="8"/>
      <c r="C456" s="8"/>
      <c r="D456" s="8"/>
      <c r="E456" s="8"/>
      <c r="F456" s="8"/>
      <c r="G456" s="9"/>
      <c r="H456" s="9"/>
      <c r="I456" s="9"/>
      <c r="J456" s="9"/>
      <c r="K456" s="9"/>
      <c r="L456" s="9"/>
      <c r="M456" s="8"/>
      <c r="N456" s="37"/>
      <c r="O456" s="37"/>
      <c r="P456" s="18">
        <f t="shared" si="9"/>
        <v>0</v>
      </c>
    </row>
    <row r="457" spans="1:16" ht="106.5" hidden="1" customHeight="1">
      <c r="A457" s="8"/>
      <c r="B457" s="8"/>
      <c r="C457" s="8"/>
      <c r="D457" s="8"/>
      <c r="E457" s="8"/>
      <c r="F457" s="8"/>
      <c r="G457" s="9"/>
      <c r="H457" s="9"/>
      <c r="I457" s="9"/>
      <c r="J457" s="9"/>
      <c r="K457" s="9"/>
      <c r="L457" s="9"/>
      <c r="M457" s="8"/>
      <c r="N457" s="37"/>
      <c r="O457" s="37"/>
      <c r="P457" s="18">
        <f t="shared" si="9"/>
        <v>0</v>
      </c>
    </row>
    <row r="458" spans="1:16" ht="106.5" hidden="1" customHeight="1">
      <c r="A458" s="8"/>
      <c r="B458" s="8"/>
      <c r="C458" s="8"/>
      <c r="D458" s="8"/>
      <c r="E458" s="8"/>
      <c r="F458" s="8"/>
      <c r="G458" s="9"/>
      <c r="H458" s="9"/>
      <c r="I458" s="9"/>
      <c r="J458" s="9"/>
      <c r="K458" s="9"/>
      <c r="L458" s="9"/>
      <c r="M458" s="8"/>
      <c r="N458" s="37"/>
      <c r="O458" s="37"/>
      <c r="P458" s="18">
        <f t="shared" si="9"/>
        <v>0</v>
      </c>
    </row>
    <row r="459" spans="1:16" ht="106.5" hidden="1" customHeight="1">
      <c r="A459" s="8"/>
      <c r="B459" s="8"/>
      <c r="C459" s="8"/>
      <c r="D459" s="8"/>
      <c r="E459" s="8"/>
      <c r="F459" s="8"/>
      <c r="G459" s="9"/>
      <c r="H459" s="9"/>
      <c r="I459" s="9"/>
      <c r="J459" s="9"/>
      <c r="K459" s="9"/>
      <c r="L459" s="9"/>
      <c r="M459" s="8"/>
      <c r="N459" s="37"/>
      <c r="O459" s="37"/>
      <c r="P459" s="18">
        <f t="shared" si="9"/>
        <v>0</v>
      </c>
    </row>
    <row r="460" spans="1:16" ht="106.5" hidden="1" customHeight="1">
      <c r="A460" s="8"/>
      <c r="B460" s="8"/>
      <c r="C460" s="8"/>
      <c r="D460" s="8"/>
      <c r="E460" s="8"/>
      <c r="F460" s="8"/>
      <c r="G460" s="9"/>
      <c r="H460" s="9"/>
      <c r="I460" s="9"/>
      <c r="J460" s="9"/>
      <c r="K460" s="9"/>
      <c r="L460" s="9"/>
      <c r="M460" s="8"/>
      <c r="N460" s="37"/>
      <c r="O460" s="37"/>
      <c r="P460" s="18">
        <f t="shared" si="9"/>
        <v>0</v>
      </c>
    </row>
    <row r="461" spans="1:16" ht="106.5" hidden="1" customHeight="1">
      <c r="A461" s="8"/>
      <c r="B461" s="8"/>
      <c r="C461" s="8"/>
      <c r="D461" s="8"/>
      <c r="E461" s="8"/>
      <c r="F461" s="8"/>
      <c r="G461" s="9"/>
      <c r="H461" s="9"/>
      <c r="I461" s="9"/>
      <c r="J461" s="9"/>
      <c r="K461" s="9"/>
      <c r="L461" s="9"/>
      <c r="M461" s="8"/>
      <c r="N461" s="37"/>
      <c r="O461" s="37"/>
      <c r="P461" s="18">
        <f t="shared" si="9"/>
        <v>0</v>
      </c>
    </row>
    <row r="462" spans="1:16" ht="106.5" hidden="1" customHeight="1">
      <c r="A462" s="8"/>
      <c r="B462" s="8"/>
      <c r="C462" s="8"/>
      <c r="D462" s="8"/>
      <c r="E462" s="8"/>
      <c r="F462" s="8"/>
      <c r="G462" s="9"/>
      <c r="H462" s="9"/>
      <c r="I462" s="9"/>
      <c r="J462" s="9"/>
      <c r="K462" s="9"/>
      <c r="L462" s="9"/>
      <c r="M462" s="8"/>
      <c r="N462" s="37"/>
      <c r="O462" s="37"/>
      <c r="P462" s="18">
        <f t="shared" si="9"/>
        <v>0</v>
      </c>
    </row>
    <row r="463" spans="1:16" ht="106.5" hidden="1" customHeight="1">
      <c r="A463" s="8"/>
      <c r="B463" s="8"/>
      <c r="C463" s="8"/>
      <c r="D463" s="8"/>
      <c r="E463" s="8"/>
      <c r="F463" s="8"/>
      <c r="G463" s="9"/>
      <c r="H463" s="9"/>
      <c r="I463" s="9"/>
      <c r="J463" s="9"/>
      <c r="K463" s="9"/>
      <c r="L463" s="9"/>
      <c r="M463" s="8"/>
      <c r="N463" s="37"/>
      <c r="O463" s="37"/>
      <c r="P463" s="18">
        <f t="shared" si="9"/>
        <v>0</v>
      </c>
    </row>
    <row r="464" spans="1:16" ht="106.5" hidden="1" customHeight="1">
      <c r="A464" s="8"/>
      <c r="B464" s="8"/>
      <c r="C464" s="8"/>
      <c r="D464" s="8"/>
      <c r="E464" s="8"/>
      <c r="F464" s="8"/>
      <c r="G464" s="9"/>
      <c r="H464" s="9"/>
      <c r="I464" s="9"/>
      <c r="J464" s="9"/>
      <c r="K464" s="9"/>
      <c r="L464" s="9"/>
      <c r="M464" s="8"/>
      <c r="N464" s="37"/>
      <c r="O464" s="37"/>
      <c r="P464" s="18">
        <f t="shared" si="9"/>
        <v>0</v>
      </c>
    </row>
    <row r="465" spans="1:16" ht="106.5" hidden="1" customHeight="1">
      <c r="A465" s="8"/>
      <c r="B465" s="8"/>
      <c r="C465" s="8"/>
      <c r="D465" s="8"/>
      <c r="E465" s="8"/>
      <c r="F465" s="8"/>
      <c r="G465" s="9"/>
      <c r="H465" s="9"/>
      <c r="I465" s="9"/>
      <c r="J465" s="9"/>
      <c r="K465" s="9"/>
      <c r="L465" s="9"/>
      <c r="M465" s="8"/>
      <c r="N465" s="37"/>
      <c r="O465" s="37"/>
      <c r="P465" s="18">
        <f t="shared" si="9"/>
        <v>0</v>
      </c>
    </row>
    <row r="466" spans="1:16" ht="106.5" hidden="1" customHeight="1">
      <c r="A466" s="8"/>
      <c r="B466" s="8"/>
      <c r="C466" s="8"/>
      <c r="D466" s="8"/>
      <c r="E466" s="8"/>
      <c r="F466" s="8"/>
      <c r="G466" s="9"/>
      <c r="H466" s="9"/>
      <c r="I466" s="9"/>
      <c r="J466" s="9"/>
      <c r="K466" s="9"/>
      <c r="L466" s="9"/>
      <c r="M466" s="8"/>
      <c r="N466" s="37"/>
      <c r="O466" s="37"/>
      <c r="P466" s="18">
        <f t="shared" si="9"/>
        <v>0</v>
      </c>
    </row>
    <row r="467" spans="1:16" ht="106.5" hidden="1" customHeight="1">
      <c r="A467" s="8"/>
      <c r="B467" s="8"/>
      <c r="C467" s="8"/>
      <c r="D467" s="8"/>
      <c r="E467" s="8"/>
      <c r="F467" s="8"/>
      <c r="G467" s="9"/>
      <c r="H467" s="9"/>
      <c r="I467" s="9"/>
      <c r="J467" s="9"/>
      <c r="K467" s="9"/>
      <c r="L467" s="9"/>
      <c r="M467" s="8"/>
      <c r="N467" s="37"/>
      <c r="O467" s="37"/>
      <c r="P467" s="18">
        <f t="shared" si="9"/>
        <v>0</v>
      </c>
    </row>
    <row r="468" spans="1:16" ht="106.5" hidden="1" customHeight="1">
      <c r="A468" s="8"/>
      <c r="B468" s="8"/>
      <c r="C468" s="8"/>
      <c r="D468" s="8"/>
      <c r="E468" s="8"/>
      <c r="F468" s="8"/>
      <c r="G468" s="9"/>
      <c r="H468" s="9"/>
      <c r="I468" s="9"/>
      <c r="J468" s="9"/>
      <c r="K468" s="9"/>
      <c r="L468" s="9"/>
      <c r="M468" s="8"/>
      <c r="N468" s="37"/>
      <c r="O468" s="37"/>
      <c r="P468" s="18">
        <f t="shared" si="9"/>
        <v>0</v>
      </c>
    </row>
    <row r="469" spans="1:16" ht="106.5" hidden="1" customHeight="1">
      <c r="A469" s="8"/>
      <c r="B469" s="8"/>
      <c r="C469" s="8"/>
      <c r="D469" s="8"/>
      <c r="E469" s="8"/>
      <c r="F469" s="8"/>
      <c r="G469" s="9"/>
      <c r="H469" s="9"/>
      <c r="I469" s="9"/>
      <c r="J469" s="9"/>
      <c r="K469" s="9"/>
      <c r="L469" s="9"/>
      <c r="M469" s="8"/>
      <c r="N469" s="37"/>
      <c r="O469" s="37"/>
      <c r="P469" s="18">
        <f t="shared" si="9"/>
        <v>0</v>
      </c>
    </row>
    <row r="470" spans="1:16" ht="106.5" hidden="1" customHeight="1">
      <c r="A470" s="8"/>
      <c r="B470" s="8"/>
      <c r="C470" s="8"/>
      <c r="D470" s="8"/>
      <c r="E470" s="8"/>
      <c r="F470" s="8"/>
      <c r="G470" s="9"/>
      <c r="H470" s="9"/>
      <c r="I470" s="9"/>
      <c r="J470" s="9"/>
      <c r="K470" s="9"/>
      <c r="L470" s="9"/>
      <c r="M470" s="8"/>
      <c r="N470" s="37"/>
      <c r="O470" s="37"/>
      <c r="P470" s="18">
        <f t="shared" si="9"/>
        <v>0</v>
      </c>
    </row>
    <row r="471" spans="1:16" ht="106.5" hidden="1" customHeight="1">
      <c r="A471" s="8"/>
      <c r="B471" s="8"/>
      <c r="C471" s="8"/>
      <c r="D471" s="8"/>
      <c r="E471" s="8"/>
      <c r="F471" s="8"/>
      <c r="G471" s="9"/>
      <c r="H471" s="9"/>
      <c r="I471" s="9"/>
      <c r="J471" s="9"/>
      <c r="K471" s="9"/>
      <c r="L471" s="9"/>
      <c r="M471" s="8"/>
      <c r="N471" s="37"/>
      <c r="O471" s="37"/>
      <c r="P471" s="18">
        <f t="shared" si="9"/>
        <v>0</v>
      </c>
    </row>
    <row r="472" spans="1:16" ht="106.5" hidden="1" customHeight="1">
      <c r="A472" s="8"/>
      <c r="B472" s="8"/>
      <c r="C472" s="8"/>
      <c r="D472" s="8"/>
      <c r="E472" s="8"/>
      <c r="F472" s="8"/>
      <c r="G472" s="9"/>
      <c r="H472" s="9"/>
      <c r="I472" s="9"/>
      <c r="J472" s="9"/>
      <c r="K472" s="9"/>
      <c r="L472" s="9"/>
      <c r="M472" s="8"/>
      <c r="N472" s="37"/>
      <c r="O472" s="37"/>
      <c r="P472" s="18">
        <f t="shared" si="9"/>
        <v>0</v>
      </c>
    </row>
    <row r="473" spans="1:16" ht="106.5" hidden="1" customHeight="1">
      <c r="A473" s="8"/>
      <c r="B473" s="8"/>
      <c r="C473" s="8"/>
      <c r="D473" s="8"/>
      <c r="E473" s="8"/>
      <c r="F473" s="8"/>
      <c r="G473" s="9"/>
      <c r="H473" s="9"/>
      <c r="I473" s="9"/>
      <c r="J473" s="9"/>
      <c r="K473" s="9"/>
      <c r="L473" s="9"/>
      <c r="M473" s="8"/>
      <c r="N473" s="37"/>
      <c r="O473" s="37"/>
      <c r="P473" s="18">
        <f t="shared" si="9"/>
        <v>0</v>
      </c>
    </row>
    <row r="474" spans="1:16" ht="106.5" hidden="1" customHeight="1">
      <c r="A474" s="8"/>
      <c r="B474" s="8"/>
      <c r="C474" s="8"/>
      <c r="D474" s="8"/>
      <c r="E474" s="8"/>
      <c r="F474" s="8"/>
      <c r="G474" s="9"/>
      <c r="H474" s="9"/>
      <c r="I474" s="9"/>
      <c r="J474" s="9"/>
      <c r="K474" s="9"/>
      <c r="L474" s="9"/>
      <c r="M474" s="8"/>
      <c r="N474" s="37"/>
      <c r="O474" s="37"/>
      <c r="P474" s="18">
        <f t="shared" si="9"/>
        <v>0</v>
      </c>
    </row>
    <row r="475" spans="1:16" ht="106.5" hidden="1" customHeight="1">
      <c r="A475" s="8"/>
      <c r="B475" s="8"/>
      <c r="C475" s="8"/>
      <c r="D475" s="8"/>
      <c r="E475" s="8"/>
      <c r="F475" s="8"/>
      <c r="G475" s="9"/>
      <c r="H475" s="9"/>
      <c r="I475" s="9"/>
      <c r="J475" s="9"/>
      <c r="K475" s="9"/>
      <c r="L475" s="9"/>
      <c r="M475" s="8"/>
      <c r="N475" s="37"/>
      <c r="O475" s="37"/>
      <c r="P475" s="18">
        <f t="shared" si="9"/>
        <v>0</v>
      </c>
    </row>
    <row r="476" spans="1:16" ht="106.5" hidden="1" customHeight="1">
      <c r="A476" s="8"/>
      <c r="B476" s="8"/>
      <c r="C476" s="8"/>
      <c r="D476" s="8"/>
      <c r="E476" s="8"/>
      <c r="F476" s="8"/>
      <c r="G476" s="9"/>
      <c r="H476" s="9"/>
      <c r="I476" s="9"/>
      <c r="J476" s="9"/>
      <c r="K476" s="9"/>
      <c r="L476" s="9"/>
      <c r="M476" s="8"/>
      <c r="N476" s="37"/>
      <c r="O476" s="37"/>
      <c r="P476" s="18">
        <f t="shared" si="9"/>
        <v>0</v>
      </c>
    </row>
    <row r="477" spans="1:16" ht="106.5" hidden="1" customHeight="1">
      <c r="A477" s="8"/>
      <c r="B477" s="8"/>
      <c r="C477" s="8"/>
      <c r="D477" s="8"/>
      <c r="E477" s="8"/>
      <c r="F477" s="8"/>
      <c r="G477" s="9"/>
      <c r="H477" s="9"/>
      <c r="I477" s="9"/>
      <c r="J477" s="9"/>
      <c r="K477" s="9"/>
      <c r="L477" s="9"/>
      <c r="M477" s="8"/>
      <c r="N477" s="37"/>
      <c r="O477" s="37"/>
      <c r="P477" s="18">
        <f t="shared" si="9"/>
        <v>0</v>
      </c>
    </row>
    <row r="478" spans="1:16" ht="106.5" hidden="1" customHeight="1">
      <c r="A478" s="8"/>
      <c r="B478" s="8"/>
      <c r="C478" s="8"/>
      <c r="D478" s="8"/>
      <c r="E478" s="8"/>
      <c r="F478" s="8"/>
      <c r="G478" s="9"/>
      <c r="H478" s="9"/>
      <c r="I478" s="9"/>
      <c r="J478" s="9"/>
      <c r="K478" s="9"/>
      <c r="L478" s="9"/>
      <c r="M478" s="8"/>
      <c r="N478" s="37"/>
      <c r="O478" s="37"/>
      <c r="P478" s="18">
        <f t="shared" si="9"/>
        <v>0</v>
      </c>
    </row>
    <row r="479" spans="1:16" ht="106.5" hidden="1" customHeight="1">
      <c r="A479" s="8"/>
      <c r="B479" s="8"/>
      <c r="C479" s="8"/>
      <c r="D479" s="8"/>
      <c r="E479" s="8"/>
      <c r="F479" s="8"/>
      <c r="G479" s="9"/>
      <c r="H479" s="9"/>
      <c r="I479" s="9"/>
      <c r="J479" s="9"/>
      <c r="K479" s="9"/>
      <c r="L479" s="9"/>
      <c r="M479" s="8"/>
      <c r="N479" s="37"/>
      <c r="O479" s="37"/>
      <c r="P479" s="18">
        <f t="shared" si="9"/>
        <v>0</v>
      </c>
    </row>
    <row r="480" spans="1:16" ht="106.5" hidden="1" customHeight="1">
      <c r="A480" s="8"/>
      <c r="B480" s="8"/>
      <c r="C480" s="8"/>
      <c r="D480" s="8"/>
      <c r="E480" s="8"/>
      <c r="F480" s="8"/>
      <c r="G480" s="9"/>
      <c r="H480" s="9"/>
      <c r="I480" s="9"/>
      <c r="J480" s="9"/>
      <c r="K480" s="9"/>
      <c r="L480" s="9"/>
      <c r="M480" s="8"/>
      <c r="N480" s="37"/>
      <c r="O480" s="37"/>
      <c r="P480" s="18">
        <f t="shared" si="9"/>
        <v>0</v>
      </c>
    </row>
    <row r="481" spans="1:16" ht="106.5" hidden="1" customHeight="1">
      <c r="A481" s="8"/>
      <c r="B481" s="8"/>
      <c r="C481" s="8"/>
      <c r="D481" s="8"/>
      <c r="E481" s="8"/>
      <c r="F481" s="8"/>
      <c r="G481" s="9"/>
      <c r="H481" s="9"/>
      <c r="I481" s="9"/>
      <c r="J481" s="9"/>
      <c r="K481" s="9"/>
      <c r="L481" s="9"/>
      <c r="M481" s="8"/>
      <c r="N481" s="37"/>
      <c r="O481" s="37"/>
      <c r="P481" s="18">
        <f t="shared" si="9"/>
        <v>0</v>
      </c>
    </row>
    <row r="482" spans="1:16" ht="106.5" hidden="1" customHeight="1">
      <c r="A482" s="8"/>
      <c r="B482" s="8"/>
      <c r="C482" s="8"/>
      <c r="D482" s="8"/>
      <c r="E482" s="8"/>
      <c r="F482" s="8"/>
      <c r="G482" s="9"/>
      <c r="H482" s="9"/>
      <c r="I482" s="9"/>
      <c r="J482" s="9"/>
      <c r="K482" s="9"/>
      <c r="L482" s="9"/>
      <c r="M482" s="8"/>
      <c r="N482" s="37"/>
      <c r="O482" s="37"/>
      <c r="P482" s="18">
        <f t="shared" si="9"/>
        <v>0</v>
      </c>
    </row>
    <row r="483" spans="1:16" ht="106.5" hidden="1" customHeight="1">
      <c r="A483" s="8"/>
      <c r="B483" s="8"/>
      <c r="C483" s="8"/>
      <c r="D483" s="8"/>
      <c r="E483" s="8"/>
      <c r="F483" s="8"/>
      <c r="G483" s="9"/>
      <c r="H483" s="9"/>
      <c r="I483" s="9"/>
      <c r="J483" s="9"/>
      <c r="K483" s="9"/>
      <c r="L483" s="9"/>
      <c r="M483" s="8"/>
      <c r="N483" s="37"/>
      <c r="O483" s="37"/>
      <c r="P483" s="18">
        <f t="shared" si="9"/>
        <v>0</v>
      </c>
    </row>
    <row r="484" spans="1:16" ht="106.5" hidden="1" customHeight="1">
      <c r="A484" s="8"/>
      <c r="B484" s="8"/>
      <c r="C484" s="8"/>
      <c r="D484" s="8"/>
      <c r="E484" s="8"/>
      <c r="F484" s="8"/>
      <c r="G484" s="9"/>
      <c r="H484" s="9"/>
      <c r="I484" s="9"/>
      <c r="J484" s="9"/>
      <c r="K484" s="9"/>
      <c r="L484" s="9"/>
      <c r="M484" s="8"/>
      <c r="N484" s="37"/>
      <c r="O484" s="37"/>
      <c r="P484" s="18">
        <f t="shared" si="9"/>
        <v>0</v>
      </c>
    </row>
    <row r="485" spans="1:16" ht="106.5" hidden="1" customHeight="1">
      <c r="A485" s="8"/>
      <c r="B485" s="8"/>
      <c r="C485" s="8"/>
      <c r="D485" s="8"/>
      <c r="E485" s="8"/>
      <c r="F485" s="8"/>
      <c r="G485" s="9"/>
      <c r="H485" s="9"/>
      <c r="I485" s="9"/>
      <c r="J485" s="9"/>
      <c r="K485" s="9"/>
      <c r="L485" s="9"/>
      <c r="M485" s="8"/>
      <c r="N485" s="37"/>
      <c r="O485" s="37"/>
      <c r="P485" s="18">
        <f t="shared" si="9"/>
        <v>0</v>
      </c>
    </row>
    <row r="486" spans="1:16" ht="106.5" hidden="1" customHeight="1">
      <c r="A486" s="8"/>
      <c r="B486" s="8"/>
      <c r="C486" s="8"/>
      <c r="D486" s="8"/>
      <c r="E486" s="8"/>
      <c r="F486" s="8"/>
      <c r="G486" s="9"/>
      <c r="H486" s="9"/>
      <c r="I486" s="9"/>
      <c r="J486" s="9"/>
      <c r="K486" s="9"/>
      <c r="L486" s="9"/>
      <c r="M486" s="8"/>
      <c r="N486" s="37"/>
      <c r="O486" s="37"/>
      <c r="P486" s="18">
        <f t="shared" si="9"/>
        <v>0</v>
      </c>
    </row>
    <row r="487" spans="1:16" ht="106.5" hidden="1" customHeight="1">
      <c r="A487" s="8"/>
      <c r="B487" s="8"/>
      <c r="C487" s="8"/>
      <c r="D487" s="8"/>
      <c r="E487" s="8"/>
      <c r="F487" s="8"/>
      <c r="G487" s="9"/>
      <c r="H487" s="9"/>
      <c r="I487" s="9"/>
      <c r="J487" s="9"/>
      <c r="K487" s="9"/>
      <c r="L487" s="9"/>
      <c r="M487" s="8"/>
      <c r="N487" s="37"/>
      <c r="O487" s="37"/>
      <c r="P487" s="18">
        <f t="shared" si="9"/>
        <v>0</v>
      </c>
    </row>
    <row r="488" spans="1:16" ht="106.5" hidden="1" customHeight="1">
      <c r="A488" s="8"/>
      <c r="B488" s="8"/>
      <c r="C488" s="8"/>
      <c r="D488" s="8"/>
      <c r="E488" s="8"/>
      <c r="F488" s="8"/>
      <c r="G488" s="9"/>
      <c r="H488" s="9"/>
      <c r="I488" s="9"/>
      <c r="J488" s="9"/>
      <c r="K488" s="9"/>
      <c r="L488" s="9"/>
      <c r="M488" s="8"/>
      <c r="N488" s="37"/>
      <c r="O488" s="37"/>
      <c r="P488" s="18">
        <f t="shared" si="9"/>
        <v>0</v>
      </c>
    </row>
    <row r="489" spans="1:16" ht="106.5" hidden="1" customHeight="1">
      <c r="A489" s="8"/>
      <c r="B489" s="8"/>
      <c r="C489" s="8"/>
      <c r="D489" s="8"/>
      <c r="E489" s="8"/>
      <c r="F489" s="8"/>
      <c r="G489" s="9"/>
      <c r="H489" s="9"/>
      <c r="I489" s="9"/>
      <c r="J489" s="9"/>
      <c r="K489" s="9"/>
      <c r="L489" s="9"/>
      <c r="M489" s="8"/>
      <c r="N489" s="37"/>
      <c r="O489" s="37"/>
      <c r="P489" s="18">
        <f t="shared" si="9"/>
        <v>0</v>
      </c>
    </row>
    <row r="490" spans="1:16" ht="106.5" hidden="1" customHeight="1">
      <c r="A490" s="8"/>
      <c r="B490" s="8"/>
      <c r="C490" s="8"/>
      <c r="D490" s="8"/>
      <c r="E490" s="8"/>
      <c r="F490" s="8"/>
      <c r="G490" s="9"/>
      <c r="H490" s="9"/>
      <c r="I490" s="9"/>
      <c r="J490" s="9"/>
      <c r="K490" s="9"/>
      <c r="L490" s="9"/>
      <c r="M490" s="8"/>
      <c r="N490" s="37"/>
      <c r="O490" s="37"/>
      <c r="P490" s="18">
        <f t="shared" si="9"/>
        <v>0</v>
      </c>
    </row>
    <row r="491" spans="1:16" ht="106.5" hidden="1" customHeight="1">
      <c r="A491" s="8"/>
      <c r="B491" s="8"/>
      <c r="C491" s="8"/>
      <c r="D491" s="8"/>
      <c r="E491" s="8"/>
      <c r="F491" s="8"/>
      <c r="G491" s="9"/>
      <c r="H491" s="9"/>
      <c r="I491" s="9"/>
      <c r="J491" s="9"/>
      <c r="K491" s="9"/>
      <c r="L491" s="9"/>
      <c r="M491" s="8"/>
      <c r="N491" s="37"/>
      <c r="O491" s="37"/>
      <c r="P491" s="18">
        <f t="shared" si="9"/>
        <v>0</v>
      </c>
    </row>
    <row r="492" spans="1:16" ht="106.5" hidden="1" customHeight="1">
      <c r="A492" s="8"/>
      <c r="B492" s="8"/>
      <c r="C492" s="8"/>
      <c r="D492" s="8"/>
      <c r="E492" s="8"/>
      <c r="F492" s="8"/>
      <c r="G492" s="9"/>
      <c r="H492" s="9"/>
      <c r="I492" s="9"/>
      <c r="J492" s="9"/>
      <c r="K492" s="9"/>
      <c r="L492" s="9"/>
      <c r="M492" s="8"/>
      <c r="N492" s="37"/>
      <c r="O492" s="37"/>
      <c r="P492" s="18">
        <f t="shared" si="9"/>
        <v>0</v>
      </c>
    </row>
    <row r="493" spans="1:16" ht="106.5" hidden="1" customHeight="1">
      <c r="A493" s="8"/>
      <c r="B493" s="8"/>
      <c r="C493" s="8"/>
      <c r="D493" s="8"/>
      <c r="E493" s="8"/>
      <c r="F493" s="8"/>
      <c r="G493" s="9"/>
      <c r="H493" s="9"/>
      <c r="I493" s="9"/>
      <c r="J493" s="9"/>
      <c r="K493" s="9"/>
      <c r="L493" s="9"/>
      <c r="M493" s="8"/>
      <c r="N493" s="37"/>
      <c r="O493" s="37"/>
      <c r="P493" s="18">
        <f t="shared" si="9"/>
        <v>0</v>
      </c>
    </row>
    <row r="494" spans="1:16" ht="106.5" hidden="1" customHeight="1">
      <c r="A494" s="8"/>
      <c r="B494" s="8"/>
      <c r="C494" s="8"/>
      <c r="D494" s="8"/>
      <c r="E494" s="8"/>
      <c r="F494" s="8"/>
      <c r="G494" s="9"/>
      <c r="H494" s="9"/>
      <c r="I494" s="9"/>
      <c r="J494" s="9"/>
      <c r="K494" s="9"/>
      <c r="L494" s="9"/>
      <c r="M494" s="8"/>
      <c r="N494" s="37"/>
      <c r="O494" s="37"/>
      <c r="P494" s="18">
        <f t="shared" si="9"/>
        <v>0</v>
      </c>
    </row>
    <row r="495" spans="1:16" ht="106.5" hidden="1" customHeight="1">
      <c r="A495" s="8"/>
      <c r="B495" s="8"/>
      <c r="C495" s="8"/>
      <c r="D495" s="8"/>
      <c r="E495" s="8"/>
      <c r="F495" s="8"/>
      <c r="G495" s="9"/>
      <c r="H495" s="9"/>
      <c r="I495" s="9"/>
      <c r="J495" s="9"/>
      <c r="K495" s="9"/>
      <c r="L495" s="9"/>
      <c r="M495" s="8"/>
      <c r="N495" s="37"/>
      <c r="O495" s="37"/>
      <c r="P495" s="18">
        <f t="shared" si="9"/>
        <v>0</v>
      </c>
    </row>
    <row r="496" spans="1:16" ht="106.5" hidden="1" customHeight="1">
      <c r="A496" s="8"/>
      <c r="B496" s="8"/>
      <c r="C496" s="8"/>
      <c r="D496" s="8"/>
      <c r="E496" s="8"/>
      <c r="F496" s="8"/>
      <c r="G496" s="9"/>
      <c r="H496" s="9"/>
      <c r="I496" s="9"/>
      <c r="J496" s="9"/>
      <c r="K496" s="9"/>
      <c r="L496" s="9"/>
      <c r="M496" s="8"/>
      <c r="N496" s="37"/>
      <c r="O496" s="37"/>
      <c r="P496" s="18">
        <f t="shared" si="9"/>
        <v>0</v>
      </c>
    </row>
    <row r="497" spans="1:16" ht="106.5" hidden="1" customHeight="1">
      <c r="A497" s="8"/>
      <c r="B497" s="8"/>
      <c r="C497" s="8"/>
      <c r="D497" s="8"/>
      <c r="E497" s="8"/>
      <c r="F497" s="8"/>
      <c r="G497" s="9"/>
      <c r="H497" s="9"/>
      <c r="I497" s="9"/>
      <c r="J497" s="9"/>
      <c r="K497" s="9"/>
      <c r="L497" s="9"/>
      <c r="M497" s="8"/>
      <c r="N497" s="37"/>
      <c r="O497" s="37"/>
      <c r="P497" s="18">
        <f t="shared" si="9"/>
        <v>0</v>
      </c>
    </row>
    <row r="498" spans="1:16" ht="106.5" hidden="1" customHeight="1">
      <c r="A498" s="8"/>
      <c r="B498" s="8"/>
      <c r="C498" s="8"/>
      <c r="D498" s="8"/>
      <c r="E498" s="8"/>
      <c r="F498" s="8"/>
      <c r="G498" s="9"/>
      <c r="H498" s="9"/>
      <c r="I498" s="9"/>
      <c r="J498" s="9"/>
      <c r="K498" s="9"/>
      <c r="L498" s="9"/>
      <c r="M498" s="8"/>
      <c r="N498" s="37"/>
      <c r="O498" s="37"/>
      <c r="P498" s="18">
        <f t="shared" si="9"/>
        <v>0</v>
      </c>
    </row>
    <row r="499" spans="1:16" ht="106.5" hidden="1" customHeight="1">
      <c r="A499" s="8"/>
      <c r="B499" s="8"/>
      <c r="C499" s="8"/>
      <c r="D499" s="8"/>
      <c r="E499" s="8"/>
      <c r="F499" s="8"/>
      <c r="G499" s="9"/>
      <c r="H499" s="9"/>
      <c r="I499" s="9"/>
      <c r="J499" s="9"/>
      <c r="K499" s="9"/>
      <c r="L499" s="9"/>
      <c r="M499" s="8"/>
      <c r="N499" s="37"/>
      <c r="O499" s="37"/>
      <c r="P499" s="18">
        <f t="shared" si="9"/>
        <v>0</v>
      </c>
    </row>
    <row r="500" spans="1:16" ht="106.5" hidden="1" customHeight="1">
      <c r="A500" s="8"/>
      <c r="B500" s="8"/>
      <c r="C500" s="8"/>
      <c r="D500" s="8"/>
      <c r="E500" s="8"/>
      <c r="F500" s="8"/>
      <c r="G500" s="9"/>
      <c r="H500" s="9"/>
      <c r="I500" s="9"/>
      <c r="J500" s="9"/>
      <c r="K500" s="9"/>
      <c r="L500" s="9"/>
      <c r="M500" s="8"/>
      <c r="N500" s="37"/>
      <c r="O500" s="37"/>
      <c r="P500" s="18">
        <f t="shared" si="9"/>
        <v>0</v>
      </c>
    </row>
    <row r="501" spans="1:16" ht="106.5" hidden="1" customHeight="1">
      <c r="A501" s="8"/>
      <c r="B501" s="8"/>
      <c r="C501" s="8"/>
      <c r="D501" s="8"/>
      <c r="E501" s="8"/>
      <c r="F501" s="8"/>
      <c r="G501" s="9"/>
      <c r="H501" s="9"/>
      <c r="I501" s="9"/>
      <c r="J501" s="9"/>
      <c r="K501" s="9"/>
      <c r="L501" s="9"/>
      <c r="M501" s="8"/>
      <c r="N501" s="37"/>
      <c r="O501" s="37"/>
      <c r="P501" s="18">
        <f t="shared" si="9"/>
        <v>0</v>
      </c>
    </row>
    <row r="502" spans="1:16" ht="106.5" hidden="1" customHeight="1">
      <c r="A502" s="8"/>
      <c r="B502" s="8"/>
      <c r="C502" s="8"/>
      <c r="D502" s="8"/>
      <c r="E502" s="8"/>
      <c r="F502" s="8"/>
      <c r="G502" s="9"/>
      <c r="H502" s="9"/>
      <c r="I502" s="9"/>
      <c r="J502" s="9"/>
      <c r="K502" s="9"/>
      <c r="L502" s="9"/>
      <c r="M502" s="8"/>
      <c r="N502" s="37"/>
      <c r="O502" s="37"/>
      <c r="P502" s="18">
        <f t="shared" si="9"/>
        <v>0</v>
      </c>
    </row>
    <row r="503" spans="1:16" ht="106.5" hidden="1" customHeight="1">
      <c r="A503" s="8"/>
      <c r="B503" s="8"/>
      <c r="C503" s="8"/>
      <c r="D503" s="8"/>
      <c r="E503" s="8"/>
      <c r="F503" s="8"/>
      <c r="G503" s="9"/>
      <c r="H503" s="9"/>
      <c r="I503" s="9"/>
      <c r="J503" s="9"/>
      <c r="K503" s="9"/>
      <c r="L503" s="9"/>
      <c r="M503" s="8"/>
      <c r="N503" s="37"/>
      <c r="O503" s="37"/>
      <c r="P503" s="18">
        <f t="shared" si="9"/>
        <v>0</v>
      </c>
    </row>
    <row r="504" spans="1:16" ht="106.5" hidden="1" customHeight="1">
      <c r="A504" s="8"/>
      <c r="B504" s="8"/>
      <c r="C504" s="8"/>
      <c r="D504" s="8"/>
      <c r="E504" s="8"/>
      <c r="F504" s="8"/>
      <c r="G504" s="9"/>
      <c r="H504" s="9"/>
      <c r="I504" s="9"/>
      <c r="J504" s="9"/>
      <c r="K504" s="9"/>
      <c r="L504" s="9"/>
      <c r="M504" s="8"/>
      <c r="N504" s="37"/>
      <c r="O504" s="37"/>
      <c r="P504" s="18">
        <f t="shared" si="9"/>
        <v>0</v>
      </c>
    </row>
    <row r="505" spans="1:16" ht="106.5" hidden="1" customHeight="1">
      <c r="A505" s="8"/>
      <c r="B505" s="8"/>
      <c r="C505" s="8"/>
      <c r="D505" s="8"/>
      <c r="E505" s="8"/>
      <c r="F505" s="8"/>
      <c r="G505" s="9"/>
      <c r="H505" s="9"/>
      <c r="I505" s="9"/>
      <c r="J505" s="9"/>
      <c r="K505" s="9"/>
      <c r="L505" s="9"/>
      <c r="M505" s="8"/>
      <c r="N505" s="37"/>
      <c r="O505" s="37"/>
      <c r="P505" s="18">
        <f t="shared" si="9"/>
        <v>0</v>
      </c>
    </row>
    <row r="506" spans="1:16" ht="106.5" hidden="1" customHeight="1">
      <c r="A506" s="8"/>
      <c r="B506" s="8"/>
      <c r="C506" s="8"/>
      <c r="D506" s="8"/>
      <c r="E506" s="8"/>
      <c r="F506" s="8"/>
      <c r="G506" s="9"/>
      <c r="H506" s="9"/>
      <c r="I506" s="9"/>
      <c r="J506" s="9"/>
      <c r="K506" s="9"/>
      <c r="L506" s="9"/>
      <c r="M506" s="8"/>
      <c r="N506" s="37"/>
      <c r="O506" s="37"/>
      <c r="P506" s="18">
        <f t="shared" si="9"/>
        <v>0</v>
      </c>
    </row>
    <row r="507" spans="1:16" ht="106.5" hidden="1" customHeight="1">
      <c r="A507" s="8"/>
      <c r="B507" s="8"/>
      <c r="C507" s="8"/>
      <c r="D507" s="8"/>
      <c r="E507" s="8"/>
      <c r="F507" s="8"/>
      <c r="G507" s="9"/>
      <c r="H507" s="9"/>
      <c r="I507" s="9"/>
      <c r="J507" s="9"/>
      <c r="K507" s="9"/>
      <c r="L507" s="9"/>
      <c r="M507" s="8"/>
      <c r="N507" s="37"/>
      <c r="O507" s="37"/>
      <c r="P507" s="18">
        <f t="shared" si="9"/>
        <v>0</v>
      </c>
    </row>
    <row r="508" spans="1:16" ht="106.5" hidden="1" customHeight="1">
      <c r="A508" s="8"/>
      <c r="B508" s="8"/>
      <c r="C508" s="8"/>
      <c r="D508" s="8"/>
      <c r="E508" s="8"/>
      <c r="F508" s="8"/>
      <c r="G508" s="9"/>
      <c r="H508" s="9"/>
      <c r="I508" s="9"/>
      <c r="J508" s="9"/>
      <c r="K508" s="9"/>
      <c r="L508" s="9"/>
      <c r="M508" s="8"/>
      <c r="N508" s="37"/>
      <c r="O508" s="37"/>
      <c r="P508" s="18">
        <f t="shared" si="9"/>
        <v>0</v>
      </c>
    </row>
    <row r="509" spans="1:16" ht="106.5" hidden="1" customHeight="1">
      <c r="A509" s="8"/>
      <c r="B509" s="8"/>
      <c r="C509" s="8"/>
      <c r="D509" s="8"/>
      <c r="E509" s="8"/>
      <c r="F509" s="8"/>
      <c r="G509" s="9"/>
      <c r="H509" s="9"/>
      <c r="I509" s="9"/>
      <c r="J509" s="9"/>
      <c r="K509" s="9"/>
      <c r="L509" s="9"/>
      <c r="M509" s="8"/>
      <c r="N509" s="37"/>
      <c r="O509" s="37"/>
      <c r="P509" s="18">
        <f t="shared" ref="P509:P572" si="10">ROUND(((O509-N509)/7),1)</f>
        <v>0</v>
      </c>
    </row>
    <row r="510" spans="1:16" ht="106.5" hidden="1" customHeight="1">
      <c r="A510" s="8"/>
      <c r="B510" s="8"/>
      <c r="C510" s="8"/>
      <c r="D510" s="8"/>
      <c r="E510" s="8"/>
      <c r="F510" s="8"/>
      <c r="G510" s="9"/>
      <c r="H510" s="9"/>
      <c r="I510" s="9"/>
      <c r="J510" s="9"/>
      <c r="K510" s="9"/>
      <c r="L510" s="9"/>
      <c r="M510" s="8"/>
      <c r="N510" s="37"/>
      <c r="O510" s="37"/>
      <c r="P510" s="18">
        <f t="shared" si="10"/>
        <v>0</v>
      </c>
    </row>
    <row r="511" spans="1:16" ht="106.5" hidden="1" customHeight="1">
      <c r="A511" s="8"/>
      <c r="B511" s="8"/>
      <c r="C511" s="8"/>
      <c r="D511" s="8"/>
      <c r="E511" s="8"/>
      <c r="F511" s="8"/>
      <c r="G511" s="9"/>
      <c r="H511" s="9"/>
      <c r="I511" s="9"/>
      <c r="J511" s="9"/>
      <c r="K511" s="9"/>
      <c r="L511" s="9"/>
      <c r="M511" s="8"/>
      <c r="N511" s="37"/>
      <c r="O511" s="37"/>
      <c r="P511" s="18">
        <f t="shared" si="10"/>
        <v>0</v>
      </c>
    </row>
    <row r="512" spans="1:16" ht="106.5" hidden="1" customHeight="1">
      <c r="A512" s="8"/>
      <c r="B512" s="8"/>
      <c r="C512" s="8"/>
      <c r="D512" s="8"/>
      <c r="E512" s="8"/>
      <c r="F512" s="8"/>
      <c r="G512" s="9"/>
      <c r="H512" s="9"/>
      <c r="I512" s="9"/>
      <c r="J512" s="9"/>
      <c r="K512" s="9"/>
      <c r="L512" s="9"/>
      <c r="M512" s="8"/>
      <c r="N512" s="37"/>
      <c r="O512" s="37"/>
      <c r="P512" s="18">
        <f t="shared" si="10"/>
        <v>0</v>
      </c>
    </row>
    <row r="513" spans="1:16" ht="106.5" hidden="1" customHeight="1">
      <c r="A513" s="8"/>
      <c r="B513" s="8"/>
      <c r="C513" s="8"/>
      <c r="D513" s="8"/>
      <c r="E513" s="8"/>
      <c r="F513" s="8"/>
      <c r="G513" s="9"/>
      <c r="H513" s="9"/>
      <c r="I513" s="9"/>
      <c r="J513" s="9"/>
      <c r="K513" s="9"/>
      <c r="L513" s="9"/>
      <c r="M513" s="8"/>
      <c r="N513" s="37"/>
      <c r="O513" s="37"/>
      <c r="P513" s="18">
        <f t="shared" si="10"/>
        <v>0</v>
      </c>
    </row>
    <row r="514" spans="1:16" ht="106.5" hidden="1" customHeight="1">
      <c r="A514" s="8"/>
      <c r="B514" s="8"/>
      <c r="C514" s="8"/>
      <c r="D514" s="8"/>
      <c r="E514" s="8"/>
      <c r="F514" s="8"/>
      <c r="G514" s="9"/>
      <c r="H514" s="9"/>
      <c r="I514" s="9"/>
      <c r="J514" s="9"/>
      <c r="K514" s="9"/>
      <c r="L514" s="9"/>
      <c r="M514" s="8"/>
      <c r="N514" s="37"/>
      <c r="O514" s="37"/>
      <c r="P514" s="18">
        <f t="shared" si="10"/>
        <v>0</v>
      </c>
    </row>
    <row r="515" spans="1:16" ht="106.5" hidden="1" customHeight="1">
      <c r="A515" s="8"/>
      <c r="B515" s="8"/>
      <c r="C515" s="8"/>
      <c r="D515" s="8"/>
      <c r="E515" s="8"/>
      <c r="F515" s="8"/>
      <c r="G515" s="9"/>
      <c r="H515" s="9"/>
      <c r="I515" s="9"/>
      <c r="J515" s="9"/>
      <c r="K515" s="9"/>
      <c r="L515" s="9"/>
      <c r="M515" s="8"/>
      <c r="N515" s="37"/>
      <c r="O515" s="37"/>
      <c r="P515" s="18">
        <f t="shared" si="10"/>
        <v>0</v>
      </c>
    </row>
    <row r="516" spans="1:16" ht="106.5" hidden="1" customHeight="1">
      <c r="A516" s="8"/>
      <c r="B516" s="8"/>
      <c r="C516" s="8"/>
      <c r="D516" s="8"/>
      <c r="E516" s="8"/>
      <c r="F516" s="8"/>
      <c r="G516" s="9"/>
      <c r="H516" s="9"/>
      <c r="I516" s="9"/>
      <c r="J516" s="9"/>
      <c r="K516" s="9"/>
      <c r="L516" s="9"/>
      <c r="M516" s="8"/>
      <c r="N516" s="37"/>
      <c r="O516" s="37"/>
      <c r="P516" s="18">
        <f t="shared" si="10"/>
        <v>0</v>
      </c>
    </row>
    <row r="517" spans="1:16" ht="106.5" hidden="1" customHeight="1">
      <c r="A517" s="8"/>
      <c r="B517" s="8"/>
      <c r="C517" s="8"/>
      <c r="D517" s="8"/>
      <c r="E517" s="8"/>
      <c r="F517" s="8"/>
      <c r="G517" s="9"/>
      <c r="H517" s="9"/>
      <c r="I517" s="9"/>
      <c r="J517" s="9"/>
      <c r="K517" s="9"/>
      <c r="L517" s="9"/>
      <c r="M517" s="8"/>
      <c r="N517" s="37"/>
      <c r="O517" s="37"/>
      <c r="P517" s="18">
        <f t="shared" si="10"/>
        <v>0</v>
      </c>
    </row>
    <row r="518" spans="1:16" ht="106.5" hidden="1" customHeight="1">
      <c r="A518" s="8"/>
      <c r="B518" s="8"/>
      <c r="C518" s="8"/>
      <c r="D518" s="8"/>
      <c r="E518" s="8"/>
      <c r="F518" s="8"/>
      <c r="G518" s="9"/>
      <c r="H518" s="9"/>
      <c r="I518" s="9"/>
      <c r="J518" s="9"/>
      <c r="K518" s="9"/>
      <c r="L518" s="9"/>
      <c r="M518" s="8"/>
      <c r="N518" s="37"/>
      <c r="O518" s="37"/>
      <c r="P518" s="18">
        <f t="shared" si="10"/>
        <v>0</v>
      </c>
    </row>
    <row r="519" spans="1:16" ht="106.5" hidden="1" customHeight="1">
      <c r="A519" s="8"/>
      <c r="B519" s="8"/>
      <c r="C519" s="8"/>
      <c r="D519" s="8"/>
      <c r="E519" s="8"/>
      <c r="F519" s="8"/>
      <c r="G519" s="9"/>
      <c r="H519" s="9"/>
      <c r="I519" s="9"/>
      <c r="J519" s="9"/>
      <c r="K519" s="9"/>
      <c r="L519" s="9"/>
      <c r="M519" s="8"/>
      <c r="N519" s="37"/>
      <c r="O519" s="37"/>
      <c r="P519" s="18">
        <f t="shared" si="10"/>
        <v>0</v>
      </c>
    </row>
    <row r="520" spans="1:16" ht="106.5" hidden="1" customHeight="1">
      <c r="A520" s="8"/>
      <c r="B520" s="8"/>
      <c r="C520" s="8"/>
      <c r="D520" s="8"/>
      <c r="E520" s="8"/>
      <c r="F520" s="8"/>
      <c r="G520" s="9"/>
      <c r="H520" s="9"/>
      <c r="I520" s="9"/>
      <c r="J520" s="9"/>
      <c r="K520" s="9"/>
      <c r="L520" s="9"/>
      <c r="M520" s="8"/>
      <c r="N520" s="37"/>
      <c r="O520" s="37"/>
      <c r="P520" s="18">
        <f t="shared" si="10"/>
        <v>0</v>
      </c>
    </row>
    <row r="521" spans="1:16" ht="106.5" hidden="1" customHeight="1">
      <c r="A521" s="8"/>
      <c r="B521" s="8"/>
      <c r="C521" s="8"/>
      <c r="D521" s="8"/>
      <c r="E521" s="8"/>
      <c r="F521" s="8"/>
      <c r="G521" s="9"/>
      <c r="H521" s="9"/>
      <c r="I521" s="9"/>
      <c r="J521" s="9"/>
      <c r="K521" s="9"/>
      <c r="L521" s="9"/>
      <c r="M521" s="8"/>
      <c r="N521" s="37"/>
      <c r="O521" s="37"/>
      <c r="P521" s="18">
        <f t="shared" si="10"/>
        <v>0</v>
      </c>
    </row>
    <row r="522" spans="1:16" ht="106.5" hidden="1" customHeight="1">
      <c r="A522" s="8"/>
      <c r="B522" s="8"/>
      <c r="C522" s="8"/>
      <c r="D522" s="8"/>
      <c r="E522" s="8"/>
      <c r="F522" s="8"/>
      <c r="G522" s="9"/>
      <c r="H522" s="9"/>
      <c r="I522" s="9"/>
      <c r="J522" s="9"/>
      <c r="K522" s="9"/>
      <c r="L522" s="9"/>
      <c r="M522" s="8"/>
      <c r="N522" s="37"/>
      <c r="O522" s="37"/>
      <c r="P522" s="18">
        <f t="shared" si="10"/>
        <v>0</v>
      </c>
    </row>
    <row r="523" spans="1:16" ht="106.5" hidden="1" customHeight="1">
      <c r="A523" s="8"/>
      <c r="B523" s="8"/>
      <c r="C523" s="8"/>
      <c r="D523" s="8"/>
      <c r="E523" s="8"/>
      <c r="F523" s="8"/>
      <c r="G523" s="9"/>
      <c r="H523" s="9"/>
      <c r="I523" s="9"/>
      <c r="J523" s="9"/>
      <c r="K523" s="9"/>
      <c r="L523" s="9"/>
      <c r="M523" s="8"/>
      <c r="N523" s="37"/>
      <c r="O523" s="37"/>
      <c r="P523" s="18">
        <f t="shared" si="10"/>
        <v>0</v>
      </c>
    </row>
    <row r="524" spans="1:16" ht="106.5" hidden="1" customHeight="1">
      <c r="A524" s="8"/>
      <c r="B524" s="8"/>
      <c r="C524" s="8"/>
      <c r="D524" s="8"/>
      <c r="E524" s="8"/>
      <c r="F524" s="8"/>
      <c r="G524" s="9"/>
      <c r="H524" s="9"/>
      <c r="I524" s="9"/>
      <c r="J524" s="9"/>
      <c r="K524" s="9"/>
      <c r="L524" s="9"/>
      <c r="M524" s="8"/>
      <c r="N524" s="37"/>
      <c r="O524" s="37"/>
      <c r="P524" s="18">
        <f t="shared" si="10"/>
        <v>0</v>
      </c>
    </row>
    <row r="525" spans="1:16" ht="106.5" hidden="1" customHeight="1">
      <c r="A525" s="8"/>
      <c r="B525" s="8"/>
      <c r="C525" s="8"/>
      <c r="D525" s="8"/>
      <c r="E525" s="8"/>
      <c r="F525" s="8"/>
      <c r="G525" s="9"/>
      <c r="H525" s="9"/>
      <c r="I525" s="9"/>
      <c r="J525" s="9"/>
      <c r="K525" s="9"/>
      <c r="L525" s="9"/>
      <c r="M525" s="8"/>
      <c r="N525" s="37"/>
      <c r="O525" s="37"/>
      <c r="P525" s="18">
        <f t="shared" si="10"/>
        <v>0</v>
      </c>
    </row>
    <row r="526" spans="1:16" ht="106.5" hidden="1" customHeight="1">
      <c r="A526" s="8"/>
      <c r="B526" s="8"/>
      <c r="C526" s="8"/>
      <c r="D526" s="8"/>
      <c r="E526" s="8"/>
      <c r="F526" s="8"/>
      <c r="G526" s="9"/>
      <c r="H526" s="9"/>
      <c r="I526" s="9"/>
      <c r="J526" s="9"/>
      <c r="K526" s="9"/>
      <c r="L526" s="9"/>
      <c r="M526" s="8"/>
      <c r="N526" s="37"/>
      <c r="O526" s="37"/>
      <c r="P526" s="18">
        <f t="shared" si="10"/>
        <v>0</v>
      </c>
    </row>
    <row r="527" spans="1:16" ht="106.5" hidden="1" customHeight="1">
      <c r="A527" s="8"/>
      <c r="B527" s="8"/>
      <c r="C527" s="8"/>
      <c r="D527" s="8"/>
      <c r="E527" s="8"/>
      <c r="F527" s="8"/>
      <c r="G527" s="9"/>
      <c r="H527" s="9"/>
      <c r="I527" s="9"/>
      <c r="J527" s="9"/>
      <c r="K527" s="9"/>
      <c r="L527" s="9"/>
      <c r="M527" s="8"/>
      <c r="N527" s="37"/>
      <c r="O527" s="37"/>
      <c r="P527" s="18">
        <f t="shared" si="10"/>
        <v>0</v>
      </c>
    </row>
    <row r="528" spans="1:16" ht="106.5" hidden="1" customHeight="1">
      <c r="A528" s="8"/>
      <c r="B528" s="8"/>
      <c r="C528" s="8"/>
      <c r="D528" s="8"/>
      <c r="E528" s="8"/>
      <c r="F528" s="8"/>
      <c r="G528" s="9"/>
      <c r="H528" s="9"/>
      <c r="I528" s="9"/>
      <c r="J528" s="9"/>
      <c r="K528" s="9"/>
      <c r="L528" s="9"/>
      <c r="M528" s="8"/>
      <c r="N528" s="37"/>
      <c r="O528" s="37"/>
      <c r="P528" s="18">
        <f t="shared" si="10"/>
        <v>0</v>
      </c>
    </row>
    <row r="529" spans="1:16" ht="106.5" hidden="1" customHeight="1">
      <c r="A529" s="8"/>
      <c r="B529" s="8"/>
      <c r="C529" s="8"/>
      <c r="D529" s="8"/>
      <c r="E529" s="8"/>
      <c r="F529" s="8"/>
      <c r="G529" s="9"/>
      <c r="H529" s="9"/>
      <c r="I529" s="9"/>
      <c r="J529" s="9"/>
      <c r="K529" s="9"/>
      <c r="L529" s="9"/>
      <c r="M529" s="8"/>
      <c r="N529" s="37"/>
      <c r="O529" s="37"/>
      <c r="P529" s="18">
        <f t="shared" si="10"/>
        <v>0</v>
      </c>
    </row>
    <row r="530" spans="1:16" ht="106.5" hidden="1" customHeight="1">
      <c r="A530" s="8"/>
      <c r="B530" s="8"/>
      <c r="C530" s="8"/>
      <c r="D530" s="8"/>
      <c r="E530" s="8"/>
      <c r="F530" s="8"/>
      <c r="G530" s="9"/>
      <c r="H530" s="9"/>
      <c r="I530" s="9"/>
      <c r="J530" s="9"/>
      <c r="K530" s="9"/>
      <c r="L530" s="9"/>
      <c r="M530" s="8"/>
      <c r="N530" s="37"/>
      <c r="O530" s="37"/>
      <c r="P530" s="18">
        <f t="shared" si="10"/>
        <v>0</v>
      </c>
    </row>
    <row r="531" spans="1:16" ht="106.5" hidden="1" customHeight="1">
      <c r="A531" s="8"/>
      <c r="B531" s="8"/>
      <c r="C531" s="8"/>
      <c r="D531" s="8"/>
      <c r="E531" s="8"/>
      <c r="F531" s="8"/>
      <c r="G531" s="9"/>
      <c r="H531" s="9"/>
      <c r="I531" s="9"/>
      <c r="J531" s="9"/>
      <c r="K531" s="9"/>
      <c r="L531" s="9"/>
      <c r="M531" s="8"/>
      <c r="N531" s="37"/>
      <c r="O531" s="37"/>
      <c r="P531" s="18">
        <f t="shared" si="10"/>
        <v>0</v>
      </c>
    </row>
    <row r="532" spans="1:16" ht="106.5" hidden="1" customHeight="1">
      <c r="A532" s="8"/>
      <c r="B532" s="8"/>
      <c r="C532" s="8"/>
      <c r="D532" s="8"/>
      <c r="E532" s="8"/>
      <c r="F532" s="8"/>
      <c r="G532" s="9"/>
      <c r="H532" s="9"/>
      <c r="I532" s="9"/>
      <c r="J532" s="9"/>
      <c r="K532" s="9"/>
      <c r="L532" s="9"/>
      <c r="M532" s="8"/>
      <c r="N532" s="37"/>
      <c r="O532" s="37"/>
      <c r="P532" s="18">
        <f t="shared" si="10"/>
        <v>0</v>
      </c>
    </row>
    <row r="533" spans="1:16" ht="106.5" hidden="1" customHeight="1">
      <c r="A533" s="8"/>
      <c r="B533" s="8"/>
      <c r="C533" s="8"/>
      <c r="D533" s="8"/>
      <c r="E533" s="8"/>
      <c r="F533" s="8"/>
      <c r="G533" s="9"/>
      <c r="H533" s="9"/>
      <c r="I533" s="9"/>
      <c r="J533" s="9"/>
      <c r="K533" s="9"/>
      <c r="L533" s="9"/>
      <c r="M533" s="8"/>
      <c r="N533" s="37"/>
      <c r="O533" s="37"/>
      <c r="P533" s="18">
        <f t="shared" si="10"/>
        <v>0</v>
      </c>
    </row>
    <row r="534" spans="1:16" ht="106.5" hidden="1" customHeight="1">
      <c r="A534" s="8"/>
      <c r="B534" s="8"/>
      <c r="C534" s="8"/>
      <c r="D534" s="8"/>
      <c r="E534" s="8"/>
      <c r="F534" s="8"/>
      <c r="G534" s="9"/>
      <c r="H534" s="9"/>
      <c r="I534" s="9"/>
      <c r="J534" s="9"/>
      <c r="K534" s="9"/>
      <c r="L534" s="9"/>
      <c r="M534" s="8"/>
      <c r="N534" s="37"/>
      <c r="O534" s="37"/>
      <c r="P534" s="18">
        <f t="shared" si="10"/>
        <v>0</v>
      </c>
    </row>
    <row r="535" spans="1:16" ht="106.5" hidden="1" customHeight="1">
      <c r="A535" s="8"/>
      <c r="B535" s="8"/>
      <c r="C535" s="8"/>
      <c r="D535" s="8"/>
      <c r="E535" s="8"/>
      <c r="F535" s="8"/>
      <c r="G535" s="9"/>
      <c r="H535" s="9"/>
      <c r="I535" s="9"/>
      <c r="J535" s="9"/>
      <c r="K535" s="9"/>
      <c r="L535" s="9"/>
      <c r="M535" s="8"/>
      <c r="N535" s="37"/>
      <c r="O535" s="37"/>
      <c r="P535" s="18">
        <f t="shared" si="10"/>
        <v>0</v>
      </c>
    </row>
    <row r="536" spans="1:16" ht="106.5" hidden="1" customHeight="1">
      <c r="A536" s="8"/>
      <c r="B536" s="8"/>
      <c r="C536" s="8"/>
      <c r="D536" s="8"/>
      <c r="E536" s="8"/>
      <c r="F536" s="8"/>
      <c r="G536" s="9"/>
      <c r="H536" s="9"/>
      <c r="I536" s="9"/>
      <c r="J536" s="9"/>
      <c r="K536" s="9"/>
      <c r="L536" s="9"/>
      <c r="M536" s="8"/>
      <c r="N536" s="37"/>
      <c r="O536" s="37"/>
      <c r="P536" s="18">
        <f t="shared" si="10"/>
        <v>0</v>
      </c>
    </row>
    <row r="537" spans="1:16" ht="106.5" hidden="1" customHeight="1">
      <c r="A537" s="8"/>
      <c r="B537" s="8"/>
      <c r="C537" s="8"/>
      <c r="D537" s="8"/>
      <c r="E537" s="8"/>
      <c r="F537" s="8"/>
      <c r="G537" s="9"/>
      <c r="H537" s="9"/>
      <c r="I537" s="9"/>
      <c r="J537" s="9"/>
      <c r="K537" s="9"/>
      <c r="L537" s="9"/>
      <c r="M537" s="8"/>
      <c r="N537" s="37"/>
      <c r="O537" s="37"/>
      <c r="P537" s="18">
        <f t="shared" si="10"/>
        <v>0</v>
      </c>
    </row>
    <row r="538" spans="1:16" ht="106.5" hidden="1" customHeight="1">
      <c r="A538" s="8"/>
      <c r="B538" s="8"/>
      <c r="C538" s="8"/>
      <c r="D538" s="8"/>
      <c r="E538" s="8"/>
      <c r="F538" s="8"/>
      <c r="G538" s="9"/>
      <c r="H538" s="9"/>
      <c r="I538" s="9"/>
      <c r="J538" s="9"/>
      <c r="K538" s="9"/>
      <c r="L538" s="9"/>
      <c r="M538" s="8"/>
      <c r="N538" s="37"/>
      <c r="O538" s="37"/>
      <c r="P538" s="18">
        <f t="shared" si="10"/>
        <v>0</v>
      </c>
    </row>
    <row r="539" spans="1:16" ht="106.5" hidden="1" customHeight="1">
      <c r="A539" s="8"/>
      <c r="B539" s="8"/>
      <c r="C539" s="8"/>
      <c r="D539" s="8"/>
      <c r="E539" s="8"/>
      <c r="F539" s="8"/>
      <c r="G539" s="9"/>
      <c r="H539" s="9"/>
      <c r="I539" s="9"/>
      <c r="J539" s="9"/>
      <c r="K539" s="9"/>
      <c r="L539" s="9"/>
      <c r="M539" s="8"/>
      <c r="N539" s="37"/>
      <c r="O539" s="37"/>
      <c r="P539" s="18">
        <f t="shared" si="10"/>
        <v>0</v>
      </c>
    </row>
    <row r="540" spans="1:16" ht="106.5" hidden="1" customHeight="1">
      <c r="A540" s="8"/>
      <c r="B540" s="8"/>
      <c r="C540" s="8"/>
      <c r="D540" s="8"/>
      <c r="E540" s="8"/>
      <c r="F540" s="8"/>
      <c r="G540" s="9"/>
      <c r="H540" s="9"/>
      <c r="I540" s="9"/>
      <c r="J540" s="9"/>
      <c r="K540" s="9"/>
      <c r="L540" s="9"/>
      <c r="M540" s="8"/>
      <c r="N540" s="37"/>
      <c r="O540" s="37"/>
      <c r="P540" s="18">
        <f t="shared" si="10"/>
        <v>0</v>
      </c>
    </row>
    <row r="541" spans="1:16" ht="106.5" hidden="1" customHeight="1">
      <c r="A541" s="8"/>
      <c r="B541" s="8"/>
      <c r="C541" s="8"/>
      <c r="D541" s="8"/>
      <c r="E541" s="8"/>
      <c r="F541" s="8"/>
      <c r="G541" s="9"/>
      <c r="H541" s="9"/>
      <c r="I541" s="9"/>
      <c r="J541" s="9"/>
      <c r="K541" s="9"/>
      <c r="L541" s="9"/>
      <c r="M541" s="8"/>
      <c r="N541" s="37"/>
      <c r="O541" s="37"/>
      <c r="P541" s="18">
        <f t="shared" si="10"/>
        <v>0</v>
      </c>
    </row>
    <row r="542" spans="1:16" ht="106.5" hidden="1" customHeight="1">
      <c r="A542" s="8"/>
      <c r="B542" s="8"/>
      <c r="C542" s="8"/>
      <c r="D542" s="8"/>
      <c r="E542" s="8"/>
      <c r="F542" s="8"/>
      <c r="G542" s="9"/>
      <c r="H542" s="9"/>
      <c r="I542" s="9"/>
      <c r="J542" s="9"/>
      <c r="K542" s="9"/>
      <c r="L542" s="9"/>
      <c r="M542" s="8"/>
      <c r="N542" s="37"/>
      <c r="O542" s="37"/>
      <c r="P542" s="18">
        <f t="shared" si="10"/>
        <v>0</v>
      </c>
    </row>
    <row r="543" spans="1:16" ht="106.5" hidden="1" customHeight="1">
      <c r="A543" s="8"/>
      <c r="B543" s="8"/>
      <c r="C543" s="8"/>
      <c r="D543" s="8"/>
      <c r="E543" s="8"/>
      <c r="F543" s="8"/>
      <c r="G543" s="9"/>
      <c r="H543" s="9"/>
      <c r="I543" s="9"/>
      <c r="J543" s="9"/>
      <c r="K543" s="9"/>
      <c r="L543" s="9"/>
      <c r="M543" s="8"/>
      <c r="N543" s="37"/>
      <c r="O543" s="37"/>
      <c r="P543" s="18">
        <f t="shared" si="10"/>
        <v>0</v>
      </c>
    </row>
    <row r="544" spans="1:16" ht="106.5" hidden="1" customHeight="1">
      <c r="A544" s="8"/>
      <c r="B544" s="8"/>
      <c r="C544" s="8"/>
      <c r="D544" s="8"/>
      <c r="E544" s="8"/>
      <c r="F544" s="8"/>
      <c r="G544" s="9"/>
      <c r="H544" s="9"/>
      <c r="I544" s="9"/>
      <c r="J544" s="9"/>
      <c r="K544" s="9"/>
      <c r="L544" s="9"/>
      <c r="M544" s="8"/>
      <c r="N544" s="37"/>
      <c r="O544" s="37"/>
      <c r="P544" s="18">
        <f t="shared" si="10"/>
        <v>0</v>
      </c>
    </row>
    <row r="545" spans="1:16" ht="106.5" hidden="1" customHeight="1">
      <c r="A545" s="8"/>
      <c r="B545" s="8"/>
      <c r="C545" s="8"/>
      <c r="D545" s="8"/>
      <c r="E545" s="8"/>
      <c r="F545" s="8"/>
      <c r="G545" s="9"/>
      <c r="H545" s="9"/>
      <c r="I545" s="9"/>
      <c r="J545" s="9"/>
      <c r="K545" s="9"/>
      <c r="L545" s="9"/>
      <c r="M545" s="8"/>
      <c r="N545" s="37"/>
      <c r="O545" s="37"/>
      <c r="P545" s="18">
        <f t="shared" si="10"/>
        <v>0</v>
      </c>
    </row>
    <row r="546" spans="1:16" ht="106.5" hidden="1" customHeight="1">
      <c r="A546" s="8"/>
      <c r="B546" s="8"/>
      <c r="C546" s="8"/>
      <c r="D546" s="8"/>
      <c r="E546" s="8"/>
      <c r="F546" s="8"/>
      <c r="G546" s="9"/>
      <c r="H546" s="9"/>
      <c r="I546" s="9"/>
      <c r="J546" s="9"/>
      <c r="K546" s="9"/>
      <c r="L546" s="9"/>
      <c r="M546" s="8"/>
      <c r="N546" s="37"/>
      <c r="O546" s="37"/>
      <c r="P546" s="18">
        <f t="shared" si="10"/>
        <v>0</v>
      </c>
    </row>
    <row r="547" spans="1:16" ht="106.5" hidden="1" customHeight="1">
      <c r="A547" s="8"/>
      <c r="B547" s="8"/>
      <c r="C547" s="8"/>
      <c r="D547" s="8"/>
      <c r="E547" s="8"/>
      <c r="F547" s="8"/>
      <c r="G547" s="9"/>
      <c r="H547" s="9"/>
      <c r="I547" s="9"/>
      <c r="J547" s="9"/>
      <c r="K547" s="9"/>
      <c r="L547" s="9"/>
      <c r="M547" s="8"/>
      <c r="N547" s="37"/>
      <c r="O547" s="37"/>
      <c r="P547" s="18">
        <f t="shared" si="10"/>
        <v>0</v>
      </c>
    </row>
    <row r="548" spans="1:16" ht="106.5" hidden="1" customHeight="1">
      <c r="A548" s="8"/>
      <c r="B548" s="8"/>
      <c r="C548" s="8"/>
      <c r="D548" s="8"/>
      <c r="E548" s="8"/>
      <c r="F548" s="8"/>
      <c r="G548" s="9"/>
      <c r="H548" s="9"/>
      <c r="I548" s="9"/>
      <c r="J548" s="9"/>
      <c r="K548" s="9"/>
      <c r="L548" s="9"/>
      <c r="M548" s="8"/>
      <c r="N548" s="37"/>
      <c r="O548" s="37"/>
      <c r="P548" s="18">
        <f t="shared" si="10"/>
        <v>0</v>
      </c>
    </row>
    <row r="549" spans="1:16" ht="106.5" hidden="1" customHeight="1">
      <c r="A549" s="8"/>
      <c r="B549" s="8"/>
      <c r="C549" s="8"/>
      <c r="D549" s="8"/>
      <c r="E549" s="8"/>
      <c r="F549" s="8"/>
      <c r="G549" s="9"/>
      <c r="H549" s="9"/>
      <c r="I549" s="9"/>
      <c r="J549" s="9"/>
      <c r="K549" s="9"/>
      <c r="L549" s="9"/>
      <c r="M549" s="8"/>
      <c r="N549" s="37"/>
      <c r="O549" s="37"/>
      <c r="P549" s="18">
        <f t="shared" si="10"/>
        <v>0</v>
      </c>
    </row>
    <row r="550" spans="1:16" ht="106.5" hidden="1" customHeight="1">
      <c r="A550" s="8"/>
      <c r="B550" s="8"/>
      <c r="C550" s="8"/>
      <c r="D550" s="8"/>
      <c r="E550" s="8"/>
      <c r="F550" s="8"/>
      <c r="G550" s="9"/>
      <c r="H550" s="9"/>
      <c r="I550" s="9"/>
      <c r="J550" s="9"/>
      <c r="K550" s="9"/>
      <c r="L550" s="9"/>
      <c r="M550" s="8"/>
      <c r="N550" s="37"/>
      <c r="O550" s="37"/>
      <c r="P550" s="18">
        <f t="shared" si="10"/>
        <v>0</v>
      </c>
    </row>
    <row r="551" spans="1:16" ht="106.5" hidden="1" customHeight="1">
      <c r="A551" s="8"/>
      <c r="B551" s="8"/>
      <c r="C551" s="8"/>
      <c r="D551" s="8"/>
      <c r="E551" s="8"/>
      <c r="F551" s="8"/>
      <c r="G551" s="9"/>
      <c r="H551" s="9"/>
      <c r="I551" s="9"/>
      <c r="J551" s="9"/>
      <c r="K551" s="9"/>
      <c r="L551" s="9"/>
      <c r="M551" s="8"/>
      <c r="N551" s="37"/>
      <c r="O551" s="37"/>
      <c r="P551" s="18">
        <f t="shared" si="10"/>
        <v>0</v>
      </c>
    </row>
    <row r="552" spans="1:16" ht="106.5" hidden="1" customHeight="1">
      <c r="A552" s="8"/>
      <c r="B552" s="8"/>
      <c r="C552" s="8"/>
      <c r="D552" s="8"/>
      <c r="E552" s="8"/>
      <c r="F552" s="8"/>
      <c r="G552" s="9"/>
      <c r="H552" s="9"/>
      <c r="I552" s="9"/>
      <c r="J552" s="9"/>
      <c r="K552" s="9"/>
      <c r="L552" s="9"/>
      <c r="M552" s="8"/>
      <c r="N552" s="37"/>
      <c r="O552" s="37"/>
      <c r="P552" s="18">
        <f t="shared" si="10"/>
        <v>0</v>
      </c>
    </row>
    <row r="553" spans="1:16" ht="106.5" hidden="1" customHeight="1">
      <c r="A553" s="8"/>
      <c r="B553" s="8"/>
      <c r="C553" s="8"/>
      <c r="D553" s="8"/>
      <c r="E553" s="8"/>
      <c r="F553" s="8"/>
      <c r="G553" s="9"/>
      <c r="H553" s="9"/>
      <c r="I553" s="9"/>
      <c r="J553" s="9"/>
      <c r="K553" s="9"/>
      <c r="L553" s="9"/>
      <c r="M553" s="8"/>
      <c r="N553" s="37"/>
      <c r="O553" s="37"/>
      <c r="P553" s="18">
        <f t="shared" si="10"/>
        <v>0</v>
      </c>
    </row>
    <row r="554" spans="1:16" ht="106.5" hidden="1" customHeight="1">
      <c r="A554" s="8"/>
      <c r="B554" s="8"/>
      <c r="C554" s="8"/>
      <c r="D554" s="8"/>
      <c r="E554" s="8"/>
      <c r="F554" s="8"/>
      <c r="G554" s="9"/>
      <c r="H554" s="9"/>
      <c r="I554" s="9"/>
      <c r="J554" s="9"/>
      <c r="K554" s="9"/>
      <c r="L554" s="9"/>
      <c r="M554" s="8"/>
      <c r="N554" s="37"/>
      <c r="O554" s="37"/>
      <c r="P554" s="18">
        <f t="shared" si="10"/>
        <v>0</v>
      </c>
    </row>
    <row r="555" spans="1:16" ht="106.5" hidden="1" customHeight="1">
      <c r="A555" s="8"/>
      <c r="B555" s="8"/>
      <c r="C555" s="8"/>
      <c r="D555" s="8"/>
      <c r="E555" s="8"/>
      <c r="F555" s="8"/>
      <c r="G555" s="9"/>
      <c r="H555" s="9"/>
      <c r="I555" s="9"/>
      <c r="J555" s="9"/>
      <c r="K555" s="9"/>
      <c r="L555" s="9"/>
      <c r="M555" s="8"/>
      <c r="N555" s="37"/>
      <c r="O555" s="37"/>
      <c r="P555" s="18">
        <f t="shared" si="10"/>
        <v>0</v>
      </c>
    </row>
    <row r="556" spans="1:16" ht="106.5" hidden="1" customHeight="1">
      <c r="A556" s="8"/>
      <c r="B556" s="8"/>
      <c r="C556" s="8"/>
      <c r="D556" s="8"/>
      <c r="E556" s="8"/>
      <c r="F556" s="8"/>
      <c r="G556" s="9"/>
      <c r="H556" s="9"/>
      <c r="I556" s="9"/>
      <c r="J556" s="9"/>
      <c r="K556" s="9"/>
      <c r="L556" s="9"/>
      <c r="M556" s="8"/>
      <c r="N556" s="37"/>
      <c r="O556" s="37"/>
      <c r="P556" s="18">
        <f t="shared" si="10"/>
        <v>0</v>
      </c>
    </row>
    <row r="557" spans="1:16" ht="106.5" hidden="1" customHeight="1">
      <c r="A557" s="8"/>
      <c r="B557" s="8"/>
      <c r="C557" s="8"/>
      <c r="D557" s="8"/>
      <c r="E557" s="8"/>
      <c r="F557" s="8"/>
      <c r="G557" s="9"/>
      <c r="H557" s="9"/>
      <c r="I557" s="9"/>
      <c r="J557" s="9"/>
      <c r="K557" s="9"/>
      <c r="L557" s="9"/>
      <c r="M557" s="8"/>
      <c r="N557" s="37"/>
      <c r="O557" s="37"/>
      <c r="P557" s="18">
        <f t="shared" si="10"/>
        <v>0</v>
      </c>
    </row>
    <row r="558" spans="1:16" ht="106.5" hidden="1" customHeight="1">
      <c r="A558" s="8"/>
      <c r="B558" s="8"/>
      <c r="C558" s="8"/>
      <c r="D558" s="8"/>
      <c r="E558" s="8"/>
      <c r="F558" s="8"/>
      <c r="G558" s="9"/>
      <c r="H558" s="9"/>
      <c r="I558" s="9"/>
      <c r="J558" s="9"/>
      <c r="K558" s="9"/>
      <c r="L558" s="9"/>
      <c r="M558" s="8"/>
      <c r="N558" s="37"/>
      <c r="O558" s="37"/>
      <c r="P558" s="18">
        <f t="shared" si="10"/>
        <v>0</v>
      </c>
    </row>
    <row r="559" spans="1:16" ht="106.5" hidden="1" customHeight="1">
      <c r="A559" s="8"/>
      <c r="B559" s="8"/>
      <c r="C559" s="8"/>
      <c r="D559" s="8"/>
      <c r="E559" s="8"/>
      <c r="F559" s="8"/>
      <c r="G559" s="9"/>
      <c r="H559" s="9"/>
      <c r="I559" s="9"/>
      <c r="J559" s="9"/>
      <c r="K559" s="9"/>
      <c r="L559" s="9"/>
      <c r="M559" s="8"/>
      <c r="N559" s="37"/>
      <c r="O559" s="37"/>
      <c r="P559" s="18">
        <f t="shared" si="10"/>
        <v>0</v>
      </c>
    </row>
    <row r="560" spans="1:16" ht="106.5" hidden="1" customHeight="1">
      <c r="A560" s="8"/>
      <c r="B560" s="8"/>
      <c r="C560" s="8"/>
      <c r="D560" s="8"/>
      <c r="E560" s="8"/>
      <c r="F560" s="8"/>
      <c r="G560" s="9"/>
      <c r="H560" s="9"/>
      <c r="I560" s="9"/>
      <c r="J560" s="9"/>
      <c r="K560" s="9"/>
      <c r="L560" s="9"/>
      <c r="M560" s="8"/>
      <c r="N560" s="37"/>
      <c r="O560" s="37"/>
      <c r="P560" s="18">
        <f t="shared" si="10"/>
        <v>0</v>
      </c>
    </row>
    <row r="561" spans="1:16" ht="106.5" hidden="1" customHeight="1">
      <c r="A561" s="8"/>
      <c r="B561" s="8"/>
      <c r="C561" s="8"/>
      <c r="D561" s="8"/>
      <c r="E561" s="8"/>
      <c r="F561" s="8"/>
      <c r="G561" s="9"/>
      <c r="H561" s="9"/>
      <c r="I561" s="9"/>
      <c r="J561" s="9"/>
      <c r="K561" s="9"/>
      <c r="L561" s="9"/>
      <c r="M561" s="8"/>
      <c r="N561" s="37"/>
      <c r="O561" s="37"/>
      <c r="P561" s="18">
        <f t="shared" si="10"/>
        <v>0</v>
      </c>
    </row>
    <row r="562" spans="1:16" ht="106.5" hidden="1" customHeight="1">
      <c r="A562" s="8"/>
      <c r="B562" s="8"/>
      <c r="C562" s="8"/>
      <c r="D562" s="8"/>
      <c r="E562" s="8"/>
      <c r="F562" s="8"/>
      <c r="G562" s="9"/>
      <c r="H562" s="9"/>
      <c r="I562" s="9"/>
      <c r="J562" s="9"/>
      <c r="K562" s="9"/>
      <c r="L562" s="9"/>
      <c r="M562" s="8"/>
      <c r="N562" s="37"/>
      <c r="O562" s="37"/>
      <c r="P562" s="18">
        <f t="shared" si="10"/>
        <v>0</v>
      </c>
    </row>
    <row r="563" spans="1:16" ht="106.5" hidden="1" customHeight="1">
      <c r="A563" s="8"/>
      <c r="B563" s="8"/>
      <c r="C563" s="8"/>
      <c r="D563" s="8"/>
      <c r="E563" s="8"/>
      <c r="F563" s="8"/>
      <c r="G563" s="9"/>
      <c r="H563" s="9"/>
      <c r="I563" s="9"/>
      <c r="J563" s="9"/>
      <c r="K563" s="9"/>
      <c r="L563" s="9"/>
      <c r="M563" s="8"/>
      <c r="N563" s="37"/>
      <c r="O563" s="37"/>
      <c r="P563" s="18">
        <f t="shared" si="10"/>
        <v>0</v>
      </c>
    </row>
    <row r="564" spans="1:16" ht="106.5" hidden="1" customHeight="1">
      <c r="A564" s="8"/>
      <c r="B564" s="8"/>
      <c r="C564" s="8"/>
      <c r="D564" s="8"/>
      <c r="E564" s="8"/>
      <c r="F564" s="8"/>
      <c r="G564" s="9"/>
      <c r="H564" s="9"/>
      <c r="I564" s="9"/>
      <c r="J564" s="9"/>
      <c r="K564" s="9"/>
      <c r="L564" s="9"/>
      <c r="M564" s="8"/>
      <c r="N564" s="37"/>
      <c r="O564" s="37"/>
      <c r="P564" s="18">
        <f t="shared" si="10"/>
        <v>0</v>
      </c>
    </row>
    <row r="565" spans="1:16" ht="106.5" hidden="1" customHeight="1">
      <c r="A565" s="8"/>
      <c r="B565" s="8"/>
      <c r="C565" s="8"/>
      <c r="D565" s="8"/>
      <c r="E565" s="8"/>
      <c r="F565" s="8"/>
      <c r="G565" s="9"/>
      <c r="H565" s="9"/>
      <c r="I565" s="9"/>
      <c r="J565" s="9"/>
      <c r="K565" s="9"/>
      <c r="L565" s="9"/>
      <c r="M565" s="8"/>
      <c r="N565" s="37"/>
      <c r="O565" s="37"/>
      <c r="P565" s="18">
        <f t="shared" si="10"/>
        <v>0</v>
      </c>
    </row>
    <row r="566" spans="1:16" ht="106.5" hidden="1" customHeight="1">
      <c r="A566" s="8"/>
      <c r="B566" s="8"/>
      <c r="C566" s="8"/>
      <c r="D566" s="8"/>
      <c r="E566" s="8"/>
      <c r="F566" s="8"/>
      <c r="G566" s="9"/>
      <c r="H566" s="9"/>
      <c r="I566" s="9"/>
      <c r="J566" s="9"/>
      <c r="K566" s="9"/>
      <c r="L566" s="9"/>
      <c r="M566" s="8"/>
      <c r="N566" s="37"/>
      <c r="O566" s="37"/>
      <c r="P566" s="18">
        <f t="shared" si="10"/>
        <v>0</v>
      </c>
    </row>
    <row r="567" spans="1:16" ht="106.5" hidden="1" customHeight="1">
      <c r="A567" s="8"/>
      <c r="B567" s="8"/>
      <c r="C567" s="8"/>
      <c r="D567" s="8"/>
      <c r="E567" s="8"/>
      <c r="F567" s="8"/>
      <c r="G567" s="9"/>
      <c r="H567" s="9"/>
      <c r="I567" s="9"/>
      <c r="J567" s="9"/>
      <c r="K567" s="9"/>
      <c r="L567" s="9"/>
      <c r="M567" s="8"/>
      <c r="N567" s="37"/>
      <c r="O567" s="37"/>
      <c r="P567" s="18">
        <f t="shared" si="10"/>
        <v>0</v>
      </c>
    </row>
    <row r="568" spans="1:16" ht="106.5" hidden="1" customHeight="1">
      <c r="A568" s="8"/>
      <c r="B568" s="8"/>
      <c r="C568" s="8"/>
      <c r="D568" s="8"/>
      <c r="E568" s="8"/>
      <c r="F568" s="8"/>
      <c r="G568" s="9"/>
      <c r="H568" s="9"/>
      <c r="I568" s="9"/>
      <c r="J568" s="9"/>
      <c r="K568" s="9"/>
      <c r="L568" s="9"/>
      <c r="M568" s="8"/>
      <c r="N568" s="37"/>
      <c r="O568" s="37"/>
      <c r="P568" s="18">
        <f t="shared" si="10"/>
        <v>0</v>
      </c>
    </row>
    <row r="569" spans="1:16" ht="106.5" hidden="1" customHeight="1">
      <c r="A569" s="8"/>
      <c r="B569" s="8"/>
      <c r="C569" s="8"/>
      <c r="D569" s="8"/>
      <c r="E569" s="8"/>
      <c r="F569" s="8"/>
      <c r="G569" s="9"/>
      <c r="H569" s="9"/>
      <c r="I569" s="9"/>
      <c r="J569" s="9"/>
      <c r="K569" s="9"/>
      <c r="L569" s="9"/>
      <c r="M569" s="8"/>
      <c r="N569" s="37"/>
      <c r="O569" s="37"/>
      <c r="P569" s="18">
        <f t="shared" si="10"/>
        <v>0</v>
      </c>
    </row>
    <row r="570" spans="1:16" ht="106.5" hidden="1" customHeight="1">
      <c r="A570" s="8"/>
      <c r="B570" s="8"/>
      <c r="C570" s="8"/>
      <c r="D570" s="8"/>
      <c r="E570" s="8"/>
      <c r="F570" s="8"/>
      <c r="G570" s="9"/>
      <c r="H570" s="9"/>
      <c r="I570" s="9"/>
      <c r="J570" s="9"/>
      <c r="K570" s="9"/>
      <c r="L570" s="9"/>
      <c r="M570" s="8"/>
      <c r="N570" s="37"/>
      <c r="O570" s="37"/>
      <c r="P570" s="18">
        <f t="shared" si="10"/>
        <v>0</v>
      </c>
    </row>
    <row r="571" spans="1:16" ht="106.5" hidden="1" customHeight="1">
      <c r="A571" s="8"/>
      <c r="B571" s="8"/>
      <c r="C571" s="8"/>
      <c r="D571" s="8"/>
      <c r="E571" s="8"/>
      <c r="F571" s="8"/>
      <c r="G571" s="9"/>
      <c r="H571" s="9"/>
      <c r="I571" s="9"/>
      <c r="J571" s="9"/>
      <c r="K571" s="9"/>
      <c r="L571" s="9"/>
      <c r="M571" s="8"/>
      <c r="N571" s="37"/>
      <c r="O571" s="37"/>
      <c r="P571" s="18">
        <f t="shared" si="10"/>
        <v>0</v>
      </c>
    </row>
    <row r="572" spans="1:16" ht="106.5" hidden="1" customHeight="1">
      <c r="A572" s="8"/>
      <c r="B572" s="8"/>
      <c r="C572" s="8"/>
      <c r="D572" s="8"/>
      <c r="E572" s="8"/>
      <c r="F572" s="8"/>
      <c r="G572" s="9"/>
      <c r="H572" s="9"/>
      <c r="I572" s="9"/>
      <c r="J572" s="9"/>
      <c r="K572" s="9"/>
      <c r="L572" s="9"/>
      <c r="M572" s="8"/>
      <c r="N572" s="37"/>
      <c r="O572" s="37"/>
      <c r="P572" s="18">
        <f t="shared" si="10"/>
        <v>0</v>
      </c>
    </row>
    <row r="573" spans="1:16" ht="106.5" hidden="1" customHeight="1">
      <c r="A573" s="8"/>
      <c r="B573" s="8"/>
      <c r="C573" s="8"/>
      <c r="D573" s="8"/>
      <c r="E573" s="8"/>
      <c r="F573" s="8"/>
      <c r="G573" s="9"/>
      <c r="H573" s="9"/>
      <c r="I573" s="9"/>
      <c r="J573" s="9"/>
      <c r="K573" s="9"/>
      <c r="L573" s="9"/>
      <c r="M573" s="8"/>
      <c r="N573" s="37"/>
      <c r="O573" s="37"/>
      <c r="P573" s="18">
        <f t="shared" ref="P573:P636" si="11">ROUND(((O573-N573)/7),1)</f>
        <v>0</v>
      </c>
    </row>
    <row r="574" spans="1:16" ht="106.5" hidden="1" customHeight="1">
      <c r="A574" s="8"/>
      <c r="B574" s="8"/>
      <c r="C574" s="8"/>
      <c r="D574" s="8"/>
      <c r="E574" s="8"/>
      <c r="F574" s="8"/>
      <c r="G574" s="9"/>
      <c r="H574" s="9"/>
      <c r="I574" s="9"/>
      <c r="J574" s="9"/>
      <c r="K574" s="9"/>
      <c r="L574" s="9"/>
      <c r="M574" s="8"/>
      <c r="N574" s="37"/>
      <c r="O574" s="37"/>
      <c r="P574" s="18">
        <f t="shared" si="11"/>
        <v>0</v>
      </c>
    </row>
    <row r="575" spans="1:16" ht="106.5" hidden="1" customHeight="1">
      <c r="A575" s="8"/>
      <c r="B575" s="8"/>
      <c r="C575" s="8"/>
      <c r="D575" s="8"/>
      <c r="E575" s="8"/>
      <c r="F575" s="8"/>
      <c r="G575" s="9"/>
      <c r="H575" s="9"/>
      <c r="I575" s="9"/>
      <c r="J575" s="9"/>
      <c r="K575" s="9"/>
      <c r="L575" s="9"/>
      <c r="M575" s="8"/>
      <c r="N575" s="37"/>
      <c r="O575" s="37"/>
      <c r="P575" s="18">
        <f t="shared" si="11"/>
        <v>0</v>
      </c>
    </row>
    <row r="576" spans="1:16" ht="106.5" hidden="1" customHeight="1">
      <c r="A576" s="8"/>
      <c r="B576" s="8"/>
      <c r="C576" s="8"/>
      <c r="D576" s="8"/>
      <c r="E576" s="8"/>
      <c r="F576" s="8"/>
      <c r="G576" s="9"/>
      <c r="H576" s="9"/>
      <c r="I576" s="9"/>
      <c r="J576" s="9"/>
      <c r="K576" s="9"/>
      <c r="L576" s="9"/>
      <c r="M576" s="8"/>
      <c r="N576" s="37"/>
      <c r="O576" s="37"/>
      <c r="P576" s="18">
        <f t="shared" si="11"/>
        <v>0</v>
      </c>
    </row>
    <row r="577" spans="1:16" ht="106.5" hidden="1" customHeight="1">
      <c r="A577" s="8"/>
      <c r="B577" s="8"/>
      <c r="C577" s="8"/>
      <c r="D577" s="8"/>
      <c r="E577" s="8"/>
      <c r="F577" s="8"/>
      <c r="G577" s="9"/>
      <c r="H577" s="9"/>
      <c r="I577" s="9"/>
      <c r="J577" s="9"/>
      <c r="K577" s="9"/>
      <c r="L577" s="9"/>
      <c r="M577" s="8"/>
      <c r="N577" s="37"/>
      <c r="O577" s="37"/>
      <c r="P577" s="18">
        <f t="shared" si="11"/>
        <v>0</v>
      </c>
    </row>
    <row r="578" spans="1:16" ht="106.5" hidden="1" customHeight="1">
      <c r="A578" s="8"/>
      <c r="B578" s="8"/>
      <c r="C578" s="8"/>
      <c r="D578" s="8"/>
      <c r="E578" s="8"/>
      <c r="F578" s="8"/>
      <c r="G578" s="9"/>
      <c r="H578" s="9"/>
      <c r="I578" s="9"/>
      <c r="J578" s="9"/>
      <c r="K578" s="9"/>
      <c r="L578" s="9"/>
      <c r="M578" s="8"/>
      <c r="N578" s="37"/>
      <c r="O578" s="37"/>
      <c r="P578" s="18">
        <f t="shared" si="11"/>
        <v>0</v>
      </c>
    </row>
    <row r="579" spans="1:16" ht="106.5" hidden="1" customHeight="1">
      <c r="A579" s="8"/>
      <c r="B579" s="8"/>
      <c r="C579" s="8"/>
      <c r="D579" s="8"/>
      <c r="E579" s="8"/>
      <c r="F579" s="8"/>
      <c r="G579" s="9"/>
      <c r="H579" s="9"/>
      <c r="I579" s="9"/>
      <c r="J579" s="9"/>
      <c r="K579" s="9"/>
      <c r="L579" s="9"/>
      <c r="M579" s="8"/>
      <c r="N579" s="37"/>
      <c r="O579" s="37"/>
      <c r="P579" s="18">
        <f t="shared" si="11"/>
        <v>0</v>
      </c>
    </row>
    <row r="580" spans="1:16" ht="106.5" hidden="1" customHeight="1">
      <c r="A580" s="8"/>
      <c r="B580" s="8"/>
      <c r="C580" s="8"/>
      <c r="D580" s="8"/>
      <c r="E580" s="8"/>
      <c r="F580" s="8"/>
      <c r="G580" s="9"/>
      <c r="H580" s="9"/>
      <c r="I580" s="9"/>
      <c r="J580" s="9"/>
      <c r="K580" s="9"/>
      <c r="L580" s="9"/>
      <c r="M580" s="8"/>
      <c r="N580" s="37"/>
      <c r="O580" s="37"/>
      <c r="P580" s="18">
        <f t="shared" si="11"/>
        <v>0</v>
      </c>
    </row>
    <row r="581" spans="1:16" ht="106.5" hidden="1" customHeight="1">
      <c r="A581" s="8"/>
      <c r="B581" s="8"/>
      <c r="C581" s="8"/>
      <c r="D581" s="8"/>
      <c r="E581" s="8"/>
      <c r="F581" s="8"/>
      <c r="G581" s="9"/>
      <c r="H581" s="9"/>
      <c r="I581" s="9"/>
      <c r="J581" s="9"/>
      <c r="K581" s="9"/>
      <c r="L581" s="9"/>
      <c r="M581" s="8"/>
      <c r="N581" s="37"/>
      <c r="O581" s="37"/>
      <c r="P581" s="18">
        <f t="shared" si="11"/>
        <v>0</v>
      </c>
    </row>
    <row r="582" spans="1:16" ht="106.5" hidden="1" customHeight="1">
      <c r="A582" s="8"/>
      <c r="B582" s="8"/>
      <c r="C582" s="8"/>
      <c r="D582" s="8"/>
      <c r="E582" s="8"/>
      <c r="F582" s="8"/>
      <c r="G582" s="9"/>
      <c r="H582" s="9"/>
      <c r="I582" s="9"/>
      <c r="J582" s="9"/>
      <c r="K582" s="9"/>
      <c r="L582" s="9"/>
      <c r="M582" s="8"/>
      <c r="N582" s="37"/>
      <c r="O582" s="37"/>
      <c r="P582" s="18">
        <f t="shared" si="11"/>
        <v>0</v>
      </c>
    </row>
    <row r="583" spans="1:16" ht="106.5" hidden="1" customHeight="1">
      <c r="A583" s="8"/>
      <c r="B583" s="8"/>
      <c r="C583" s="8"/>
      <c r="D583" s="8"/>
      <c r="E583" s="8"/>
      <c r="F583" s="8"/>
      <c r="G583" s="9"/>
      <c r="H583" s="9"/>
      <c r="I583" s="9"/>
      <c r="J583" s="9"/>
      <c r="K583" s="9"/>
      <c r="L583" s="9"/>
      <c r="M583" s="8"/>
      <c r="N583" s="37"/>
      <c r="O583" s="37"/>
      <c r="P583" s="18">
        <f t="shared" si="11"/>
        <v>0</v>
      </c>
    </row>
    <row r="584" spans="1:16" ht="106.5" hidden="1" customHeight="1">
      <c r="A584" s="8"/>
      <c r="B584" s="8"/>
      <c r="C584" s="8"/>
      <c r="D584" s="8"/>
      <c r="E584" s="8"/>
      <c r="F584" s="8"/>
      <c r="G584" s="9"/>
      <c r="H584" s="9"/>
      <c r="I584" s="9"/>
      <c r="J584" s="9"/>
      <c r="K584" s="9"/>
      <c r="L584" s="9"/>
      <c r="M584" s="8"/>
      <c r="N584" s="37"/>
      <c r="O584" s="37"/>
      <c r="P584" s="18">
        <f t="shared" si="11"/>
        <v>0</v>
      </c>
    </row>
    <row r="585" spans="1:16" ht="106.5" hidden="1" customHeight="1">
      <c r="A585" s="8"/>
      <c r="B585" s="8"/>
      <c r="C585" s="8"/>
      <c r="D585" s="8"/>
      <c r="E585" s="8"/>
      <c r="F585" s="8"/>
      <c r="G585" s="9"/>
      <c r="H585" s="9"/>
      <c r="I585" s="9"/>
      <c r="J585" s="9"/>
      <c r="K585" s="9"/>
      <c r="L585" s="9"/>
      <c r="M585" s="8"/>
      <c r="N585" s="37"/>
      <c r="O585" s="37"/>
      <c r="P585" s="18">
        <f t="shared" si="11"/>
        <v>0</v>
      </c>
    </row>
    <row r="586" spans="1:16" ht="106.5" hidden="1" customHeight="1">
      <c r="A586" s="8"/>
      <c r="B586" s="8"/>
      <c r="C586" s="8"/>
      <c r="D586" s="8"/>
      <c r="E586" s="8"/>
      <c r="F586" s="8"/>
      <c r="G586" s="9"/>
      <c r="H586" s="9"/>
      <c r="I586" s="9"/>
      <c r="J586" s="9"/>
      <c r="K586" s="9"/>
      <c r="L586" s="9"/>
      <c r="M586" s="8"/>
      <c r="N586" s="37"/>
      <c r="O586" s="37"/>
      <c r="P586" s="18">
        <f t="shared" si="11"/>
        <v>0</v>
      </c>
    </row>
    <row r="587" spans="1:16" ht="106.5" hidden="1" customHeight="1">
      <c r="A587" s="8"/>
      <c r="B587" s="8"/>
      <c r="C587" s="8"/>
      <c r="D587" s="8"/>
      <c r="E587" s="8"/>
      <c r="F587" s="8"/>
      <c r="G587" s="9"/>
      <c r="H587" s="9"/>
      <c r="I587" s="9"/>
      <c r="J587" s="9"/>
      <c r="K587" s="9"/>
      <c r="L587" s="9"/>
      <c r="M587" s="8"/>
      <c r="N587" s="37"/>
      <c r="O587" s="37"/>
      <c r="P587" s="18">
        <f t="shared" si="11"/>
        <v>0</v>
      </c>
    </row>
    <row r="588" spans="1:16" ht="106.5" hidden="1" customHeight="1">
      <c r="A588" s="8"/>
      <c r="B588" s="8"/>
      <c r="C588" s="8"/>
      <c r="D588" s="8"/>
      <c r="E588" s="8"/>
      <c r="F588" s="8"/>
      <c r="G588" s="9"/>
      <c r="H588" s="9"/>
      <c r="I588" s="9"/>
      <c r="J588" s="9"/>
      <c r="K588" s="9"/>
      <c r="L588" s="9"/>
      <c r="M588" s="8"/>
      <c r="N588" s="37"/>
      <c r="O588" s="37"/>
      <c r="P588" s="18">
        <f t="shared" si="11"/>
        <v>0</v>
      </c>
    </row>
    <row r="589" spans="1:16" ht="106.5" hidden="1" customHeight="1">
      <c r="A589" s="8"/>
      <c r="B589" s="8"/>
      <c r="C589" s="8"/>
      <c r="D589" s="8"/>
      <c r="E589" s="8"/>
      <c r="F589" s="8"/>
      <c r="G589" s="9"/>
      <c r="H589" s="9"/>
      <c r="I589" s="9"/>
      <c r="J589" s="9"/>
      <c r="K589" s="9"/>
      <c r="L589" s="9"/>
      <c r="M589" s="8"/>
      <c r="N589" s="37"/>
      <c r="O589" s="37"/>
      <c r="P589" s="18">
        <f t="shared" si="11"/>
        <v>0</v>
      </c>
    </row>
    <row r="590" spans="1:16" ht="106.5" hidden="1" customHeight="1">
      <c r="A590" s="8"/>
      <c r="B590" s="8"/>
      <c r="C590" s="8"/>
      <c r="D590" s="8"/>
      <c r="E590" s="8"/>
      <c r="F590" s="8"/>
      <c r="G590" s="9"/>
      <c r="H590" s="9"/>
      <c r="I590" s="9"/>
      <c r="J590" s="9"/>
      <c r="K590" s="9"/>
      <c r="L590" s="9"/>
      <c r="M590" s="8"/>
      <c r="N590" s="37"/>
      <c r="O590" s="37"/>
      <c r="P590" s="18">
        <f t="shared" si="11"/>
        <v>0</v>
      </c>
    </row>
    <row r="591" spans="1:16" ht="106.5" hidden="1" customHeight="1">
      <c r="A591" s="8"/>
      <c r="B591" s="8"/>
      <c r="C591" s="8"/>
      <c r="D591" s="8"/>
      <c r="E591" s="8"/>
      <c r="F591" s="8"/>
      <c r="G591" s="9"/>
      <c r="H591" s="9"/>
      <c r="I591" s="9"/>
      <c r="J591" s="9"/>
      <c r="K591" s="9"/>
      <c r="L591" s="9"/>
      <c r="M591" s="8"/>
      <c r="N591" s="37"/>
      <c r="O591" s="37"/>
      <c r="P591" s="18">
        <f t="shared" si="11"/>
        <v>0</v>
      </c>
    </row>
    <row r="592" spans="1:16" ht="106.5" hidden="1" customHeight="1">
      <c r="A592" s="8"/>
      <c r="B592" s="8"/>
      <c r="C592" s="8"/>
      <c r="D592" s="8"/>
      <c r="E592" s="8"/>
      <c r="F592" s="8"/>
      <c r="G592" s="9"/>
      <c r="H592" s="9"/>
      <c r="I592" s="9"/>
      <c r="J592" s="9"/>
      <c r="K592" s="9"/>
      <c r="L592" s="9"/>
      <c r="M592" s="8"/>
      <c r="N592" s="37"/>
      <c r="O592" s="37"/>
      <c r="P592" s="18">
        <f t="shared" si="11"/>
        <v>0</v>
      </c>
    </row>
    <row r="593" spans="1:16" ht="106.5" hidden="1" customHeight="1">
      <c r="A593" s="8"/>
      <c r="B593" s="8"/>
      <c r="C593" s="8"/>
      <c r="D593" s="8"/>
      <c r="E593" s="8"/>
      <c r="F593" s="8"/>
      <c r="G593" s="9"/>
      <c r="H593" s="9"/>
      <c r="I593" s="9"/>
      <c r="J593" s="9"/>
      <c r="K593" s="9"/>
      <c r="L593" s="9"/>
      <c r="M593" s="8"/>
      <c r="N593" s="37"/>
      <c r="O593" s="37"/>
      <c r="P593" s="18">
        <f t="shared" si="11"/>
        <v>0</v>
      </c>
    </row>
    <row r="594" spans="1:16" ht="106.5" hidden="1" customHeight="1">
      <c r="A594" s="8"/>
      <c r="B594" s="8"/>
      <c r="C594" s="8"/>
      <c r="D594" s="8"/>
      <c r="E594" s="8"/>
      <c r="F594" s="8"/>
      <c r="G594" s="9"/>
      <c r="H594" s="9"/>
      <c r="I594" s="9"/>
      <c r="J594" s="9"/>
      <c r="K594" s="9"/>
      <c r="L594" s="9"/>
      <c r="M594" s="8"/>
      <c r="N594" s="37"/>
      <c r="O594" s="37"/>
      <c r="P594" s="18">
        <f t="shared" si="11"/>
        <v>0</v>
      </c>
    </row>
    <row r="595" spans="1:16" ht="106.5" hidden="1" customHeight="1">
      <c r="A595" s="8"/>
      <c r="B595" s="8"/>
      <c r="C595" s="8"/>
      <c r="D595" s="8"/>
      <c r="E595" s="8"/>
      <c r="F595" s="8"/>
      <c r="G595" s="9"/>
      <c r="H595" s="9"/>
      <c r="I595" s="9"/>
      <c r="J595" s="9"/>
      <c r="K595" s="9"/>
      <c r="L595" s="9"/>
      <c r="M595" s="8"/>
      <c r="N595" s="37"/>
      <c r="O595" s="37"/>
      <c r="P595" s="18">
        <f t="shared" si="11"/>
        <v>0</v>
      </c>
    </row>
    <row r="596" spans="1:16" ht="106.5" hidden="1" customHeight="1">
      <c r="A596" s="8"/>
      <c r="B596" s="8"/>
      <c r="C596" s="8"/>
      <c r="D596" s="8"/>
      <c r="E596" s="8"/>
      <c r="F596" s="8"/>
      <c r="G596" s="9"/>
      <c r="H596" s="9"/>
      <c r="I596" s="9"/>
      <c r="J596" s="9"/>
      <c r="K596" s="9"/>
      <c r="L596" s="9"/>
      <c r="M596" s="8"/>
      <c r="N596" s="37"/>
      <c r="O596" s="37"/>
      <c r="P596" s="18">
        <f t="shared" si="11"/>
        <v>0</v>
      </c>
    </row>
    <row r="597" spans="1:16" ht="106.5" hidden="1" customHeight="1">
      <c r="A597" s="8"/>
      <c r="B597" s="8"/>
      <c r="C597" s="8"/>
      <c r="D597" s="8"/>
      <c r="E597" s="8"/>
      <c r="F597" s="8"/>
      <c r="G597" s="9"/>
      <c r="H597" s="9"/>
      <c r="I597" s="9"/>
      <c r="J597" s="9"/>
      <c r="K597" s="9"/>
      <c r="L597" s="9"/>
      <c r="M597" s="8"/>
      <c r="N597" s="37"/>
      <c r="O597" s="37"/>
      <c r="P597" s="18">
        <f t="shared" si="11"/>
        <v>0</v>
      </c>
    </row>
    <row r="598" spans="1:16" ht="106.5" hidden="1" customHeight="1">
      <c r="A598" s="8"/>
      <c r="B598" s="8"/>
      <c r="C598" s="8"/>
      <c r="D598" s="8"/>
      <c r="E598" s="8"/>
      <c r="F598" s="8"/>
      <c r="G598" s="9"/>
      <c r="H598" s="9"/>
      <c r="I598" s="9"/>
      <c r="J598" s="9"/>
      <c r="K598" s="9"/>
      <c r="L598" s="9"/>
      <c r="M598" s="8"/>
      <c r="N598" s="37"/>
      <c r="O598" s="37"/>
      <c r="P598" s="18">
        <f t="shared" si="11"/>
        <v>0</v>
      </c>
    </row>
    <row r="599" spans="1:16" ht="106.5" hidden="1" customHeight="1">
      <c r="A599" s="8"/>
      <c r="B599" s="8"/>
      <c r="C599" s="8"/>
      <c r="D599" s="8"/>
      <c r="E599" s="8"/>
      <c r="F599" s="8"/>
      <c r="G599" s="9"/>
      <c r="H599" s="9"/>
      <c r="I599" s="9"/>
      <c r="J599" s="9"/>
      <c r="K599" s="9"/>
      <c r="L599" s="9"/>
      <c r="M599" s="8"/>
      <c r="N599" s="37"/>
      <c r="O599" s="37"/>
      <c r="P599" s="18">
        <f t="shared" si="11"/>
        <v>0</v>
      </c>
    </row>
    <row r="600" spans="1:16" ht="106.5" hidden="1" customHeight="1">
      <c r="A600" s="8"/>
      <c r="B600" s="8"/>
      <c r="C600" s="8"/>
      <c r="D600" s="8"/>
      <c r="E600" s="8"/>
      <c r="F600" s="8"/>
      <c r="G600" s="9"/>
      <c r="H600" s="9"/>
      <c r="I600" s="9"/>
      <c r="J600" s="9"/>
      <c r="K600" s="9"/>
      <c r="L600" s="9"/>
      <c r="M600" s="8"/>
      <c r="N600" s="37"/>
      <c r="O600" s="37"/>
      <c r="P600" s="18">
        <f t="shared" si="11"/>
        <v>0</v>
      </c>
    </row>
    <row r="601" spans="1:16" ht="106.5" hidden="1" customHeight="1">
      <c r="A601" s="8"/>
      <c r="B601" s="8"/>
      <c r="C601" s="8"/>
      <c r="D601" s="8"/>
      <c r="E601" s="8"/>
      <c r="F601" s="8"/>
      <c r="G601" s="9"/>
      <c r="H601" s="9"/>
      <c r="I601" s="9"/>
      <c r="J601" s="9"/>
      <c r="K601" s="9"/>
      <c r="L601" s="9"/>
      <c r="M601" s="8"/>
      <c r="N601" s="37"/>
      <c r="O601" s="37"/>
      <c r="P601" s="18">
        <f t="shared" si="11"/>
        <v>0</v>
      </c>
    </row>
    <row r="602" spans="1:16" ht="106.5" hidden="1" customHeight="1">
      <c r="A602" s="8"/>
      <c r="B602" s="8"/>
      <c r="C602" s="8"/>
      <c r="D602" s="8"/>
      <c r="E602" s="8"/>
      <c r="F602" s="8"/>
      <c r="G602" s="9"/>
      <c r="H602" s="9"/>
      <c r="I602" s="9"/>
      <c r="J602" s="9"/>
      <c r="K602" s="9"/>
      <c r="L602" s="9"/>
      <c r="M602" s="8"/>
      <c r="N602" s="37"/>
      <c r="O602" s="37"/>
      <c r="P602" s="18">
        <f t="shared" si="11"/>
        <v>0</v>
      </c>
    </row>
    <row r="603" spans="1:16" ht="106.5" hidden="1" customHeight="1">
      <c r="A603" s="8"/>
      <c r="B603" s="8"/>
      <c r="C603" s="8"/>
      <c r="D603" s="8"/>
      <c r="E603" s="8"/>
      <c r="F603" s="8"/>
      <c r="G603" s="9"/>
      <c r="H603" s="9"/>
      <c r="I603" s="9"/>
      <c r="J603" s="9"/>
      <c r="K603" s="9"/>
      <c r="L603" s="9"/>
      <c r="M603" s="8"/>
      <c r="N603" s="37"/>
      <c r="O603" s="37"/>
      <c r="P603" s="18">
        <f t="shared" si="11"/>
        <v>0</v>
      </c>
    </row>
    <row r="604" spans="1:16" ht="106.5" hidden="1" customHeight="1">
      <c r="A604" s="8"/>
      <c r="B604" s="8"/>
      <c r="C604" s="8"/>
      <c r="D604" s="8"/>
      <c r="E604" s="8"/>
      <c r="F604" s="8"/>
      <c r="G604" s="9"/>
      <c r="H604" s="9"/>
      <c r="I604" s="9"/>
      <c r="J604" s="9"/>
      <c r="K604" s="9"/>
      <c r="L604" s="9"/>
      <c r="M604" s="8"/>
      <c r="N604" s="37"/>
      <c r="O604" s="37"/>
      <c r="P604" s="18">
        <f t="shared" si="11"/>
        <v>0</v>
      </c>
    </row>
    <row r="605" spans="1:16" ht="106.5" hidden="1" customHeight="1">
      <c r="A605" s="8"/>
      <c r="B605" s="8"/>
      <c r="C605" s="8"/>
      <c r="D605" s="8"/>
      <c r="E605" s="8"/>
      <c r="F605" s="8"/>
      <c r="G605" s="9"/>
      <c r="H605" s="9"/>
      <c r="I605" s="9"/>
      <c r="J605" s="9"/>
      <c r="K605" s="9"/>
      <c r="L605" s="9"/>
      <c r="M605" s="8"/>
      <c r="N605" s="37"/>
      <c r="O605" s="37"/>
      <c r="P605" s="18">
        <f t="shared" si="11"/>
        <v>0</v>
      </c>
    </row>
    <row r="606" spans="1:16" ht="106.5" hidden="1" customHeight="1">
      <c r="A606" s="8"/>
      <c r="B606" s="8"/>
      <c r="C606" s="8"/>
      <c r="D606" s="8"/>
      <c r="E606" s="8"/>
      <c r="F606" s="8"/>
      <c r="G606" s="9"/>
      <c r="H606" s="9"/>
      <c r="I606" s="9"/>
      <c r="J606" s="9"/>
      <c r="K606" s="9"/>
      <c r="L606" s="9"/>
      <c r="M606" s="8"/>
      <c r="N606" s="37"/>
      <c r="O606" s="37"/>
      <c r="P606" s="18">
        <f t="shared" si="11"/>
        <v>0</v>
      </c>
    </row>
    <row r="607" spans="1:16" ht="106.5" hidden="1" customHeight="1">
      <c r="A607" s="8"/>
      <c r="B607" s="8"/>
      <c r="C607" s="8"/>
      <c r="D607" s="8"/>
      <c r="E607" s="8"/>
      <c r="F607" s="8"/>
      <c r="G607" s="9"/>
      <c r="H607" s="9"/>
      <c r="I607" s="9"/>
      <c r="J607" s="9"/>
      <c r="K607" s="9"/>
      <c r="L607" s="9"/>
      <c r="M607" s="8"/>
      <c r="N607" s="37"/>
      <c r="O607" s="37"/>
      <c r="P607" s="18">
        <f t="shared" si="11"/>
        <v>0</v>
      </c>
    </row>
    <row r="608" spans="1:16" ht="106.5" hidden="1" customHeight="1">
      <c r="A608" s="8"/>
      <c r="B608" s="8"/>
      <c r="C608" s="8"/>
      <c r="D608" s="8"/>
      <c r="E608" s="8"/>
      <c r="F608" s="8"/>
      <c r="G608" s="9"/>
      <c r="H608" s="9"/>
      <c r="I608" s="9"/>
      <c r="J608" s="9"/>
      <c r="K608" s="9"/>
      <c r="L608" s="9"/>
      <c r="M608" s="8"/>
      <c r="N608" s="37"/>
      <c r="O608" s="37"/>
      <c r="P608" s="18">
        <f t="shared" si="11"/>
        <v>0</v>
      </c>
    </row>
    <row r="609" spans="1:16" ht="106.5" hidden="1" customHeight="1">
      <c r="A609" s="8"/>
      <c r="B609" s="8"/>
      <c r="C609" s="8"/>
      <c r="D609" s="8"/>
      <c r="E609" s="8"/>
      <c r="F609" s="8"/>
      <c r="G609" s="9"/>
      <c r="H609" s="9"/>
      <c r="I609" s="9"/>
      <c r="J609" s="9"/>
      <c r="K609" s="9"/>
      <c r="L609" s="9"/>
      <c r="M609" s="8"/>
      <c r="N609" s="37"/>
      <c r="O609" s="37"/>
      <c r="P609" s="18">
        <f t="shared" si="11"/>
        <v>0</v>
      </c>
    </row>
    <row r="610" spans="1:16" ht="106.5" hidden="1" customHeight="1">
      <c r="A610" s="8"/>
      <c r="B610" s="8"/>
      <c r="C610" s="8"/>
      <c r="D610" s="8"/>
      <c r="E610" s="8"/>
      <c r="F610" s="8"/>
      <c r="G610" s="9"/>
      <c r="H610" s="9"/>
      <c r="I610" s="9"/>
      <c r="J610" s="9"/>
      <c r="K610" s="9"/>
      <c r="L610" s="9"/>
      <c r="M610" s="8"/>
      <c r="N610" s="37"/>
      <c r="O610" s="37"/>
      <c r="P610" s="18">
        <f t="shared" si="11"/>
        <v>0</v>
      </c>
    </row>
    <row r="611" spans="1:16" ht="106.5" hidden="1" customHeight="1">
      <c r="A611" s="8"/>
      <c r="B611" s="8"/>
      <c r="C611" s="8"/>
      <c r="D611" s="8"/>
      <c r="E611" s="8"/>
      <c r="F611" s="8"/>
      <c r="G611" s="9"/>
      <c r="H611" s="9"/>
      <c r="I611" s="9"/>
      <c r="J611" s="9"/>
      <c r="K611" s="9"/>
      <c r="L611" s="9"/>
      <c r="M611" s="8"/>
      <c r="N611" s="37"/>
      <c r="O611" s="37"/>
      <c r="P611" s="18">
        <f t="shared" si="11"/>
        <v>0</v>
      </c>
    </row>
    <row r="612" spans="1:16" ht="106.5" hidden="1" customHeight="1">
      <c r="A612" s="8"/>
      <c r="B612" s="8"/>
      <c r="C612" s="8"/>
      <c r="D612" s="8"/>
      <c r="E612" s="8"/>
      <c r="F612" s="8"/>
      <c r="G612" s="9"/>
      <c r="H612" s="9"/>
      <c r="I612" s="9"/>
      <c r="J612" s="9"/>
      <c r="K612" s="9"/>
      <c r="L612" s="9"/>
      <c r="M612" s="8"/>
      <c r="N612" s="37"/>
      <c r="O612" s="37"/>
      <c r="P612" s="18">
        <f t="shared" si="11"/>
        <v>0</v>
      </c>
    </row>
    <row r="613" spans="1:16" ht="106.5" hidden="1" customHeight="1">
      <c r="A613" s="8"/>
      <c r="B613" s="8"/>
      <c r="C613" s="8"/>
      <c r="D613" s="8"/>
      <c r="E613" s="8"/>
      <c r="F613" s="8"/>
      <c r="G613" s="9"/>
      <c r="H613" s="9"/>
      <c r="I613" s="9"/>
      <c r="J613" s="9"/>
      <c r="K613" s="9"/>
      <c r="L613" s="9"/>
      <c r="M613" s="8"/>
      <c r="N613" s="37"/>
      <c r="O613" s="37"/>
      <c r="P613" s="18">
        <f t="shared" si="11"/>
        <v>0</v>
      </c>
    </row>
    <row r="614" spans="1:16" ht="106.5" hidden="1" customHeight="1">
      <c r="A614" s="8"/>
      <c r="B614" s="8"/>
      <c r="C614" s="8"/>
      <c r="D614" s="8"/>
      <c r="E614" s="8"/>
      <c r="F614" s="8"/>
      <c r="G614" s="9"/>
      <c r="H614" s="9"/>
      <c r="I614" s="9"/>
      <c r="J614" s="9"/>
      <c r="K614" s="9"/>
      <c r="L614" s="9"/>
      <c r="M614" s="8"/>
      <c r="N614" s="37"/>
      <c r="O614" s="37"/>
      <c r="P614" s="18">
        <f t="shared" si="11"/>
        <v>0</v>
      </c>
    </row>
    <row r="615" spans="1:16" ht="106.5" hidden="1" customHeight="1">
      <c r="A615" s="8"/>
      <c r="B615" s="8"/>
      <c r="C615" s="8"/>
      <c r="D615" s="8"/>
      <c r="E615" s="8"/>
      <c r="F615" s="8"/>
      <c r="G615" s="9"/>
      <c r="H615" s="9"/>
      <c r="I615" s="9"/>
      <c r="J615" s="9"/>
      <c r="K615" s="9"/>
      <c r="L615" s="9"/>
      <c r="M615" s="8"/>
      <c r="N615" s="37"/>
      <c r="O615" s="37"/>
      <c r="P615" s="18">
        <f t="shared" si="11"/>
        <v>0</v>
      </c>
    </row>
    <row r="616" spans="1:16" ht="106.5" hidden="1" customHeight="1">
      <c r="A616" s="8"/>
      <c r="B616" s="8"/>
      <c r="C616" s="8"/>
      <c r="D616" s="8"/>
      <c r="E616" s="8"/>
      <c r="F616" s="8"/>
      <c r="G616" s="9"/>
      <c r="H616" s="9"/>
      <c r="I616" s="9"/>
      <c r="J616" s="9"/>
      <c r="K616" s="9"/>
      <c r="L616" s="9"/>
      <c r="M616" s="8"/>
      <c r="N616" s="37"/>
      <c r="O616" s="37"/>
      <c r="P616" s="18">
        <f t="shared" si="11"/>
        <v>0</v>
      </c>
    </row>
    <row r="617" spans="1:16" ht="106.5" hidden="1" customHeight="1">
      <c r="A617" s="8"/>
      <c r="B617" s="8"/>
      <c r="C617" s="8"/>
      <c r="D617" s="8"/>
      <c r="E617" s="8"/>
      <c r="F617" s="8"/>
      <c r="G617" s="9"/>
      <c r="H617" s="9"/>
      <c r="I617" s="9"/>
      <c r="J617" s="9"/>
      <c r="K617" s="9"/>
      <c r="L617" s="9"/>
      <c r="M617" s="8"/>
      <c r="N617" s="37"/>
      <c r="O617" s="37"/>
      <c r="P617" s="18">
        <f t="shared" si="11"/>
        <v>0</v>
      </c>
    </row>
    <row r="618" spans="1:16" ht="106.5" hidden="1" customHeight="1">
      <c r="A618" s="8"/>
      <c r="B618" s="8"/>
      <c r="C618" s="8"/>
      <c r="D618" s="8"/>
      <c r="E618" s="8"/>
      <c r="F618" s="8"/>
      <c r="G618" s="9"/>
      <c r="H618" s="9"/>
      <c r="I618" s="9"/>
      <c r="J618" s="9"/>
      <c r="K618" s="9"/>
      <c r="L618" s="9"/>
      <c r="M618" s="8"/>
      <c r="N618" s="37"/>
      <c r="O618" s="37"/>
      <c r="P618" s="18">
        <f t="shared" si="11"/>
        <v>0</v>
      </c>
    </row>
    <row r="619" spans="1:16" ht="106.5" hidden="1" customHeight="1">
      <c r="A619" s="8"/>
      <c r="B619" s="8"/>
      <c r="C619" s="8"/>
      <c r="D619" s="8"/>
      <c r="E619" s="8"/>
      <c r="F619" s="8"/>
      <c r="G619" s="9"/>
      <c r="H619" s="9"/>
      <c r="I619" s="9"/>
      <c r="J619" s="9"/>
      <c r="K619" s="9"/>
      <c r="L619" s="9"/>
      <c r="M619" s="8"/>
      <c r="N619" s="37"/>
      <c r="O619" s="37"/>
      <c r="P619" s="18">
        <f t="shared" si="11"/>
        <v>0</v>
      </c>
    </row>
    <row r="620" spans="1:16" ht="106.5" hidden="1" customHeight="1">
      <c r="A620" s="8"/>
      <c r="B620" s="8"/>
      <c r="C620" s="8"/>
      <c r="D620" s="8"/>
      <c r="E620" s="8"/>
      <c r="F620" s="8"/>
      <c r="G620" s="9"/>
      <c r="H620" s="9"/>
      <c r="I620" s="9"/>
      <c r="J620" s="9"/>
      <c r="K620" s="9"/>
      <c r="L620" s="9"/>
      <c r="M620" s="8"/>
      <c r="N620" s="37"/>
      <c r="O620" s="37"/>
      <c r="P620" s="18">
        <f t="shared" si="11"/>
        <v>0</v>
      </c>
    </row>
    <row r="621" spans="1:16" ht="106.5" hidden="1" customHeight="1">
      <c r="A621" s="8"/>
      <c r="B621" s="8"/>
      <c r="C621" s="8"/>
      <c r="D621" s="8"/>
      <c r="E621" s="8"/>
      <c r="F621" s="8"/>
      <c r="G621" s="9"/>
      <c r="H621" s="9"/>
      <c r="I621" s="9"/>
      <c r="J621" s="9"/>
      <c r="K621" s="9"/>
      <c r="L621" s="9"/>
      <c r="M621" s="8"/>
      <c r="N621" s="37"/>
      <c r="O621" s="37"/>
      <c r="P621" s="18">
        <f t="shared" si="11"/>
        <v>0</v>
      </c>
    </row>
    <row r="622" spans="1:16" ht="106.5" hidden="1" customHeight="1">
      <c r="A622" s="8"/>
      <c r="B622" s="8"/>
      <c r="C622" s="8"/>
      <c r="D622" s="8"/>
      <c r="E622" s="8"/>
      <c r="F622" s="8"/>
      <c r="G622" s="9"/>
      <c r="H622" s="9"/>
      <c r="I622" s="9"/>
      <c r="J622" s="9"/>
      <c r="K622" s="9"/>
      <c r="L622" s="9"/>
      <c r="M622" s="8"/>
      <c r="N622" s="37"/>
      <c r="O622" s="37"/>
      <c r="P622" s="18">
        <f t="shared" si="11"/>
        <v>0</v>
      </c>
    </row>
    <row r="623" spans="1:16" ht="106.5" hidden="1" customHeight="1">
      <c r="A623" s="8"/>
      <c r="B623" s="8"/>
      <c r="C623" s="8"/>
      <c r="D623" s="8"/>
      <c r="E623" s="8"/>
      <c r="F623" s="8"/>
      <c r="G623" s="9"/>
      <c r="H623" s="9"/>
      <c r="I623" s="9"/>
      <c r="J623" s="9"/>
      <c r="K623" s="9"/>
      <c r="L623" s="9"/>
      <c r="M623" s="8"/>
      <c r="N623" s="37"/>
      <c r="O623" s="37"/>
      <c r="P623" s="18">
        <f t="shared" si="11"/>
        <v>0</v>
      </c>
    </row>
    <row r="624" spans="1:16" ht="106.5" hidden="1" customHeight="1">
      <c r="A624" s="8"/>
      <c r="B624" s="8"/>
      <c r="C624" s="8"/>
      <c r="D624" s="8"/>
      <c r="E624" s="8"/>
      <c r="F624" s="8"/>
      <c r="G624" s="9"/>
      <c r="H624" s="9"/>
      <c r="I624" s="9"/>
      <c r="J624" s="9"/>
      <c r="K624" s="9"/>
      <c r="L624" s="9"/>
      <c r="M624" s="8"/>
      <c r="N624" s="37"/>
      <c r="O624" s="37"/>
      <c r="P624" s="18">
        <f t="shared" si="11"/>
        <v>0</v>
      </c>
    </row>
    <row r="625" spans="1:16" ht="106.5" hidden="1" customHeight="1">
      <c r="A625" s="8"/>
      <c r="B625" s="8"/>
      <c r="C625" s="8"/>
      <c r="D625" s="8"/>
      <c r="E625" s="8"/>
      <c r="F625" s="8"/>
      <c r="G625" s="9"/>
      <c r="H625" s="9"/>
      <c r="I625" s="9"/>
      <c r="J625" s="9"/>
      <c r="K625" s="9"/>
      <c r="L625" s="9"/>
      <c r="M625" s="8"/>
      <c r="N625" s="37"/>
      <c r="O625" s="37"/>
      <c r="P625" s="18">
        <f t="shared" si="11"/>
        <v>0</v>
      </c>
    </row>
    <row r="626" spans="1:16" ht="106.5" hidden="1" customHeight="1">
      <c r="A626" s="8"/>
      <c r="B626" s="8"/>
      <c r="C626" s="8"/>
      <c r="D626" s="8"/>
      <c r="E626" s="8"/>
      <c r="F626" s="8"/>
      <c r="G626" s="9"/>
      <c r="H626" s="9"/>
      <c r="I626" s="9"/>
      <c r="J626" s="9"/>
      <c r="K626" s="9"/>
      <c r="L626" s="9"/>
      <c r="M626" s="8"/>
      <c r="N626" s="37"/>
      <c r="O626" s="37"/>
      <c r="P626" s="18">
        <f t="shared" si="11"/>
        <v>0</v>
      </c>
    </row>
    <row r="627" spans="1:16" ht="106.5" hidden="1" customHeight="1">
      <c r="A627" s="8"/>
      <c r="B627" s="8"/>
      <c r="C627" s="8"/>
      <c r="D627" s="8"/>
      <c r="E627" s="8"/>
      <c r="F627" s="8"/>
      <c r="G627" s="9"/>
      <c r="H627" s="9"/>
      <c r="I627" s="9"/>
      <c r="J627" s="9"/>
      <c r="K627" s="9"/>
      <c r="L627" s="9"/>
      <c r="M627" s="8"/>
      <c r="N627" s="37"/>
      <c r="O627" s="37"/>
      <c r="P627" s="18">
        <f t="shared" si="11"/>
        <v>0</v>
      </c>
    </row>
    <row r="628" spans="1:16" ht="106.5" hidden="1" customHeight="1">
      <c r="A628" s="8"/>
      <c r="B628" s="8"/>
      <c r="C628" s="8"/>
      <c r="D628" s="8"/>
      <c r="E628" s="8"/>
      <c r="F628" s="8"/>
      <c r="G628" s="9"/>
      <c r="H628" s="9"/>
      <c r="I628" s="9"/>
      <c r="J628" s="9"/>
      <c r="K628" s="9"/>
      <c r="L628" s="9"/>
      <c r="M628" s="8"/>
      <c r="N628" s="37"/>
      <c r="O628" s="37"/>
      <c r="P628" s="18">
        <f t="shared" si="11"/>
        <v>0</v>
      </c>
    </row>
    <row r="629" spans="1:16" ht="106.5" hidden="1" customHeight="1">
      <c r="A629" s="8"/>
      <c r="B629" s="8"/>
      <c r="C629" s="8"/>
      <c r="D629" s="8"/>
      <c r="E629" s="8"/>
      <c r="F629" s="8"/>
      <c r="G629" s="9"/>
      <c r="H629" s="9"/>
      <c r="I629" s="9"/>
      <c r="J629" s="9"/>
      <c r="K629" s="9"/>
      <c r="L629" s="9"/>
      <c r="M629" s="8"/>
      <c r="N629" s="37"/>
      <c r="O629" s="37"/>
      <c r="P629" s="18">
        <f t="shared" si="11"/>
        <v>0</v>
      </c>
    </row>
    <row r="630" spans="1:16" ht="106.5" hidden="1" customHeight="1">
      <c r="A630" s="8"/>
      <c r="B630" s="8"/>
      <c r="C630" s="8"/>
      <c r="D630" s="8"/>
      <c r="E630" s="8"/>
      <c r="F630" s="8"/>
      <c r="G630" s="9"/>
      <c r="H630" s="9"/>
      <c r="I630" s="9"/>
      <c r="J630" s="9"/>
      <c r="K630" s="9"/>
      <c r="L630" s="9"/>
      <c r="M630" s="8"/>
      <c r="N630" s="37"/>
      <c r="O630" s="37"/>
      <c r="P630" s="18">
        <f t="shared" si="11"/>
        <v>0</v>
      </c>
    </row>
    <row r="631" spans="1:16" ht="106.5" hidden="1" customHeight="1">
      <c r="A631" s="8"/>
      <c r="B631" s="8"/>
      <c r="C631" s="8"/>
      <c r="D631" s="8"/>
      <c r="E631" s="8"/>
      <c r="F631" s="8"/>
      <c r="G631" s="9"/>
      <c r="H631" s="9"/>
      <c r="I631" s="9"/>
      <c r="J631" s="9"/>
      <c r="K631" s="9"/>
      <c r="L631" s="9"/>
      <c r="M631" s="8"/>
      <c r="N631" s="37"/>
      <c r="O631" s="37"/>
      <c r="P631" s="18">
        <f t="shared" si="11"/>
        <v>0</v>
      </c>
    </row>
    <row r="632" spans="1:16" ht="106.5" hidden="1" customHeight="1">
      <c r="A632" s="8"/>
      <c r="B632" s="8"/>
      <c r="C632" s="8"/>
      <c r="D632" s="8"/>
      <c r="E632" s="8"/>
      <c r="F632" s="8"/>
      <c r="G632" s="9"/>
      <c r="H632" s="9"/>
      <c r="I632" s="9"/>
      <c r="J632" s="9"/>
      <c r="K632" s="9"/>
      <c r="L632" s="9"/>
      <c r="M632" s="8"/>
      <c r="N632" s="37"/>
      <c r="O632" s="37"/>
      <c r="P632" s="18">
        <f t="shared" si="11"/>
        <v>0</v>
      </c>
    </row>
    <row r="633" spans="1:16" ht="106.5" hidden="1" customHeight="1">
      <c r="A633" s="8"/>
      <c r="B633" s="8"/>
      <c r="C633" s="8"/>
      <c r="D633" s="8"/>
      <c r="E633" s="8"/>
      <c r="F633" s="8"/>
      <c r="G633" s="9"/>
      <c r="H633" s="9"/>
      <c r="I633" s="9"/>
      <c r="J633" s="9"/>
      <c r="K633" s="9"/>
      <c r="L633" s="9"/>
      <c r="M633" s="8"/>
      <c r="N633" s="37"/>
      <c r="O633" s="37"/>
      <c r="P633" s="18">
        <f t="shared" si="11"/>
        <v>0</v>
      </c>
    </row>
    <row r="634" spans="1:16" ht="106.5" hidden="1" customHeight="1">
      <c r="A634" s="8"/>
      <c r="B634" s="8"/>
      <c r="C634" s="8"/>
      <c r="D634" s="8"/>
      <c r="E634" s="8"/>
      <c r="F634" s="8"/>
      <c r="G634" s="9"/>
      <c r="H634" s="9"/>
      <c r="I634" s="9"/>
      <c r="J634" s="9"/>
      <c r="K634" s="9"/>
      <c r="L634" s="9"/>
      <c r="M634" s="8"/>
      <c r="N634" s="37"/>
      <c r="O634" s="37"/>
      <c r="P634" s="18">
        <f t="shared" si="11"/>
        <v>0</v>
      </c>
    </row>
    <row r="635" spans="1:16" ht="106.5" hidden="1" customHeight="1">
      <c r="A635" s="8"/>
      <c r="B635" s="8"/>
      <c r="C635" s="8"/>
      <c r="D635" s="8"/>
      <c r="E635" s="8"/>
      <c r="F635" s="8"/>
      <c r="G635" s="9"/>
      <c r="H635" s="9"/>
      <c r="I635" s="9"/>
      <c r="J635" s="9"/>
      <c r="K635" s="9"/>
      <c r="L635" s="9"/>
      <c r="M635" s="8"/>
      <c r="N635" s="37"/>
      <c r="O635" s="37"/>
      <c r="P635" s="18">
        <f t="shared" si="11"/>
        <v>0</v>
      </c>
    </row>
    <row r="636" spans="1:16" ht="106.5" hidden="1" customHeight="1">
      <c r="A636" s="8"/>
      <c r="B636" s="8"/>
      <c r="C636" s="8"/>
      <c r="D636" s="8"/>
      <c r="E636" s="8"/>
      <c r="F636" s="8"/>
      <c r="G636" s="9"/>
      <c r="H636" s="9"/>
      <c r="I636" s="9"/>
      <c r="J636" s="9"/>
      <c r="K636" s="9"/>
      <c r="L636" s="9"/>
      <c r="M636" s="8"/>
      <c r="N636" s="37"/>
      <c r="O636" s="37"/>
      <c r="P636" s="18">
        <f t="shared" si="11"/>
        <v>0</v>
      </c>
    </row>
    <row r="637" spans="1:16" ht="106.5" hidden="1" customHeight="1">
      <c r="A637" s="8"/>
      <c r="B637" s="8"/>
      <c r="C637" s="8"/>
      <c r="D637" s="8"/>
      <c r="E637" s="8"/>
      <c r="F637" s="8"/>
      <c r="G637" s="9"/>
      <c r="H637" s="9"/>
      <c r="I637" s="9"/>
      <c r="J637" s="9"/>
      <c r="K637" s="9"/>
      <c r="L637" s="9"/>
      <c r="M637" s="8"/>
      <c r="N637" s="37"/>
      <c r="O637" s="37"/>
      <c r="P637" s="18">
        <f t="shared" ref="P637:P700" si="12">ROUND(((O637-N637)/7),1)</f>
        <v>0</v>
      </c>
    </row>
    <row r="638" spans="1:16" ht="106.5" hidden="1" customHeight="1">
      <c r="A638" s="8"/>
      <c r="B638" s="8"/>
      <c r="C638" s="8"/>
      <c r="D638" s="8"/>
      <c r="E638" s="8"/>
      <c r="F638" s="8"/>
      <c r="G638" s="9"/>
      <c r="H638" s="9"/>
      <c r="I638" s="9"/>
      <c r="J638" s="9"/>
      <c r="K638" s="9"/>
      <c r="L638" s="9"/>
      <c r="M638" s="8"/>
      <c r="N638" s="37"/>
      <c r="O638" s="37"/>
      <c r="P638" s="18">
        <f t="shared" si="12"/>
        <v>0</v>
      </c>
    </row>
    <row r="639" spans="1:16" ht="106.5" hidden="1" customHeight="1">
      <c r="A639" s="8"/>
      <c r="B639" s="8"/>
      <c r="C639" s="8"/>
      <c r="D639" s="8"/>
      <c r="E639" s="8"/>
      <c r="F639" s="8"/>
      <c r="G639" s="9"/>
      <c r="H639" s="9"/>
      <c r="I639" s="9"/>
      <c r="J639" s="9"/>
      <c r="K639" s="9"/>
      <c r="L639" s="9"/>
      <c r="M639" s="8"/>
      <c r="N639" s="37"/>
      <c r="O639" s="37"/>
      <c r="P639" s="18">
        <f t="shared" si="12"/>
        <v>0</v>
      </c>
    </row>
    <row r="640" spans="1:16" ht="106.5" hidden="1" customHeight="1">
      <c r="A640" s="8"/>
      <c r="B640" s="8"/>
      <c r="C640" s="8"/>
      <c r="D640" s="8"/>
      <c r="E640" s="8"/>
      <c r="F640" s="8"/>
      <c r="G640" s="9"/>
      <c r="H640" s="9"/>
      <c r="I640" s="9"/>
      <c r="J640" s="9"/>
      <c r="K640" s="9"/>
      <c r="L640" s="9"/>
      <c r="M640" s="8"/>
      <c r="N640" s="37"/>
      <c r="O640" s="37"/>
      <c r="P640" s="18">
        <f t="shared" si="12"/>
        <v>0</v>
      </c>
    </row>
    <row r="641" spans="1:16" ht="106.5" hidden="1" customHeight="1">
      <c r="A641" s="8"/>
      <c r="B641" s="8"/>
      <c r="C641" s="8"/>
      <c r="D641" s="8"/>
      <c r="E641" s="8"/>
      <c r="F641" s="8"/>
      <c r="G641" s="9"/>
      <c r="H641" s="9"/>
      <c r="I641" s="9"/>
      <c r="J641" s="9"/>
      <c r="K641" s="9"/>
      <c r="L641" s="9"/>
      <c r="M641" s="8"/>
      <c r="N641" s="37"/>
      <c r="O641" s="37"/>
      <c r="P641" s="18">
        <f t="shared" si="12"/>
        <v>0</v>
      </c>
    </row>
    <row r="642" spans="1:16" ht="106.5" hidden="1" customHeight="1">
      <c r="A642" s="8"/>
      <c r="B642" s="8"/>
      <c r="C642" s="8"/>
      <c r="D642" s="8"/>
      <c r="E642" s="8"/>
      <c r="F642" s="8"/>
      <c r="G642" s="9"/>
      <c r="H642" s="9"/>
      <c r="I642" s="9"/>
      <c r="J642" s="9"/>
      <c r="K642" s="9"/>
      <c r="L642" s="9"/>
      <c r="M642" s="8"/>
      <c r="N642" s="37"/>
      <c r="O642" s="37"/>
      <c r="P642" s="18">
        <f t="shared" si="12"/>
        <v>0</v>
      </c>
    </row>
    <row r="643" spans="1:16" ht="106.5" hidden="1" customHeight="1">
      <c r="A643" s="8"/>
      <c r="B643" s="8"/>
      <c r="C643" s="8"/>
      <c r="D643" s="8"/>
      <c r="E643" s="8"/>
      <c r="F643" s="8"/>
      <c r="G643" s="9"/>
      <c r="H643" s="9"/>
      <c r="I643" s="9"/>
      <c r="J643" s="9"/>
      <c r="K643" s="9"/>
      <c r="L643" s="9"/>
      <c r="M643" s="8"/>
      <c r="N643" s="37"/>
      <c r="O643" s="37"/>
      <c r="P643" s="18">
        <f t="shared" si="12"/>
        <v>0</v>
      </c>
    </row>
    <row r="644" spans="1:16" ht="106.5" hidden="1" customHeight="1">
      <c r="A644" s="8"/>
      <c r="B644" s="8"/>
      <c r="C644" s="8"/>
      <c r="D644" s="8"/>
      <c r="E644" s="8"/>
      <c r="F644" s="8"/>
      <c r="G644" s="9"/>
      <c r="H644" s="9"/>
      <c r="I644" s="9"/>
      <c r="J644" s="9"/>
      <c r="K644" s="9"/>
      <c r="L644" s="9"/>
      <c r="M644" s="8"/>
      <c r="N644" s="37"/>
      <c r="O644" s="37"/>
      <c r="P644" s="18">
        <f t="shared" si="12"/>
        <v>0</v>
      </c>
    </row>
    <row r="645" spans="1:16" ht="106.5" hidden="1" customHeight="1">
      <c r="A645" s="8"/>
      <c r="B645" s="8"/>
      <c r="C645" s="8"/>
      <c r="D645" s="8"/>
      <c r="E645" s="8"/>
      <c r="F645" s="8"/>
      <c r="G645" s="9"/>
      <c r="H645" s="9"/>
      <c r="I645" s="9"/>
      <c r="J645" s="9"/>
      <c r="K645" s="9"/>
      <c r="L645" s="9"/>
      <c r="M645" s="8"/>
      <c r="N645" s="37"/>
      <c r="O645" s="37"/>
      <c r="P645" s="18">
        <f t="shared" si="12"/>
        <v>0</v>
      </c>
    </row>
    <row r="646" spans="1:16" ht="106.5" hidden="1" customHeight="1">
      <c r="A646" s="8"/>
      <c r="B646" s="8"/>
      <c r="C646" s="8"/>
      <c r="D646" s="8"/>
      <c r="E646" s="8"/>
      <c r="F646" s="8"/>
      <c r="G646" s="9"/>
      <c r="H646" s="9"/>
      <c r="I646" s="9"/>
      <c r="J646" s="9"/>
      <c r="K646" s="9"/>
      <c r="L646" s="9"/>
      <c r="M646" s="8"/>
      <c r="N646" s="37"/>
      <c r="O646" s="37"/>
      <c r="P646" s="18">
        <f t="shared" si="12"/>
        <v>0</v>
      </c>
    </row>
    <row r="647" spans="1:16" ht="106.5" hidden="1" customHeight="1">
      <c r="A647" s="8"/>
      <c r="B647" s="8"/>
      <c r="C647" s="8"/>
      <c r="D647" s="8"/>
      <c r="E647" s="8"/>
      <c r="F647" s="8"/>
      <c r="G647" s="9"/>
      <c r="H647" s="9"/>
      <c r="I647" s="9"/>
      <c r="J647" s="9"/>
      <c r="K647" s="9"/>
      <c r="L647" s="9"/>
      <c r="M647" s="8"/>
      <c r="N647" s="37"/>
      <c r="O647" s="37"/>
      <c r="P647" s="18">
        <f t="shared" si="12"/>
        <v>0</v>
      </c>
    </row>
    <row r="648" spans="1:16" ht="106.5" hidden="1" customHeight="1">
      <c r="A648" s="8"/>
      <c r="B648" s="8"/>
      <c r="C648" s="8"/>
      <c r="D648" s="8"/>
      <c r="E648" s="8"/>
      <c r="F648" s="8"/>
      <c r="G648" s="9"/>
      <c r="H648" s="9"/>
      <c r="I648" s="9"/>
      <c r="J648" s="9"/>
      <c r="K648" s="9"/>
      <c r="L648" s="9"/>
      <c r="M648" s="8"/>
      <c r="N648" s="37"/>
      <c r="O648" s="37"/>
      <c r="P648" s="18">
        <f t="shared" si="12"/>
        <v>0</v>
      </c>
    </row>
    <row r="649" spans="1:16" ht="106.5" hidden="1" customHeight="1">
      <c r="A649" s="8"/>
      <c r="B649" s="8"/>
      <c r="C649" s="8"/>
      <c r="D649" s="8"/>
      <c r="E649" s="8"/>
      <c r="F649" s="8"/>
      <c r="G649" s="9"/>
      <c r="H649" s="9"/>
      <c r="I649" s="9"/>
      <c r="J649" s="9"/>
      <c r="K649" s="9"/>
      <c r="L649" s="9"/>
      <c r="M649" s="8"/>
      <c r="N649" s="37"/>
      <c r="O649" s="37"/>
      <c r="P649" s="18">
        <f t="shared" si="12"/>
        <v>0</v>
      </c>
    </row>
    <row r="650" spans="1:16" ht="106.5" hidden="1" customHeight="1">
      <c r="A650" s="8"/>
      <c r="B650" s="8"/>
      <c r="C650" s="8"/>
      <c r="D650" s="8"/>
      <c r="E650" s="8"/>
      <c r="F650" s="8"/>
      <c r="G650" s="9"/>
      <c r="H650" s="9"/>
      <c r="I650" s="9"/>
      <c r="J650" s="9"/>
      <c r="K650" s="9"/>
      <c r="L650" s="9"/>
      <c r="M650" s="8"/>
      <c r="N650" s="37"/>
      <c r="O650" s="37"/>
      <c r="P650" s="18">
        <f t="shared" si="12"/>
        <v>0</v>
      </c>
    </row>
    <row r="651" spans="1:16" ht="106.5" hidden="1" customHeight="1">
      <c r="A651" s="8"/>
      <c r="B651" s="8"/>
      <c r="C651" s="8"/>
      <c r="D651" s="8"/>
      <c r="E651" s="8"/>
      <c r="F651" s="8"/>
      <c r="G651" s="9"/>
      <c r="H651" s="9"/>
      <c r="I651" s="9"/>
      <c r="J651" s="9"/>
      <c r="K651" s="9"/>
      <c r="L651" s="9"/>
      <c r="M651" s="8"/>
      <c r="N651" s="37"/>
      <c r="O651" s="37"/>
      <c r="P651" s="18">
        <f t="shared" si="12"/>
        <v>0</v>
      </c>
    </row>
    <row r="652" spans="1:16" ht="106.5" hidden="1" customHeight="1">
      <c r="A652" s="8"/>
      <c r="B652" s="8"/>
      <c r="C652" s="8"/>
      <c r="D652" s="8"/>
      <c r="E652" s="8"/>
      <c r="F652" s="8"/>
      <c r="G652" s="9"/>
      <c r="H652" s="9"/>
      <c r="I652" s="9"/>
      <c r="J652" s="9"/>
      <c r="K652" s="9"/>
      <c r="L652" s="9"/>
      <c r="M652" s="8"/>
      <c r="N652" s="37"/>
      <c r="O652" s="37"/>
      <c r="P652" s="18">
        <f t="shared" si="12"/>
        <v>0</v>
      </c>
    </row>
    <row r="653" spans="1:16" ht="106.5" hidden="1" customHeight="1">
      <c r="A653" s="8"/>
      <c r="B653" s="8"/>
      <c r="C653" s="8"/>
      <c r="D653" s="8"/>
      <c r="E653" s="8"/>
      <c r="F653" s="8"/>
      <c r="G653" s="9"/>
      <c r="H653" s="9"/>
      <c r="I653" s="9"/>
      <c r="J653" s="9"/>
      <c r="K653" s="9"/>
      <c r="L653" s="9"/>
      <c r="M653" s="8"/>
      <c r="N653" s="37"/>
      <c r="O653" s="37"/>
      <c r="P653" s="18">
        <f t="shared" si="12"/>
        <v>0</v>
      </c>
    </row>
    <row r="654" spans="1:16" ht="106.5" hidden="1" customHeight="1">
      <c r="A654" s="8"/>
      <c r="B654" s="8"/>
      <c r="C654" s="8"/>
      <c r="D654" s="8"/>
      <c r="E654" s="8"/>
      <c r="F654" s="8"/>
      <c r="G654" s="9"/>
      <c r="H654" s="9"/>
      <c r="I654" s="9"/>
      <c r="J654" s="9"/>
      <c r="K654" s="9"/>
      <c r="L654" s="9"/>
      <c r="M654" s="8"/>
      <c r="N654" s="37"/>
      <c r="O654" s="37"/>
      <c r="P654" s="18">
        <f t="shared" si="12"/>
        <v>0</v>
      </c>
    </row>
    <row r="655" spans="1:16" ht="106.5" hidden="1" customHeight="1">
      <c r="A655" s="8"/>
      <c r="B655" s="8"/>
      <c r="C655" s="8"/>
      <c r="D655" s="8"/>
      <c r="E655" s="8"/>
      <c r="F655" s="8"/>
      <c r="G655" s="9"/>
      <c r="H655" s="9"/>
      <c r="I655" s="9"/>
      <c r="J655" s="9"/>
      <c r="K655" s="9"/>
      <c r="L655" s="9"/>
      <c r="M655" s="8"/>
      <c r="N655" s="37"/>
      <c r="O655" s="37"/>
      <c r="P655" s="18">
        <f t="shared" si="12"/>
        <v>0</v>
      </c>
    </row>
    <row r="656" spans="1:16" ht="106.5" hidden="1" customHeight="1">
      <c r="A656" s="8"/>
      <c r="B656" s="8"/>
      <c r="C656" s="8"/>
      <c r="D656" s="8"/>
      <c r="E656" s="8"/>
      <c r="F656" s="8"/>
      <c r="G656" s="9"/>
      <c r="H656" s="9"/>
      <c r="I656" s="9"/>
      <c r="J656" s="9"/>
      <c r="K656" s="9"/>
      <c r="L656" s="9"/>
      <c r="M656" s="8"/>
      <c r="N656" s="37"/>
      <c r="O656" s="37"/>
      <c r="P656" s="18">
        <f t="shared" si="12"/>
        <v>0</v>
      </c>
    </row>
    <row r="657" spans="1:16" ht="106.5" hidden="1" customHeight="1">
      <c r="A657" s="8"/>
      <c r="B657" s="8"/>
      <c r="C657" s="8"/>
      <c r="D657" s="8"/>
      <c r="E657" s="8"/>
      <c r="F657" s="8"/>
      <c r="G657" s="9"/>
      <c r="H657" s="9"/>
      <c r="I657" s="9"/>
      <c r="J657" s="9"/>
      <c r="K657" s="9"/>
      <c r="L657" s="9"/>
      <c r="M657" s="8"/>
      <c r="N657" s="37"/>
      <c r="O657" s="37"/>
      <c r="P657" s="18">
        <f t="shared" si="12"/>
        <v>0</v>
      </c>
    </row>
    <row r="658" spans="1:16" ht="106.5" hidden="1" customHeight="1">
      <c r="A658" s="8"/>
      <c r="B658" s="8"/>
      <c r="C658" s="8"/>
      <c r="D658" s="8"/>
      <c r="E658" s="8"/>
      <c r="F658" s="8"/>
      <c r="G658" s="9"/>
      <c r="H658" s="9"/>
      <c r="I658" s="9"/>
      <c r="J658" s="9"/>
      <c r="K658" s="9"/>
      <c r="L658" s="9"/>
      <c r="M658" s="8"/>
      <c r="N658" s="37"/>
      <c r="O658" s="37"/>
      <c r="P658" s="18">
        <f t="shared" si="12"/>
        <v>0</v>
      </c>
    </row>
    <row r="659" spans="1:16" ht="106.5" hidden="1" customHeight="1">
      <c r="A659" s="8"/>
      <c r="B659" s="8"/>
      <c r="C659" s="8"/>
      <c r="D659" s="8"/>
      <c r="E659" s="8"/>
      <c r="F659" s="8"/>
      <c r="G659" s="9"/>
      <c r="H659" s="9"/>
      <c r="I659" s="9"/>
      <c r="J659" s="9"/>
      <c r="K659" s="9"/>
      <c r="L659" s="9"/>
      <c r="M659" s="8"/>
      <c r="N659" s="37"/>
      <c r="O659" s="37"/>
      <c r="P659" s="18">
        <f t="shared" si="12"/>
        <v>0</v>
      </c>
    </row>
    <row r="660" spans="1:16" ht="106.5" hidden="1" customHeight="1">
      <c r="A660" s="8"/>
      <c r="B660" s="8"/>
      <c r="C660" s="8"/>
      <c r="D660" s="8"/>
      <c r="E660" s="8"/>
      <c r="F660" s="8"/>
      <c r="G660" s="9"/>
      <c r="H660" s="9"/>
      <c r="I660" s="9"/>
      <c r="J660" s="9"/>
      <c r="K660" s="9"/>
      <c r="L660" s="9"/>
      <c r="M660" s="8"/>
      <c r="N660" s="37"/>
      <c r="O660" s="37"/>
      <c r="P660" s="18">
        <f t="shared" si="12"/>
        <v>0</v>
      </c>
    </row>
    <row r="661" spans="1:16" ht="106.5" hidden="1" customHeight="1">
      <c r="A661" s="8"/>
      <c r="B661" s="8"/>
      <c r="C661" s="8"/>
      <c r="D661" s="8"/>
      <c r="E661" s="8"/>
      <c r="F661" s="8"/>
      <c r="G661" s="9"/>
      <c r="H661" s="9"/>
      <c r="I661" s="9"/>
      <c r="J661" s="9"/>
      <c r="K661" s="9"/>
      <c r="L661" s="9"/>
      <c r="M661" s="8"/>
      <c r="N661" s="37"/>
      <c r="O661" s="37"/>
      <c r="P661" s="18">
        <f t="shared" si="12"/>
        <v>0</v>
      </c>
    </row>
    <row r="662" spans="1:16" ht="106.5" hidden="1" customHeight="1">
      <c r="A662" s="8"/>
      <c r="B662" s="8"/>
      <c r="C662" s="8"/>
      <c r="D662" s="8"/>
      <c r="E662" s="8"/>
      <c r="F662" s="8"/>
      <c r="G662" s="9"/>
      <c r="H662" s="9"/>
      <c r="I662" s="9"/>
      <c r="J662" s="9"/>
      <c r="K662" s="9"/>
      <c r="L662" s="9"/>
      <c r="M662" s="8"/>
      <c r="N662" s="37"/>
      <c r="O662" s="37"/>
      <c r="P662" s="18">
        <f t="shared" si="12"/>
        <v>0</v>
      </c>
    </row>
    <row r="663" spans="1:16" ht="106.5" hidden="1" customHeight="1">
      <c r="A663" s="8"/>
      <c r="B663" s="8"/>
      <c r="C663" s="8"/>
      <c r="D663" s="8"/>
      <c r="E663" s="8"/>
      <c r="F663" s="8"/>
      <c r="G663" s="9"/>
      <c r="H663" s="9"/>
      <c r="I663" s="9"/>
      <c r="J663" s="9"/>
      <c r="K663" s="9"/>
      <c r="L663" s="9"/>
      <c r="M663" s="8"/>
      <c r="N663" s="37"/>
      <c r="O663" s="37"/>
      <c r="P663" s="18">
        <f t="shared" si="12"/>
        <v>0</v>
      </c>
    </row>
    <row r="664" spans="1:16" ht="106.5" hidden="1" customHeight="1">
      <c r="A664" s="8"/>
      <c r="B664" s="8"/>
      <c r="C664" s="8"/>
      <c r="D664" s="8"/>
      <c r="E664" s="8"/>
      <c r="F664" s="8"/>
      <c r="G664" s="9"/>
      <c r="H664" s="9"/>
      <c r="I664" s="9"/>
      <c r="J664" s="9"/>
      <c r="K664" s="9"/>
      <c r="L664" s="9"/>
      <c r="M664" s="8"/>
      <c r="N664" s="37"/>
      <c r="O664" s="37"/>
      <c r="P664" s="18">
        <f t="shared" si="12"/>
        <v>0</v>
      </c>
    </row>
    <row r="665" spans="1:16" ht="106.5" hidden="1" customHeight="1">
      <c r="A665" s="8"/>
      <c r="B665" s="8"/>
      <c r="C665" s="8"/>
      <c r="D665" s="8"/>
      <c r="E665" s="8"/>
      <c r="F665" s="8"/>
      <c r="G665" s="9"/>
      <c r="H665" s="9"/>
      <c r="I665" s="9"/>
      <c r="J665" s="9"/>
      <c r="K665" s="9"/>
      <c r="L665" s="9"/>
      <c r="M665" s="8"/>
      <c r="N665" s="37"/>
      <c r="O665" s="37"/>
      <c r="P665" s="18">
        <f t="shared" si="12"/>
        <v>0</v>
      </c>
    </row>
    <row r="666" spans="1:16" ht="106.5" hidden="1" customHeight="1">
      <c r="A666" s="8"/>
      <c r="B666" s="8"/>
      <c r="C666" s="8"/>
      <c r="D666" s="8"/>
      <c r="E666" s="8"/>
      <c r="F666" s="8"/>
      <c r="G666" s="9"/>
      <c r="H666" s="9"/>
      <c r="I666" s="9"/>
      <c r="J666" s="9"/>
      <c r="K666" s="9"/>
      <c r="L666" s="9"/>
      <c r="M666" s="8"/>
      <c r="N666" s="37"/>
      <c r="O666" s="37"/>
      <c r="P666" s="18">
        <f t="shared" si="12"/>
        <v>0</v>
      </c>
    </row>
    <row r="667" spans="1:16" ht="106.5" hidden="1" customHeight="1">
      <c r="A667" s="8"/>
      <c r="B667" s="8"/>
      <c r="C667" s="8"/>
      <c r="D667" s="8"/>
      <c r="E667" s="8"/>
      <c r="F667" s="8"/>
      <c r="G667" s="9"/>
      <c r="H667" s="9"/>
      <c r="I667" s="9"/>
      <c r="J667" s="9"/>
      <c r="K667" s="9"/>
      <c r="L667" s="9"/>
      <c r="M667" s="8"/>
      <c r="N667" s="37"/>
      <c r="O667" s="37"/>
      <c r="P667" s="18">
        <f t="shared" si="12"/>
        <v>0</v>
      </c>
    </row>
    <row r="668" spans="1:16" ht="106.5" hidden="1" customHeight="1">
      <c r="A668" s="8"/>
      <c r="B668" s="8"/>
      <c r="C668" s="8"/>
      <c r="D668" s="8"/>
      <c r="E668" s="8"/>
      <c r="F668" s="8"/>
      <c r="G668" s="9"/>
      <c r="H668" s="9"/>
      <c r="I668" s="9"/>
      <c r="J668" s="9"/>
      <c r="K668" s="9"/>
      <c r="L668" s="9"/>
      <c r="M668" s="8"/>
      <c r="N668" s="37"/>
      <c r="O668" s="37"/>
      <c r="P668" s="18">
        <f t="shared" si="12"/>
        <v>0</v>
      </c>
    </row>
    <row r="669" spans="1:16" ht="106.5" hidden="1" customHeight="1">
      <c r="A669" s="8"/>
      <c r="B669" s="8"/>
      <c r="C669" s="8"/>
      <c r="D669" s="8"/>
      <c r="E669" s="8"/>
      <c r="F669" s="8"/>
      <c r="G669" s="9"/>
      <c r="H669" s="9"/>
      <c r="I669" s="9"/>
      <c r="J669" s="9"/>
      <c r="K669" s="9"/>
      <c r="L669" s="9"/>
      <c r="M669" s="8"/>
      <c r="N669" s="37"/>
      <c r="O669" s="37"/>
      <c r="P669" s="18">
        <f t="shared" si="12"/>
        <v>0</v>
      </c>
    </row>
    <row r="670" spans="1:16" ht="106.5" hidden="1" customHeight="1">
      <c r="A670" s="8"/>
      <c r="B670" s="8"/>
      <c r="C670" s="8"/>
      <c r="D670" s="8"/>
      <c r="E670" s="8"/>
      <c r="F670" s="8"/>
      <c r="G670" s="9"/>
      <c r="H670" s="9"/>
      <c r="I670" s="9"/>
      <c r="J670" s="9"/>
      <c r="K670" s="9"/>
      <c r="L670" s="9"/>
      <c r="M670" s="8"/>
      <c r="N670" s="37"/>
      <c r="O670" s="37"/>
      <c r="P670" s="18">
        <f t="shared" si="12"/>
        <v>0</v>
      </c>
    </row>
    <row r="671" spans="1:16" ht="106.5" hidden="1" customHeight="1">
      <c r="A671" s="8"/>
      <c r="B671" s="8"/>
      <c r="C671" s="8"/>
      <c r="D671" s="8"/>
      <c r="E671" s="8"/>
      <c r="F671" s="8"/>
      <c r="G671" s="9"/>
      <c r="H671" s="9"/>
      <c r="I671" s="9"/>
      <c r="J671" s="9"/>
      <c r="K671" s="9"/>
      <c r="L671" s="9"/>
      <c r="M671" s="8"/>
      <c r="N671" s="37"/>
      <c r="O671" s="37"/>
      <c r="P671" s="18">
        <f t="shared" si="12"/>
        <v>0</v>
      </c>
    </row>
    <row r="672" spans="1:16" ht="106.5" hidden="1" customHeight="1">
      <c r="A672" s="8"/>
      <c r="B672" s="8"/>
      <c r="C672" s="8"/>
      <c r="D672" s="8"/>
      <c r="E672" s="8"/>
      <c r="F672" s="8"/>
      <c r="G672" s="9"/>
      <c r="H672" s="9"/>
      <c r="I672" s="9"/>
      <c r="J672" s="9"/>
      <c r="K672" s="9"/>
      <c r="L672" s="9"/>
      <c r="M672" s="8"/>
      <c r="N672" s="37"/>
      <c r="O672" s="37"/>
      <c r="P672" s="18">
        <f t="shared" si="12"/>
        <v>0</v>
      </c>
    </row>
    <row r="673" spans="1:16" ht="106.5" hidden="1" customHeight="1">
      <c r="A673" s="8"/>
      <c r="B673" s="8"/>
      <c r="C673" s="8"/>
      <c r="D673" s="8"/>
      <c r="E673" s="8"/>
      <c r="F673" s="8"/>
      <c r="G673" s="9"/>
      <c r="H673" s="9"/>
      <c r="I673" s="9"/>
      <c r="J673" s="9"/>
      <c r="K673" s="9"/>
      <c r="L673" s="9"/>
      <c r="M673" s="8"/>
      <c r="N673" s="37"/>
      <c r="O673" s="37"/>
      <c r="P673" s="18">
        <f t="shared" si="12"/>
        <v>0</v>
      </c>
    </row>
    <row r="674" spans="1:16" ht="106.5" hidden="1" customHeight="1">
      <c r="A674" s="8"/>
      <c r="B674" s="8"/>
      <c r="C674" s="8"/>
      <c r="D674" s="8"/>
      <c r="E674" s="8"/>
      <c r="F674" s="8"/>
      <c r="G674" s="9"/>
      <c r="H674" s="9"/>
      <c r="I674" s="9"/>
      <c r="J674" s="9"/>
      <c r="K674" s="9"/>
      <c r="L674" s="9"/>
      <c r="M674" s="8"/>
      <c r="N674" s="37"/>
      <c r="O674" s="37"/>
      <c r="P674" s="18">
        <f t="shared" si="12"/>
        <v>0</v>
      </c>
    </row>
    <row r="675" spans="1:16" ht="106.5" hidden="1" customHeight="1">
      <c r="A675" s="8"/>
      <c r="B675" s="8"/>
      <c r="C675" s="8"/>
      <c r="D675" s="8"/>
      <c r="E675" s="8"/>
      <c r="F675" s="8"/>
      <c r="G675" s="9"/>
      <c r="H675" s="9"/>
      <c r="I675" s="9"/>
      <c r="J675" s="9"/>
      <c r="K675" s="9"/>
      <c r="L675" s="9"/>
      <c r="M675" s="8"/>
      <c r="N675" s="37"/>
      <c r="O675" s="37"/>
      <c r="P675" s="18">
        <f t="shared" si="12"/>
        <v>0</v>
      </c>
    </row>
    <row r="676" spans="1:16" ht="106.5" hidden="1" customHeight="1">
      <c r="A676" s="8"/>
      <c r="B676" s="8"/>
      <c r="C676" s="8"/>
      <c r="D676" s="8"/>
      <c r="E676" s="8"/>
      <c r="F676" s="8"/>
      <c r="G676" s="9"/>
      <c r="H676" s="9"/>
      <c r="I676" s="9"/>
      <c r="J676" s="9"/>
      <c r="K676" s="9"/>
      <c r="L676" s="9"/>
      <c r="M676" s="8"/>
      <c r="N676" s="37"/>
      <c r="O676" s="37"/>
      <c r="P676" s="18">
        <f t="shared" si="12"/>
        <v>0</v>
      </c>
    </row>
    <row r="677" spans="1:16" ht="106.5" hidden="1" customHeight="1">
      <c r="A677" s="8"/>
      <c r="B677" s="8"/>
      <c r="C677" s="8"/>
      <c r="D677" s="8"/>
      <c r="E677" s="8"/>
      <c r="F677" s="8"/>
      <c r="G677" s="9"/>
      <c r="H677" s="9"/>
      <c r="I677" s="9"/>
      <c r="J677" s="9"/>
      <c r="K677" s="9"/>
      <c r="L677" s="9"/>
      <c r="M677" s="8"/>
      <c r="N677" s="37"/>
      <c r="O677" s="37"/>
      <c r="P677" s="18">
        <f t="shared" si="12"/>
        <v>0</v>
      </c>
    </row>
    <row r="678" spans="1:16" ht="106.5" hidden="1" customHeight="1">
      <c r="A678" s="8"/>
      <c r="B678" s="8"/>
      <c r="C678" s="8"/>
      <c r="D678" s="8"/>
      <c r="E678" s="8"/>
      <c r="F678" s="8"/>
      <c r="G678" s="9"/>
      <c r="H678" s="9"/>
      <c r="I678" s="9"/>
      <c r="J678" s="9"/>
      <c r="K678" s="9"/>
      <c r="L678" s="9"/>
      <c r="M678" s="8"/>
      <c r="N678" s="37"/>
      <c r="O678" s="37"/>
      <c r="P678" s="18">
        <f t="shared" si="12"/>
        <v>0</v>
      </c>
    </row>
    <row r="679" spans="1:16" ht="106.5" hidden="1" customHeight="1">
      <c r="A679" s="8"/>
      <c r="B679" s="8"/>
      <c r="C679" s="8"/>
      <c r="D679" s="8"/>
      <c r="E679" s="8"/>
      <c r="F679" s="8"/>
      <c r="G679" s="9"/>
      <c r="H679" s="9"/>
      <c r="I679" s="9"/>
      <c r="J679" s="9"/>
      <c r="K679" s="9"/>
      <c r="L679" s="9"/>
      <c r="M679" s="8"/>
      <c r="N679" s="37"/>
      <c r="O679" s="37"/>
      <c r="P679" s="18">
        <f t="shared" si="12"/>
        <v>0</v>
      </c>
    </row>
    <row r="680" spans="1:16" ht="106.5" hidden="1" customHeight="1">
      <c r="A680" s="8"/>
      <c r="B680" s="8"/>
      <c r="C680" s="8"/>
      <c r="D680" s="8"/>
      <c r="E680" s="8"/>
      <c r="F680" s="8"/>
      <c r="G680" s="9"/>
      <c r="H680" s="9"/>
      <c r="I680" s="9"/>
      <c r="J680" s="9"/>
      <c r="K680" s="9"/>
      <c r="L680" s="9"/>
      <c r="M680" s="8"/>
      <c r="N680" s="37"/>
      <c r="O680" s="37"/>
      <c r="P680" s="18">
        <f t="shared" si="12"/>
        <v>0</v>
      </c>
    </row>
    <row r="681" spans="1:16" ht="106.5" hidden="1" customHeight="1">
      <c r="A681" s="8"/>
      <c r="B681" s="8"/>
      <c r="C681" s="8"/>
      <c r="D681" s="8"/>
      <c r="E681" s="8"/>
      <c r="F681" s="8"/>
      <c r="G681" s="9"/>
      <c r="H681" s="9"/>
      <c r="I681" s="9"/>
      <c r="J681" s="9"/>
      <c r="K681" s="9"/>
      <c r="L681" s="9"/>
      <c r="M681" s="8"/>
      <c r="N681" s="37"/>
      <c r="O681" s="37"/>
      <c r="P681" s="18">
        <f t="shared" si="12"/>
        <v>0</v>
      </c>
    </row>
    <row r="682" spans="1:16" ht="106.5" hidden="1" customHeight="1">
      <c r="A682" s="8"/>
      <c r="B682" s="8"/>
      <c r="C682" s="8"/>
      <c r="D682" s="8"/>
      <c r="E682" s="8"/>
      <c r="F682" s="8"/>
      <c r="G682" s="9"/>
      <c r="H682" s="9"/>
      <c r="I682" s="9"/>
      <c r="J682" s="9"/>
      <c r="K682" s="9"/>
      <c r="L682" s="9"/>
      <c r="M682" s="8"/>
      <c r="N682" s="37"/>
      <c r="O682" s="37"/>
      <c r="P682" s="18">
        <f t="shared" si="12"/>
        <v>0</v>
      </c>
    </row>
    <row r="683" spans="1:16" ht="106.5" hidden="1" customHeight="1">
      <c r="A683" s="8"/>
      <c r="B683" s="8"/>
      <c r="C683" s="8"/>
      <c r="D683" s="8"/>
      <c r="E683" s="8"/>
      <c r="F683" s="8"/>
      <c r="G683" s="9"/>
      <c r="H683" s="9"/>
      <c r="I683" s="9"/>
      <c r="J683" s="9"/>
      <c r="K683" s="9"/>
      <c r="L683" s="9"/>
      <c r="M683" s="8"/>
      <c r="N683" s="37"/>
      <c r="O683" s="37"/>
      <c r="P683" s="18">
        <f t="shared" si="12"/>
        <v>0</v>
      </c>
    </row>
    <row r="684" spans="1:16" ht="106.5" hidden="1" customHeight="1">
      <c r="A684" s="8"/>
      <c r="B684" s="8"/>
      <c r="C684" s="8"/>
      <c r="D684" s="8"/>
      <c r="E684" s="8"/>
      <c r="F684" s="8"/>
      <c r="G684" s="9"/>
      <c r="H684" s="9"/>
      <c r="I684" s="9"/>
      <c r="J684" s="9"/>
      <c r="K684" s="9"/>
      <c r="L684" s="9"/>
      <c r="M684" s="8"/>
      <c r="N684" s="37"/>
      <c r="O684" s="37"/>
      <c r="P684" s="18">
        <f t="shared" si="12"/>
        <v>0</v>
      </c>
    </row>
    <row r="685" spans="1:16" ht="106.5" hidden="1" customHeight="1">
      <c r="A685" s="8"/>
      <c r="B685" s="8"/>
      <c r="C685" s="8"/>
      <c r="D685" s="8"/>
      <c r="E685" s="8"/>
      <c r="F685" s="8"/>
      <c r="G685" s="9"/>
      <c r="H685" s="9"/>
      <c r="I685" s="9"/>
      <c r="J685" s="9"/>
      <c r="K685" s="9"/>
      <c r="L685" s="9"/>
      <c r="M685" s="8"/>
      <c r="N685" s="37"/>
      <c r="O685" s="37"/>
      <c r="P685" s="18">
        <f t="shared" si="12"/>
        <v>0</v>
      </c>
    </row>
    <row r="686" spans="1:16" ht="106.5" hidden="1" customHeight="1">
      <c r="A686" s="8"/>
      <c r="B686" s="8"/>
      <c r="C686" s="8"/>
      <c r="D686" s="8"/>
      <c r="E686" s="8"/>
      <c r="F686" s="8"/>
      <c r="G686" s="9"/>
      <c r="H686" s="9"/>
      <c r="I686" s="9"/>
      <c r="J686" s="9"/>
      <c r="K686" s="9"/>
      <c r="L686" s="9"/>
      <c r="M686" s="8"/>
      <c r="N686" s="37"/>
      <c r="O686" s="37"/>
      <c r="P686" s="18">
        <f t="shared" si="12"/>
        <v>0</v>
      </c>
    </row>
    <row r="687" spans="1:16" ht="106.5" hidden="1" customHeight="1">
      <c r="A687" s="8"/>
      <c r="B687" s="8"/>
      <c r="C687" s="8"/>
      <c r="D687" s="8"/>
      <c r="E687" s="8"/>
      <c r="F687" s="8"/>
      <c r="G687" s="9"/>
      <c r="H687" s="9"/>
      <c r="I687" s="9"/>
      <c r="J687" s="9"/>
      <c r="K687" s="9"/>
      <c r="L687" s="9"/>
      <c r="M687" s="8"/>
      <c r="N687" s="37"/>
      <c r="O687" s="37"/>
      <c r="P687" s="18">
        <f t="shared" si="12"/>
        <v>0</v>
      </c>
    </row>
    <row r="688" spans="1:16" ht="106.5" hidden="1" customHeight="1">
      <c r="A688" s="8"/>
      <c r="B688" s="8"/>
      <c r="C688" s="8"/>
      <c r="D688" s="8"/>
      <c r="E688" s="8"/>
      <c r="F688" s="8"/>
      <c r="G688" s="9"/>
      <c r="H688" s="9"/>
      <c r="I688" s="9"/>
      <c r="J688" s="9"/>
      <c r="K688" s="9"/>
      <c r="L688" s="9"/>
      <c r="M688" s="8"/>
      <c r="N688" s="37"/>
      <c r="O688" s="37"/>
      <c r="P688" s="18">
        <f t="shared" si="12"/>
        <v>0</v>
      </c>
    </row>
    <row r="689" spans="1:16" ht="106.5" hidden="1" customHeight="1">
      <c r="A689" s="8"/>
      <c r="B689" s="8"/>
      <c r="C689" s="8"/>
      <c r="D689" s="8"/>
      <c r="E689" s="8"/>
      <c r="F689" s="8"/>
      <c r="G689" s="9"/>
      <c r="H689" s="9"/>
      <c r="I689" s="9"/>
      <c r="J689" s="9"/>
      <c r="K689" s="9"/>
      <c r="L689" s="9"/>
      <c r="M689" s="8"/>
      <c r="N689" s="37"/>
      <c r="O689" s="37"/>
      <c r="P689" s="18">
        <f t="shared" si="12"/>
        <v>0</v>
      </c>
    </row>
    <row r="690" spans="1:16" ht="106.5" hidden="1" customHeight="1">
      <c r="A690" s="8"/>
      <c r="B690" s="8"/>
      <c r="C690" s="8"/>
      <c r="D690" s="8"/>
      <c r="E690" s="8"/>
      <c r="F690" s="8"/>
      <c r="G690" s="9"/>
      <c r="H690" s="9"/>
      <c r="I690" s="9"/>
      <c r="J690" s="9"/>
      <c r="K690" s="9"/>
      <c r="L690" s="9"/>
      <c r="M690" s="8"/>
      <c r="N690" s="37"/>
      <c r="O690" s="37"/>
      <c r="P690" s="18">
        <f t="shared" si="12"/>
        <v>0</v>
      </c>
    </row>
    <row r="691" spans="1:16" ht="106.5" hidden="1" customHeight="1">
      <c r="A691" s="8"/>
      <c r="B691" s="8"/>
      <c r="C691" s="8"/>
      <c r="D691" s="8"/>
      <c r="E691" s="8"/>
      <c r="F691" s="8"/>
      <c r="G691" s="9"/>
      <c r="H691" s="9"/>
      <c r="I691" s="9"/>
      <c r="J691" s="9"/>
      <c r="K691" s="9"/>
      <c r="L691" s="9"/>
      <c r="M691" s="8"/>
      <c r="N691" s="37"/>
      <c r="O691" s="37"/>
      <c r="P691" s="18">
        <f t="shared" si="12"/>
        <v>0</v>
      </c>
    </row>
    <row r="692" spans="1:16" ht="106.5" hidden="1" customHeight="1">
      <c r="A692" s="8"/>
      <c r="B692" s="8"/>
      <c r="C692" s="8"/>
      <c r="D692" s="8"/>
      <c r="E692" s="8"/>
      <c r="F692" s="8"/>
      <c r="G692" s="9"/>
      <c r="H692" s="9"/>
      <c r="I692" s="9"/>
      <c r="J692" s="9"/>
      <c r="K692" s="9"/>
      <c r="L692" s="9"/>
      <c r="M692" s="8"/>
      <c r="N692" s="37"/>
      <c r="O692" s="37"/>
      <c r="P692" s="18">
        <f t="shared" si="12"/>
        <v>0</v>
      </c>
    </row>
    <row r="693" spans="1:16" ht="106.5" hidden="1" customHeight="1">
      <c r="A693" s="8"/>
      <c r="B693" s="8"/>
      <c r="C693" s="8"/>
      <c r="D693" s="8"/>
      <c r="E693" s="8"/>
      <c r="F693" s="8"/>
      <c r="G693" s="9"/>
      <c r="H693" s="9"/>
      <c r="I693" s="9"/>
      <c r="J693" s="9"/>
      <c r="K693" s="9"/>
      <c r="L693" s="9"/>
      <c r="M693" s="8"/>
      <c r="N693" s="37"/>
      <c r="O693" s="37"/>
      <c r="P693" s="18">
        <f t="shared" si="12"/>
        <v>0</v>
      </c>
    </row>
    <row r="694" spans="1:16" ht="106.5" hidden="1" customHeight="1">
      <c r="A694" s="8"/>
      <c r="B694" s="8"/>
      <c r="C694" s="8"/>
      <c r="D694" s="8"/>
      <c r="E694" s="8"/>
      <c r="F694" s="8"/>
      <c r="G694" s="9"/>
      <c r="H694" s="9"/>
      <c r="I694" s="9"/>
      <c r="J694" s="9"/>
      <c r="K694" s="9"/>
      <c r="L694" s="9"/>
      <c r="M694" s="8"/>
      <c r="N694" s="37"/>
      <c r="O694" s="37"/>
      <c r="P694" s="18">
        <f t="shared" si="12"/>
        <v>0</v>
      </c>
    </row>
    <row r="695" spans="1:16" ht="106.5" hidden="1" customHeight="1">
      <c r="A695" s="8"/>
      <c r="B695" s="8"/>
      <c r="C695" s="8"/>
      <c r="D695" s="8"/>
      <c r="E695" s="8"/>
      <c r="F695" s="8"/>
      <c r="G695" s="9"/>
      <c r="H695" s="9"/>
      <c r="I695" s="9"/>
      <c r="J695" s="9"/>
      <c r="K695" s="9"/>
      <c r="L695" s="9"/>
      <c r="M695" s="8"/>
      <c r="N695" s="37"/>
      <c r="O695" s="37"/>
      <c r="P695" s="18">
        <f t="shared" si="12"/>
        <v>0</v>
      </c>
    </row>
    <row r="696" spans="1:16" ht="106.5" hidden="1" customHeight="1">
      <c r="A696" s="8"/>
      <c r="B696" s="8"/>
      <c r="C696" s="8"/>
      <c r="D696" s="8"/>
      <c r="E696" s="8"/>
      <c r="F696" s="8"/>
      <c r="G696" s="9"/>
      <c r="H696" s="9"/>
      <c r="I696" s="9"/>
      <c r="J696" s="9"/>
      <c r="K696" s="9"/>
      <c r="L696" s="9"/>
      <c r="M696" s="8"/>
      <c r="N696" s="37"/>
      <c r="O696" s="37"/>
      <c r="P696" s="18">
        <f t="shared" si="12"/>
        <v>0</v>
      </c>
    </row>
    <row r="697" spans="1:16" ht="106.5" hidden="1" customHeight="1">
      <c r="A697" s="8"/>
      <c r="B697" s="8"/>
      <c r="C697" s="8"/>
      <c r="D697" s="8"/>
      <c r="E697" s="8"/>
      <c r="F697" s="8"/>
      <c r="G697" s="9"/>
      <c r="H697" s="9"/>
      <c r="I697" s="9"/>
      <c r="J697" s="9"/>
      <c r="K697" s="9"/>
      <c r="L697" s="9"/>
      <c r="M697" s="8"/>
      <c r="N697" s="37"/>
      <c r="O697" s="37"/>
      <c r="P697" s="18">
        <f t="shared" si="12"/>
        <v>0</v>
      </c>
    </row>
    <row r="698" spans="1:16" ht="106.5" hidden="1" customHeight="1">
      <c r="A698" s="8"/>
      <c r="B698" s="8"/>
      <c r="C698" s="8"/>
      <c r="D698" s="8"/>
      <c r="E698" s="8"/>
      <c r="F698" s="8"/>
      <c r="G698" s="9"/>
      <c r="H698" s="9"/>
      <c r="I698" s="9"/>
      <c r="J698" s="9"/>
      <c r="K698" s="9"/>
      <c r="L698" s="9"/>
      <c r="M698" s="8"/>
      <c r="N698" s="37"/>
      <c r="O698" s="37"/>
      <c r="P698" s="18">
        <f t="shared" si="12"/>
        <v>0</v>
      </c>
    </row>
    <row r="699" spans="1:16" ht="106.5" hidden="1" customHeight="1">
      <c r="A699" s="8"/>
      <c r="B699" s="8"/>
      <c r="C699" s="8"/>
      <c r="D699" s="8"/>
      <c r="E699" s="8"/>
      <c r="F699" s="8"/>
      <c r="G699" s="9"/>
      <c r="H699" s="9"/>
      <c r="I699" s="9"/>
      <c r="J699" s="9"/>
      <c r="K699" s="9"/>
      <c r="L699" s="9"/>
      <c r="M699" s="8"/>
      <c r="N699" s="37"/>
      <c r="O699" s="37"/>
      <c r="P699" s="18">
        <f t="shared" si="12"/>
        <v>0</v>
      </c>
    </row>
    <row r="700" spans="1:16" ht="106.5" hidden="1" customHeight="1">
      <c r="A700" s="8"/>
      <c r="B700" s="8"/>
      <c r="C700" s="8"/>
      <c r="D700" s="8"/>
      <c r="E700" s="8"/>
      <c r="F700" s="8"/>
      <c r="G700" s="9"/>
      <c r="H700" s="9"/>
      <c r="I700" s="9"/>
      <c r="J700" s="9"/>
      <c r="K700" s="9"/>
      <c r="L700" s="9"/>
      <c r="M700" s="8"/>
      <c r="N700" s="37"/>
      <c r="O700" s="37"/>
      <c r="P700" s="18">
        <f t="shared" si="12"/>
        <v>0</v>
      </c>
    </row>
    <row r="701" spans="1:16" ht="106.5" hidden="1" customHeight="1">
      <c r="A701" s="8"/>
      <c r="B701" s="8"/>
      <c r="C701" s="8"/>
      <c r="D701" s="8"/>
      <c r="E701" s="8"/>
      <c r="F701" s="8"/>
      <c r="G701" s="9"/>
      <c r="H701" s="9"/>
      <c r="I701" s="9"/>
      <c r="J701" s="9"/>
      <c r="K701" s="9"/>
      <c r="L701" s="9"/>
      <c r="M701" s="8"/>
      <c r="N701" s="37"/>
      <c r="O701" s="37"/>
      <c r="P701" s="18">
        <f t="shared" ref="P701:P764" si="13">ROUND(((O701-N701)/7),1)</f>
        <v>0</v>
      </c>
    </row>
    <row r="702" spans="1:16" ht="106.5" hidden="1" customHeight="1">
      <c r="A702" s="8"/>
      <c r="B702" s="8"/>
      <c r="C702" s="8"/>
      <c r="D702" s="8"/>
      <c r="E702" s="8"/>
      <c r="F702" s="8"/>
      <c r="G702" s="9"/>
      <c r="H702" s="9"/>
      <c r="I702" s="9"/>
      <c r="J702" s="9"/>
      <c r="K702" s="9"/>
      <c r="L702" s="9"/>
      <c r="M702" s="8"/>
      <c r="N702" s="37"/>
      <c r="O702" s="37"/>
      <c r="P702" s="18">
        <f t="shared" si="13"/>
        <v>0</v>
      </c>
    </row>
    <row r="703" spans="1:16" ht="106.5" hidden="1" customHeight="1">
      <c r="A703" s="8"/>
      <c r="B703" s="8"/>
      <c r="C703" s="8"/>
      <c r="D703" s="8"/>
      <c r="E703" s="8"/>
      <c r="F703" s="8"/>
      <c r="G703" s="9"/>
      <c r="H703" s="9"/>
      <c r="I703" s="9"/>
      <c r="J703" s="9"/>
      <c r="K703" s="9"/>
      <c r="L703" s="9"/>
      <c r="M703" s="8"/>
      <c r="N703" s="37"/>
      <c r="O703" s="37"/>
      <c r="P703" s="18">
        <f t="shared" si="13"/>
        <v>0</v>
      </c>
    </row>
    <row r="704" spans="1:16" ht="106.5" hidden="1" customHeight="1">
      <c r="A704" s="8"/>
      <c r="B704" s="8"/>
      <c r="C704" s="8"/>
      <c r="D704" s="8"/>
      <c r="E704" s="8"/>
      <c r="F704" s="8"/>
      <c r="G704" s="9"/>
      <c r="H704" s="9"/>
      <c r="I704" s="9"/>
      <c r="J704" s="9"/>
      <c r="K704" s="9"/>
      <c r="L704" s="9"/>
      <c r="M704" s="8"/>
      <c r="N704" s="37"/>
      <c r="O704" s="37"/>
      <c r="P704" s="18">
        <f t="shared" si="13"/>
        <v>0</v>
      </c>
    </row>
    <row r="705" spans="1:16" ht="106.5" hidden="1" customHeight="1">
      <c r="A705" s="8"/>
      <c r="B705" s="8"/>
      <c r="C705" s="8"/>
      <c r="D705" s="8"/>
      <c r="E705" s="8"/>
      <c r="F705" s="8"/>
      <c r="G705" s="9"/>
      <c r="H705" s="9"/>
      <c r="I705" s="9"/>
      <c r="J705" s="9"/>
      <c r="K705" s="9"/>
      <c r="L705" s="9"/>
      <c r="M705" s="8"/>
      <c r="N705" s="37"/>
      <c r="O705" s="37"/>
      <c r="P705" s="18">
        <f t="shared" si="13"/>
        <v>0</v>
      </c>
    </row>
    <row r="706" spans="1:16" ht="106.5" hidden="1" customHeight="1">
      <c r="A706" s="8"/>
      <c r="B706" s="8"/>
      <c r="C706" s="8"/>
      <c r="D706" s="8"/>
      <c r="E706" s="8"/>
      <c r="F706" s="8"/>
      <c r="G706" s="9"/>
      <c r="H706" s="9"/>
      <c r="I706" s="9"/>
      <c r="J706" s="9"/>
      <c r="K706" s="9"/>
      <c r="L706" s="9"/>
      <c r="M706" s="8"/>
      <c r="N706" s="37"/>
      <c r="O706" s="37"/>
      <c r="P706" s="18">
        <f t="shared" si="13"/>
        <v>0</v>
      </c>
    </row>
    <row r="707" spans="1:16" ht="106.5" hidden="1" customHeight="1">
      <c r="A707" s="8"/>
      <c r="B707" s="8"/>
      <c r="C707" s="8"/>
      <c r="D707" s="8"/>
      <c r="E707" s="8"/>
      <c r="F707" s="8"/>
      <c r="G707" s="9"/>
      <c r="H707" s="9"/>
      <c r="I707" s="9"/>
      <c r="J707" s="9"/>
      <c r="K707" s="9"/>
      <c r="L707" s="9"/>
      <c r="M707" s="8"/>
      <c r="N707" s="37"/>
      <c r="O707" s="37"/>
      <c r="P707" s="18">
        <f t="shared" si="13"/>
        <v>0</v>
      </c>
    </row>
    <row r="708" spans="1:16" ht="106.5" hidden="1" customHeight="1">
      <c r="A708" s="8"/>
      <c r="B708" s="8"/>
      <c r="C708" s="8"/>
      <c r="D708" s="8"/>
      <c r="E708" s="8"/>
      <c r="F708" s="8"/>
      <c r="G708" s="9"/>
      <c r="H708" s="9"/>
      <c r="I708" s="9"/>
      <c r="J708" s="9"/>
      <c r="K708" s="9"/>
      <c r="L708" s="9"/>
      <c r="M708" s="8"/>
      <c r="N708" s="37"/>
      <c r="O708" s="37"/>
      <c r="P708" s="18">
        <f t="shared" si="13"/>
        <v>0</v>
      </c>
    </row>
    <row r="709" spans="1:16" ht="106.5" hidden="1" customHeight="1">
      <c r="A709" s="8"/>
      <c r="B709" s="8"/>
      <c r="C709" s="8"/>
      <c r="D709" s="8"/>
      <c r="E709" s="8"/>
      <c r="F709" s="8"/>
      <c r="G709" s="9"/>
      <c r="H709" s="9"/>
      <c r="I709" s="9"/>
      <c r="J709" s="9"/>
      <c r="K709" s="9"/>
      <c r="L709" s="9"/>
      <c r="M709" s="8"/>
      <c r="N709" s="37"/>
      <c r="O709" s="37"/>
      <c r="P709" s="18">
        <f t="shared" si="13"/>
        <v>0</v>
      </c>
    </row>
    <row r="710" spans="1:16" ht="106.5" hidden="1" customHeight="1">
      <c r="A710" s="8"/>
      <c r="B710" s="8"/>
      <c r="C710" s="8"/>
      <c r="D710" s="8"/>
      <c r="E710" s="8"/>
      <c r="F710" s="8"/>
      <c r="G710" s="9"/>
      <c r="H710" s="9"/>
      <c r="I710" s="9"/>
      <c r="J710" s="9"/>
      <c r="K710" s="9"/>
      <c r="L710" s="9"/>
      <c r="M710" s="8"/>
      <c r="N710" s="37"/>
      <c r="O710" s="37"/>
      <c r="P710" s="18">
        <f t="shared" si="13"/>
        <v>0</v>
      </c>
    </row>
    <row r="711" spans="1:16" ht="106.5" hidden="1" customHeight="1">
      <c r="A711" s="8"/>
      <c r="B711" s="8"/>
      <c r="C711" s="8"/>
      <c r="D711" s="8"/>
      <c r="E711" s="8"/>
      <c r="F711" s="8"/>
      <c r="G711" s="9"/>
      <c r="H711" s="9"/>
      <c r="I711" s="9"/>
      <c r="J711" s="9"/>
      <c r="K711" s="9"/>
      <c r="L711" s="9"/>
      <c r="M711" s="8"/>
      <c r="N711" s="37"/>
      <c r="O711" s="37"/>
      <c r="P711" s="18">
        <f t="shared" si="13"/>
        <v>0</v>
      </c>
    </row>
    <row r="712" spans="1:16" ht="106.5" hidden="1" customHeight="1">
      <c r="A712" s="8"/>
      <c r="B712" s="8"/>
      <c r="C712" s="8"/>
      <c r="D712" s="8"/>
      <c r="E712" s="8"/>
      <c r="F712" s="8"/>
      <c r="G712" s="9"/>
      <c r="H712" s="9"/>
      <c r="I712" s="9"/>
      <c r="J712" s="9"/>
      <c r="K712" s="9"/>
      <c r="L712" s="9"/>
      <c r="M712" s="8"/>
      <c r="N712" s="37"/>
      <c r="O712" s="37"/>
      <c r="P712" s="18">
        <f t="shared" si="13"/>
        <v>0</v>
      </c>
    </row>
    <row r="713" spans="1:16" ht="106.5" hidden="1" customHeight="1">
      <c r="A713" s="8"/>
      <c r="B713" s="8"/>
      <c r="C713" s="8"/>
      <c r="D713" s="8"/>
      <c r="E713" s="8"/>
      <c r="F713" s="8"/>
      <c r="G713" s="9"/>
      <c r="H713" s="9"/>
      <c r="I713" s="9"/>
      <c r="J713" s="9"/>
      <c r="K713" s="9"/>
      <c r="L713" s="9"/>
      <c r="M713" s="8"/>
      <c r="N713" s="37"/>
      <c r="O713" s="37"/>
      <c r="P713" s="18">
        <f t="shared" si="13"/>
        <v>0</v>
      </c>
    </row>
    <row r="714" spans="1:16" ht="106.5" hidden="1" customHeight="1">
      <c r="A714" s="8"/>
      <c r="B714" s="8"/>
      <c r="C714" s="8"/>
      <c r="D714" s="8"/>
      <c r="E714" s="8"/>
      <c r="F714" s="8"/>
      <c r="G714" s="9"/>
      <c r="H714" s="9"/>
      <c r="I714" s="9"/>
      <c r="J714" s="9"/>
      <c r="K714" s="9"/>
      <c r="L714" s="9"/>
      <c r="M714" s="8"/>
      <c r="N714" s="37"/>
      <c r="O714" s="37"/>
      <c r="P714" s="18">
        <f t="shared" si="13"/>
        <v>0</v>
      </c>
    </row>
    <row r="715" spans="1:16" ht="106.5" hidden="1" customHeight="1">
      <c r="A715" s="8"/>
      <c r="B715" s="8"/>
      <c r="C715" s="8"/>
      <c r="D715" s="8"/>
      <c r="E715" s="8"/>
      <c r="F715" s="8"/>
      <c r="G715" s="9"/>
      <c r="H715" s="9"/>
      <c r="I715" s="9"/>
      <c r="J715" s="9"/>
      <c r="K715" s="9"/>
      <c r="L715" s="9"/>
      <c r="M715" s="8"/>
      <c r="N715" s="37"/>
      <c r="O715" s="37"/>
      <c r="P715" s="18">
        <f t="shared" si="13"/>
        <v>0</v>
      </c>
    </row>
    <row r="716" spans="1:16" ht="106.5" hidden="1" customHeight="1">
      <c r="A716" s="8"/>
      <c r="B716" s="8"/>
      <c r="C716" s="8"/>
      <c r="D716" s="8"/>
      <c r="E716" s="8"/>
      <c r="F716" s="8"/>
      <c r="G716" s="9"/>
      <c r="H716" s="9"/>
      <c r="I716" s="9"/>
      <c r="J716" s="9"/>
      <c r="K716" s="9"/>
      <c r="L716" s="9"/>
      <c r="M716" s="8"/>
      <c r="N716" s="37"/>
      <c r="O716" s="37"/>
      <c r="P716" s="18">
        <f t="shared" si="13"/>
        <v>0</v>
      </c>
    </row>
    <row r="717" spans="1:16" ht="106.5" hidden="1" customHeight="1">
      <c r="A717" s="8"/>
      <c r="B717" s="8"/>
      <c r="C717" s="8"/>
      <c r="D717" s="8"/>
      <c r="E717" s="8"/>
      <c r="F717" s="8"/>
      <c r="G717" s="9"/>
      <c r="H717" s="9"/>
      <c r="I717" s="9"/>
      <c r="J717" s="9"/>
      <c r="K717" s="9"/>
      <c r="L717" s="9"/>
      <c r="M717" s="8"/>
      <c r="N717" s="37"/>
      <c r="O717" s="37"/>
      <c r="P717" s="18">
        <f t="shared" si="13"/>
        <v>0</v>
      </c>
    </row>
    <row r="718" spans="1:16" ht="106.5" hidden="1" customHeight="1">
      <c r="A718" s="8"/>
      <c r="B718" s="8"/>
      <c r="C718" s="8"/>
      <c r="D718" s="8"/>
      <c r="E718" s="8"/>
      <c r="F718" s="8"/>
      <c r="G718" s="9"/>
      <c r="H718" s="9"/>
      <c r="I718" s="9"/>
      <c r="J718" s="9"/>
      <c r="K718" s="9"/>
      <c r="L718" s="9"/>
      <c r="M718" s="8"/>
      <c r="N718" s="37"/>
      <c r="O718" s="37"/>
      <c r="P718" s="18">
        <f t="shared" si="13"/>
        <v>0</v>
      </c>
    </row>
    <row r="719" spans="1:16" ht="106.5" hidden="1" customHeight="1">
      <c r="A719" s="8"/>
      <c r="B719" s="8"/>
      <c r="C719" s="8"/>
      <c r="D719" s="8"/>
      <c r="E719" s="8"/>
      <c r="F719" s="8"/>
      <c r="G719" s="9"/>
      <c r="H719" s="9"/>
      <c r="I719" s="9"/>
      <c r="J719" s="9"/>
      <c r="K719" s="9"/>
      <c r="L719" s="9"/>
      <c r="M719" s="8"/>
      <c r="N719" s="37"/>
      <c r="O719" s="37"/>
      <c r="P719" s="18">
        <f t="shared" si="13"/>
        <v>0</v>
      </c>
    </row>
    <row r="720" spans="1:16" ht="106.5" hidden="1" customHeight="1">
      <c r="A720" s="8"/>
      <c r="B720" s="8"/>
      <c r="C720" s="8"/>
      <c r="D720" s="8"/>
      <c r="E720" s="8"/>
      <c r="F720" s="8"/>
      <c r="G720" s="9"/>
      <c r="H720" s="9"/>
      <c r="I720" s="9"/>
      <c r="J720" s="9"/>
      <c r="K720" s="9"/>
      <c r="L720" s="9"/>
      <c r="M720" s="8"/>
      <c r="N720" s="37"/>
      <c r="O720" s="37"/>
      <c r="P720" s="18">
        <f t="shared" si="13"/>
        <v>0</v>
      </c>
    </row>
    <row r="721" spans="1:16" ht="106.5" hidden="1" customHeight="1">
      <c r="A721" s="8"/>
      <c r="B721" s="8"/>
      <c r="C721" s="8"/>
      <c r="D721" s="8"/>
      <c r="E721" s="8"/>
      <c r="F721" s="8"/>
      <c r="G721" s="9"/>
      <c r="H721" s="9"/>
      <c r="I721" s="9"/>
      <c r="J721" s="9"/>
      <c r="K721" s="9"/>
      <c r="L721" s="9"/>
      <c r="M721" s="8"/>
      <c r="N721" s="37"/>
      <c r="O721" s="37"/>
      <c r="P721" s="18">
        <f t="shared" si="13"/>
        <v>0</v>
      </c>
    </row>
    <row r="722" spans="1:16" ht="106.5" hidden="1" customHeight="1">
      <c r="A722" s="8"/>
      <c r="B722" s="8"/>
      <c r="C722" s="8"/>
      <c r="D722" s="8"/>
      <c r="E722" s="8"/>
      <c r="F722" s="8"/>
      <c r="G722" s="9"/>
      <c r="H722" s="9"/>
      <c r="I722" s="9"/>
      <c r="J722" s="9"/>
      <c r="K722" s="9"/>
      <c r="L722" s="9"/>
      <c r="M722" s="8"/>
      <c r="N722" s="37"/>
      <c r="O722" s="37"/>
      <c r="P722" s="18">
        <f t="shared" si="13"/>
        <v>0</v>
      </c>
    </row>
    <row r="723" spans="1:16" ht="106.5" hidden="1" customHeight="1">
      <c r="A723" s="8"/>
      <c r="B723" s="8"/>
      <c r="C723" s="8"/>
      <c r="D723" s="8"/>
      <c r="E723" s="8"/>
      <c r="F723" s="8"/>
      <c r="G723" s="9"/>
      <c r="H723" s="9"/>
      <c r="I723" s="9"/>
      <c r="J723" s="9"/>
      <c r="K723" s="9"/>
      <c r="L723" s="9"/>
      <c r="M723" s="8"/>
      <c r="N723" s="37"/>
      <c r="O723" s="37"/>
      <c r="P723" s="18">
        <f t="shared" si="13"/>
        <v>0</v>
      </c>
    </row>
    <row r="724" spans="1:16" ht="106.5" hidden="1" customHeight="1">
      <c r="A724" s="8"/>
      <c r="B724" s="8"/>
      <c r="C724" s="8"/>
      <c r="D724" s="8"/>
      <c r="E724" s="8"/>
      <c r="F724" s="8"/>
      <c r="G724" s="9"/>
      <c r="H724" s="9"/>
      <c r="I724" s="9"/>
      <c r="J724" s="9"/>
      <c r="K724" s="9"/>
      <c r="L724" s="9"/>
      <c r="M724" s="8"/>
      <c r="N724" s="37"/>
      <c r="O724" s="37"/>
      <c r="P724" s="18">
        <f t="shared" si="13"/>
        <v>0</v>
      </c>
    </row>
    <row r="725" spans="1:16" ht="106.5" hidden="1" customHeight="1">
      <c r="A725" s="8"/>
      <c r="B725" s="8"/>
      <c r="C725" s="8"/>
      <c r="D725" s="8"/>
      <c r="E725" s="8"/>
      <c r="F725" s="8"/>
      <c r="G725" s="9"/>
      <c r="H725" s="9"/>
      <c r="I725" s="9"/>
      <c r="J725" s="9"/>
      <c r="K725" s="9"/>
      <c r="L725" s="9"/>
      <c r="M725" s="8"/>
      <c r="N725" s="37"/>
      <c r="O725" s="37"/>
      <c r="P725" s="18">
        <f t="shared" si="13"/>
        <v>0</v>
      </c>
    </row>
    <row r="726" spans="1:16" ht="106.5" hidden="1" customHeight="1">
      <c r="A726" s="8"/>
      <c r="B726" s="8"/>
      <c r="C726" s="8"/>
      <c r="D726" s="8"/>
      <c r="E726" s="8"/>
      <c r="F726" s="8"/>
      <c r="G726" s="9"/>
      <c r="H726" s="9"/>
      <c r="I726" s="9"/>
      <c r="J726" s="9"/>
      <c r="K726" s="9"/>
      <c r="L726" s="9"/>
      <c r="M726" s="8"/>
      <c r="N726" s="37"/>
      <c r="O726" s="37"/>
      <c r="P726" s="18">
        <f t="shared" si="13"/>
        <v>0</v>
      </c>
    </row>
    <row r="727" spans="1:16" ht="106.5" hidden="1" customHeight="1">
      <c r="A727" s="8"/>
      <c r="B727" s="8"/>
      <c r="C727" s="8"/>
      <c r="D727" s="8"/>
      <c r="E727" s="8"/>
      <c r="F727" s="8"/>
      <c r="G727" s="9"/>
      <c r="H727" s="9"/>
      <c r="I727" s="9"/>
      <c r="J727" s="9"/>
      <c r="K727" s="9"/>
      <c r="L727" s="9"/>
      <c r="M727" s="8"/>
      <c r="N727" s="37"/>
      <c r="O727" s="37"/>
      <c r="P727" s="18">
        <f t="shared" si="13"/>
        <v>0</v>
      </c>
    </row>
    <row r="728" spans="1:16" ht="106.5" hidden="1" customHeight="1">
      <c r="A728" s="8"/>
      <c r="B728" s="8"/>
      <c r="C728" s="8"/>
      <c r="D728" s="8"/>
      <c r="E728" s="8"/>
      <c r="F728" s="8"/>
      <c r="G728" s="9"/>
      <c r="H728" s="9"/>
      <c r="I728" s="9"/>
      <c r="J728" s="9"/>
      <c r="K728" s="9"/>
      <c r="L728" s="9"/>
      <c r="M728" s="8"/>
      <c r="N728" s="37"/>
      <c r="O728" s="37"/>
      <c r="P728" s="18">
        <f t="shared" si="13"/>
        <v>0</v>
      </c>
    </row>
    <row r="729" spans="1:16" ht="106.5" hidden="1" customHeight="1">
      <c r="A729" s="8"/>
      <c r="B729" s="8"/>
      <c r="C729" s="8"/>
      <c r="D729" s="8"/>
      <c r="E729" s="8"/>
      <c r="F729" s="8"/>
      <c r="G729" s="9"/>
      <c r="H729" s="9"/>
      <c r="I729" s="9"/>
      <c r="J729" s="9"/>
      <c r="K729" s="9"/>
      <c r="L729" s="9"/>
      <c r="M729" s="8"/>
      <c r="N729" s="37"/>
      <c r="O729" s="37"/>
      <c r="P729" s="18">
        <f t="shared" si="13"/>
        <v>0</v>
      </c>
    </row>
    <row r="730" spans="1:16" ht="106.5" hidden="1" customHeight="1">
      <c r="A730" s="8"/>
      <c r="B730" s="8"/>
      <c r="C730" s="8"/>
      <c r="D730" s="8"/>
      <c r="E730" s="8"/>
      <c r="F730" s="8"/>
      <c r="G730" s="9"/>
      <c r="H730" s="9"/>
      <c r="I730" s="9"/>
      <c r="J730" s="9"/>
      <c r="K730" s="9"/>
      <c r="L730" s="9"/>
      <c r="M730" s="8"/>
      <c r="N730" s="37"/>
      <c r="O730" s="37"/>
      <c r="P730" s="18">
        <f t="shared" si="13"/>
        <v>0</v>
      </c>
    </row>
    <row r="731" spans="1:16" ht="106.5" hidden="1" customHeight="1">
      <c r="A731" s="8"/>
      <c r="B731" s="8"/>
      <c r="C731" s="8"/>
      <c r="D731" s="8"/>
      <c r="E731" s="8"/>
      <c r="F731" s="8"/>
      <c r="G731" s="9"/>
      <c r="H731" s="9"/>
      <c r="I731" s="9"/>
      <c r="J731" s="9"/>
      <c r="K731" s="9"/>
      <c r="L731" s="9"/>
      <c r="M731" s="8"/>
      <c r="N731" s="37"/>
      <c r="O731" s="37"/>
      <c r="P731" s="18">
        <f t="shared" si="13"/>
        <v>0</v>
      </c>
    </row>
    <row r="732" spans="1:16" ht="106.5" hidden="1" customHeight="1">
      <c r="A732" s="8"/>
      <c r="B732" s="8"/>
      <c r="C732" s="8"/>
      <c r="D732" s="8"/>
      <c r="E732" s="8"/>
      <c r="F732" s="8"/>
      <c r="G732" s="9"/>
      <c r="H732" s="9"/>
      <c r="I732" s="9"/>
      <c r="J732" s="9"/>
      <c r="K732" s="9"/>
      <c r="L732" s="9"/>
      <c r="M732" s="8"/>
      <c r="N732" s="37"/>
      <c r="O732" s="37"/>
      <c r="P732" s="18">
        <f t="shared" si="13"/>
        <v>0</v>
      </c>
    </row>
    <row r="733" spans="1:16" ht="106.5" hidden="1" customHeight="1">
      <c r="A733" s="8"/>
      <c r="B733" s="8"/>
      <c r="C733" s="8"/>
      <c r="D733" s="8"/>
      <c r="E733" s="8"/>
      <c r="F733" s="8"/>
      <c r="G733" s="9"/>
      <c r="H733" s="9"/>
      <c r="I733" s="9"/>
      <c r="J733" s="9"/>
      <c r="K733" s="9"/>
      <c r="L733" s="9"/>
      <c r="M733" s="8"/>
      <c r="N733" s="37"/>
      <c r="O733" s="37"/>
      <c r="P733" s="18">
        <f t="shared" si="13"/>
        <v>0</v>
      </c>
    </row>
    <row r="734" spans="1:16" ht="106.5" hidden="1" customHeight="1">
      <c r="A734" s="8"/>
      <c r="B734" s="8"/>
      <c r="C734" s="8"/>
      <c r="D734" s="8"/>
      <c r="E734" s="8"/>
      <c r="F734" s="8"/>
      <c r="G734" s="9"/>
      <c r="H734" s="9"/>
      <c r="I734" s="9"/>
      <c r="J734" s="9"/>
      <c r="K734" s="9"/>
      <c r="L734" s="9"/>
      <c r="M734" s="8"/>
      <c r="N734" s="37"/>
      <c r="O734" s="37"/>
      <c r="P734" s="18">
        <f t="shared" si="13"/>
        <v>0</v>
      </c>
    </row>
    <row r="735" spans="1:16" ht="106.5" hidden="1" customHeight="1">
      <c r="A735" s="8"/>
      <c r="B735" s="8"/>
      <c r="C735" s="8"/>
      <c r="D735" s="8"/>
      <c r="E735" s="8"/>
      <c r="F735" s="8"/>
      <c r="G735" s="9"/>
      <c r="H735" s="9"/>
      <c r="I735" s="9"/>
      <c r="J735" s="9"/>
      <c r="K735" s="9"/>
      <c r="L735" s="9"/>
      <c r="M735" s="8"/>
      <c r="N735" s="37"/>
      <c r="O735" s="37"/>
      <c r="P735" s="18">
        <f t="shared" si="13"/>
        <v>0</v>
      </c>
    </row>
    <row r="736" spans="1:16" ht="106.5" hidden="1" customHeight="1">
      <c r="A736" s="8"/>
      <c r="B736" s="8"/>
      <c r="C736" s="8"/>
      <c r="D736" s="8"/>
      <c r="E736" s="8"/>
      <c r="F736" s="8"/>
      <c r="G736" s="9"/>
      <c r="H736" s="9"/>
      <c r="I736" s="9"/>
      <c r="J736" s="9"/>
      <c r="K736" s="9"/>
      <c r="L736" s="9"/>
      <c r="M736" s="8"/>
      <c r="N736" s="37"/>
      <c r="O736" s="37"/>
      <c r="P736" s="18">
        <f t="shared" si="13"/>
        <v>0</v>
      </c>
    </row>
    <row r="737" spans="1:16" ht="106.5" hidden="1" customHeight="1">
      <c r="A737" s="8"/>
      <c r="B737" s="8"/>
      <c r="C737" s="8"/>
      <c r="D737" s="8"/>
      <c r="E737" s="8"/>
      <c r="F737" s="8"/>
      <c r="G737" s="9"/>
      <c r="H737" s="9"/>
      <c r="I737" s="9"/>
      <c r="J737" s="9"/>
      <c r="K737" s="9"/>
      <c r="L737" s="9"/>
      <c r="M737" s="8"/>
      <c r="N737" s="37"/>
      <c r="O737" s="37"/>
      <c r="P737" s="18">
        <f t="shared" si="13"/>
        <v>0</v>
      </c>
    </row>
    <row r="738" spans="1:16" ht="106.5" hidden="1" customHeight="1">
      <c r="A738" s="8"/>
      <c r="B738" s="8"/>
      <c r="C738" s="8"/>
      <c r="D738" s="8"/>
      <c r="E738" s="8"/>
      <c r="F738" s="8"/>
      <c r="G738" s="9"/>
      <c r="H738" s="9"/>
      <c r="I738" s="9"/>
      <c r="J738" s="9"/>
      <c r="K738" s="9"/>
      <c r="L738" s="9"/>
      <c r="M738" s="8"/>
      <c r="N738" s="37"/>
      <c r="O738" s="37"/>
      <c r="P738" s="18">
        <f t="shared" si="13"/>
        <v>0</v>
      </c>
    </row>
    <row r="739" spans="1:16" ht="106.5" hidden="1" customHeight="1">
      <c r="A739" s="8"/>
      <c r="B739" s="8"/>
      <c r="C739" s="8"/>
      <c r="D739" s="8"/>
      <c r="E739" s="8"/>
      <c r="F739" s="8"/>
      <c r="G739" s="9"/>
      <c r="H739" s="9"/>
      <c r="I739" s="9"/>
      <c r="J739" s="9"/>
      <c r="K739" s="9"/>
      <c r="L739" s="9"/>
      <c r="M739" s="8"/>
      <c r="N739" s="37"/>
      <c r="O739" s="37"/>
      <c r="P739" s="18">
        <f t="shared" si="13"/>
        <v>0</v>
      </c>
    </row>
    <row r="740" spans="1:16" ht="106.5" hidden="1" customHeight="1">
      <c r="A740" s="8"/>
      <c r="B740" s="8"/>
      <c r="C740" s="8"/>
      <c r="D740" s="8"/>
      <c r="E740" s="8"/>
      <c r="F740" s="8"/>
      <c r="G740" s="9"/>
      <c r="H740" s="9"/>
      <c r="I740" s="9"/>
      <c r="J740" s="9"/>
      <c r="K740" s="9"/>
      <c r="L740" s="9"/>
      <c r="M740" s="8"/>
      <c r="N740" s="37"/>
      <c r="O740" s="37"/>
      <c r="P740" s="18">
        <f t="shared" si="13"/>
        <v>0</v>
      </c>
    </row>
    <row r="741" spans="1:16" ht="106.5" hidden="1" customHeight="1">
      <c r="A741" s="8"/>
      <c r="B741" s="8"/>
      <c r="C741" s="8"/>
      <c r="D741" s="8"/>
      <c r="E741" s="8"/>
      <c r="F741" s="8"/>
      <c r="G741" s="9"/>
      <c r="H741" s="9"/>
      <c r="I741" s="9"/>
      <c r="J741" s="9"/>
      <c r="K741" s="9"/>
      <c r="L741" s="9"/>
      <c r="M741" s="8"/>
      <c r="N741" s="37"/>
      <c r="O741" s="37"/>
      <c r="P741" s="18">
        <f t="shared" si="13"/>
        <v>0</v>
      </c>
    </row>
    <row r="742" spans="1:16" ht="106.5" hidden="1" customHeight="1">
      <c r="A742" s="8"/>
      <c r="B742" s="8"/>
      <c r="C742" s="8"/>
      <c r="D742" s="8"/>
      <c r="E742" s="8"/>
      <c r="F742" s="8"/>
      <c r="G742" s="9"/>
      <c r="H742" s="9"/>
      <c r="I742" s="9"/>
      <c r="J742" s="9"/>
      <c r="K742" s="9"/>
      <c r="L742" s="9"/>
      <c r="M742" s="8"/>
      <c r="N742" s="37"/>
      <c r="O742" s="37"/>
      <c r="P742" s="18">
        <f t="shared" si="13"/>
        <v>0</v>
      </c>
    </row>
    <row r="743" spans="1:16" ht="106.5" hidden="1" customHeight="1">
      <c r="A743" s="8"/>
      <c r="B743" s="8"/>
      <c r="C743" s="8"/>
      <c r="D743" s="8"/>
      <c r="E743" s="8"/>
      <c r="F743" s="8"/>
      <c r="G743" s="9"/>
      <c r="H743" s="9"/>
      <c r="I743" s="9"/>
      <c r="J743" s="9"/>
      <c r="K743" s="9"/>
      <c r="L743" s="9"/>
      <c r="M743" s="8"/>
      <c r="N743" s="37"/>
      <c r="O743" s="37"/>
      <c r="P743" s="18">
        <f t="shared" si="13"/>
        <v>0</v>
      </c>
    </row>
    <row r="744" spans="1:16" ht="106.5" hidden="1" customHeight="1">
      <c r="A744" s="8"/>
      <c r="B744" s="8"/>
      <c r="C744" s="8"/>
      <c r="D744" s="8"/>
      <c r="E744" s="8"/>
      <c r="F744" s="8"/>
      <c r="G744" s="9"/>
      <c r="H744" s="9"/>
      <c r="I744" s="9"/>
      <c r="J744" s="9"/>
      <c r="K744" s="9"/>
      <c r="L744" s="9"/>
      <c r="M744" s="8"/>
      <c r="N744" s="37"/>
      <c r="O744" s="37"/>
      <c r="P744" s="18">
        <f t="shared" si="13"/>
        <v>0</v>
      </c>
    </row>
    <row r="745" spans="1:16" ht="106.5" hidden="1" customHeight="1">
      <c r="A745" s="8"/>
      <c r="B745" s="8"/>
      <c r="C745" s="8"/>
      <c r="D745" s="8"/>
      <c r="E745" s="8"/>
      <c r="F745" s="8"/>
      <c r="G745" s="9"/>
      <c r="H745" s="9"/>
      <c r="I745" s="9"/>
      <c r="J745" s="9"/>
      <c r="K745" s="9"/>
      <c r="L745" s="9"/>
      <c r="M745" s="8"/>
      <c r="N745" s="37"/>
      <c r="O745" s="37"/>
      <c r="P745" s="18">
        <f t="shared" si="13"/>
        <v>0</v>
      </c>
    </row>
    <row r="746" spans="1:16" ht="106.5" hidden="1" customHeight="1">
      <c r="A746" s="8"/>
      <c r="B746" s="8"/>
      <c r="C746" s="8"/>
      <c r="D746" s="8"/>
      <c r="E746" s="8"/>
      <c r="F746" s="8"/>
      <c r="G746" s="9"/>
      <c r="H746" s="9"/>
      <c r="I746" s="9"/>
      <c r="J746" s="9"/>
      <c r="K746" s="9"/>
      <c r="L746" s="9"/>
      <c r="M746" s="8"/>
      <c r="N746" s="37"/>
      <c r="O746" s="37"/>
      <c r="P746" s="18">
        <f t="shared" si="13"/>
        <v>0</v>
      </c>
    </row>
    <row r="747" spans="1:16" ht="106.5" hidden="1" customHeight="1">
      <c r="A747" s="8"/>
      <c r="B747" s="8"/>
      <c r="C747" s="8"/>
      <c r="D747" s="8"/>
      <c r="E747" s="8"/>
      <c r="F747" s="8"/>
      <c r="G747" s="9"/>
      <c r="H747" s="9"/>
      <c r="I747" s="9"/>
      <c r="J747" s="9"/>
      <c r="K747" s="9"/>
      <c r="L747" s="9"/>
      <c r="M747" s="8"/>
      <c r="N747" s="37"/>
      <c r="O747" s="37"/>
      <c r="P747" s="18">
        <f t="shared" si="13"/>
        <v>0</v>
      </c>
    </row>
    <row r="748" spans="1:16" ht="106.5" hidden="1" customHeight="1">
      <c r="A748" s="8"/>
      <c r="B748" s="8"/>
      <c r="C748" s="8"/>
      <c r="D748" s="8"/>
      <c r="E748" s="8"/>
      <c r="F748" s="8"/>
      <c r="G748" s="9"/>
      <c r="H748" s="9"/>
      <c r="I748" s="9"/>
      <c r="J748" s="9"/>
      <c r="K748" s="9"/>
      <c r="L748" s="9"/>
      <c r="M748" s="8"/>
      <c r="N748" s="37"/>
      <c r="O748" s="37"/>
      <c r="P748" s="18">
        <f t="shared" si="13"/>
        <v>0</v>
      </c>
    </row>
    <row r="749" spans="1:16" ht="106.5" hidden="1" customHeight="1">
      <c r="A749" s="8"/>
      <c r="B749" s="8"/>
      <c r="C749" s="8"/>
      <c r="D749" s="8"/>
      <c r="E749" s="8"/>
      <c r="F749" s="8"/>
      <c r="G749" s="9"/>
      <c r="H749" s="9"/>
      <c r="I749" s="9"/>
      <c r="J749" s="9"/>
      <c r="K749" s="9"/>
      <c r="L749" s="9"/>
      <c r="M749" s="8"/>
      <c r="N749" s="37"/>
      <c r="O749" s="37"/>
      <c r="P749" s="18">
        <f t="shared" si="13"/>
        <v>0</v>
      </c>
    </row>
    <row r="750" spans="1:16" ht="106.5" hidden="1" customHeight="1">
      <c r="A750" s="8"/>
      <c r="B750" s="8"/>
      <c r="C750" s="8"/>
      <c r="D750" s="8"/>
      <c r="E750" s="8"/>
      <c r="F750" s="8"/>
      <c r="G750" s="9"/>
      <c r="H750" s="9"/>
      <c r="I750" s="9"/>
      <c r="J750" s="9"/>
      <c r="K750" s="9"/>
      <c r="L750" s="9"/>
      <c r="M750" s="8"/>
      <c r="N750" s="37"/>
      <c r="O750" s="37"/>
      <c r="P750" s="18">
        <f t="shared" si="13"/>
        <v>0</v>
      </c>
    </row>
    <row r="751" spans="1:16" ht="106.5" hidden="1" customHeight="1">
      <c r="A751" s="8"/>
      <c r="B751" s="8"/>
      <c r="C751" s="8"/>
      <c r="D751" s="8"/>
      <c r="E751" s="8"/>
      <c r="F751" s="8"/>
      <c r="G751" s="9"/>
      <c r="H751" s="9"/>
      <c r="I751" s="9"/>
      <c r="J751" s="9"/>
      <c r="K751" s="9"/>
      <c r="L751" s="9"/>
      <c r="M751" s="8"/>
      <c r="N751" s="37"/>
      <c r="O751" s="37"/>
      <c r="P751" s="18">
        <f t="shared" si="13"/>
        <v>0</v>
      </c>
    </row>
    <row r="752" spans="1:16" ht="106.5" hidden="1" customHeight="1">
      <c r="A752" s="8"/>
      <c r="B752" s="8"/>
      <c r="C752" s="8"/>
      <c r="D752" s="8"/>
      <c r="E752" s="8"/>
      <c r="F752" s="8"/>
      <c r="G752" s="9"/>
      <c r="H752" s="9"/>
      <c r="I752" s="9"/>
      <c r="J752" s="9"/>
      <c r="K752" s="9"/>
      <c r="L752" s="9"/>
      <c r="M752" s="8"/>
      <c r="N752" s="37"/>
      <c r="O752" s="37"/>
      <c r="P752" s="18">
        <f t="shared" si="13"/>
        <v>0</v>
      </c>
    </row>
    <row r="753" spans="1:16" ht="106.5" hidden="1" customHeight="1">
      <c r="A753" s="8"/>
      <c r="B753" s="8"/>
      <c r="C753" s="8"/>
      <c r="D753" s="8"/>
      <c r="E753" s="8"/>
      <c r="F753" s="8"/>
      <c r="G753" s="9"/>
      <c r="H753" s="9"/>
      <c r="I753" s="9"/>
      <c r="J753" s="9"/>
      <c r="K753" s="9"/>
      <c r="L753" s="9"/>
      <c r="M753" s="8"/>
      <c r="N753" s="37"/>
      <c r="O753" s="37"/>
      <c r="P753" s="18">
        <f t="shared" si="13"/>
        <v>0</v>
      </c>
    </row>
    <row r="754" spans="1:16" ht="106.5" hidden="1" customHeight="1">
      <c r="A754" s="8"/>
      <c r="B754" s="8"/>
      <c r="C754" s="8"/>
      <c r="D754" s="8"/>
      <c r="E754" s="8"/>
      <c r="F754" s="8"/>
      <c r="G754" s="9"/>
      <c r="H754" s="9"/>
      <c r="I754" s="9"/>
      <c r="J754" s="9"/>
      <c r="K754" s="9"/>
      <c r="L754" s="9"/>
      <c r="M754" s="8"/>
      <c r="N754" s="37"/>
      <c r="O754" s="37"/>
      <c r="P754" s="18">
        <f t="shared" si="13"/>
        <v>0</v>
      </c>
    </row>
    <row r="755" spans="1:16" ht="106.5" hidden="1" customHeight="1">
      <c r="A755" s="8"/>
      <c r="B755" s="8"/>
      <c r="C755" s="8"/>
      <c r="D755" s="8"/>
      <c r="E755" s="8"/>
      <c r="F755" s="8"/>
      <c r="G755" s="9"/>
      <c r="H755" s="9"/>
      <c r="I755" s="9"/>
      <c r="J755" s="9"/>
      <c r="K755" s="9"/>
      <c r="L755" s="9"/>
      <c r="M755" s="8"/>
      <c r="N755" s="37"/>
      <c r="O755" s="37"/>
      <c r="P755" s="18">
        <f t="shared" si="13"/>
        <v>0</v>
      </c>
    </row>
    <row r="756" spans="1:16" ht="106.5" hidden="1" customHeight="1">
      <c r="A756" s="8"/>
      <c r="B756" s="8"/>
      <c r="C756" s="8"/>
      <c r="D756" s="8"/>
      <c r="E756" s="8"/>
      <c r="F756" s="8"/>
      <c r="G756" s="9"/>
      <c r="H756" s="9"/>
      <c r="I756" s="9"/>
      <c r="J756" s="9"/>
      <c r="K756" s="9"/>
      <c r="L756" s="9"/>
      <c r="M756" s="8"/>
      <c r="N756" s="37"/>
      <c r="O756" s="37"/>
      <c r="P756" s="18">
        <f t="shared" si="13"/>
        <v>0</v>
      </c>
    </row>
    <row r="757" spans="1:16" ht="106.5" hidden="1" customHeight="1">
      <c r="A757" s="8"/>
      <c r="B757" s="8"/>
      <c r="C757" s="8"/>
      <c r="D757" s="8"/>
      <c r="E757" s="8"/>
      <c r="F757" s="8"/>
      <c r="G757" s="9"/>
      <c r="H757" s="9"/>
      <c r="I757" s="9"/>
      <c r="J757" s="9"/>
      <c r="K757" s="9"/>
      <c r="L757" s="9"/>
      <c r="M757" s="8"/>
      <c r="N757" s="37"/>
      <c r="O757" s="37"/>
      <c r="P757" s="18">
        <f t="shared" si="13"/>
        <v>0</v>
      </c>
    </row>
    <row r="758" spans="1:16" ht="106.5" hidden="1" customHeight="1">
      <c r="A758" s="8"/>
      <c r="B758" s="8"/>
      <c r="C758" s="8"/>
      <c r="D758" s="8"/>
      <c r="E758" s="8"/>
      <c r="F758" s="8"/>
      <c r="G758" s="9"/>
      <c r="H758" s="9"/>
      <c r="I758" s="9"/>
      <c r="J758" s="9"/>
      <c r="K758" s="9"/>
      <c r="L758" s="9"/>
      <c r="M758" s="8"/>
      <c r="N758" s="37"/>
      <c r="O758" s="37"/>
      <c r="P758" s="18">
        <f t="shared" si="13"/>
        <v>0</v>
      </c>
    </row>
    <row r="759" spans="1:16" ht="106.5" hidden="1" customHeight="1">
      <c r="A759" s="8"/>
      <c r="B759" s="8"/>
      <c r="C759" s="8"/>
      <c r="D759" s="8"/>
      <c r="E759" s="8"/>
      <c r="F759" s="8"/>
      <c r="G759" s="9"/>
      <c r="H759" s="9"/>
      <c r="I759" s="9"/>
      <c r="J759" s="9"/>
      <c r="K759" s="9"/>
      <c r="L759" s="9"/>
      <c r="M759" s="8"/>
      <c r="N759" s="37"/>
      <c r="O759" s="37"/>
      <c r="P759" s="18">
        <f t="shared" si="13"/>
        <v>0</v>
      </c>
    </row>
    <row r="760" spans="1:16" ht="106.5" hidden="1" customHeight="1">
      <c r="A760" s="8"/>
      <c r="B760" s="8"/>
      <c r="C760" s="8"/>
      <c r="D760" s="8"/>
      <c r="E760" s="8"/>
      <c r="F760" s="8"/>
      <c r="G760" s="9"/>
      <c r="H760" s="9"/>
      <c r="I760" s="9"/>
      <c r="J760" s="9"/>
      <c r="K760" s="9"/>
      <c r="L760" s="9"/>
      <c r="M760" s="8"/>
      <c r="N760" s="37"/>
      <c r="O760" s="37"/>
      <c r="P760" s="18">
        <f t="shared" si="13"/>
        <v>0</v>
      </c>
    </row>
    <row r="761" spans="1:16" ht="106.5" hidden="1" customHeight="1">
      <c r="A761" s="8"/>
      <c r="B761" s="8"/>
      <c r="C761" s="8"/>
      <c r="D761" s="8"/>
      <c r="E761" s="8"/>
      <c r="F761" s="8"/>
      <c r="G761" s="9"/>
      <c r="H761" s="9"/>
      <c r="I761" s="9"/>
      <c r="J761" s="9"/>
      <c r="K761" s="9"/>
      <c r="L761" s="9"/>
      <c r="M761" s="8"/>
      <c r="N761" s="37"/>
      <c r="O761" s="37"/>
      <c r="P761" s="18">
        <f t="shared" si="13"/>
        <v>0</v>
      </c>
    </row>
    <row r="762" spans="1:16" ht="106.5" hidden="1" customHeight="1">
      <c r="A762" s="8"/>
      <c r="B762" s="8"/>
      <c r="C762" s="8"/>
      <c r="D762" s="8"/>
      <c r="E762" s="8"/>
      <c r="F762" s="8"/>
      <c r="G762" s="9"/>
      <c r="H762" s="9"/>
      <c r="I762" s="9"/>
      <c r="J762" s="9"/>
      <c r="K762" s="9"/>
      <c r="L762" s="9"/>
      <c r="M762" s="8"/>
      <c r="N762" s="37"/>
      <c r="O762" s="37"/>
      <c r="P762" s="18">
        <f t="shared" si="13"/>
        <v>0</v>
      </c>
    </row>
    <row r="763" spans="1:16" ht="106.5" hidden="1" customHeight="1">
      <c r="A763" s="8"/>
      <c r="B763" s="8"/>
      <c r="C763" s="8"/>
      <c r="D763" s="8"/>
      <c r="E763" s="8"/>
      <c r="F763" s="8"/>
      <c r="G763" s="9"/>
      <c r="H763" s="9"/>
      <c r="I763" s="9"/>
      <c r="J763" s="9"/>
      <c r="K763" s="9"/>
      <c r="L763" s="9"/>
      <c r="M763" s="8"/>
      <c r="N763" s="37"/>
      <c r="O763" s="37"/>
      <c r="P763" s="18">
        <f t="shared" si="13"/>
        <v>0</v>
      </c>
    </row>
    <row r="764" spans="1:16" ht="106.5" hidden="1" customHeight="1">
      <c r="A764" s="8"/>
      <c r="B764" s="8"/>
      <c r="C764" s="8"/>
      <c r="D764" s="8"/>
      <c r="E764" s="8"/>
      <c r="F764" s="8"/>
      <c r="G764" s="9"/>
      <c r="H764" s="9"/>
      <c r="I764" s="9"/>
      <c r="J764" s="9"/>
      <c r="K764" s="9"/>
      <c r="L764" s="9"/>
      <c r="M764" s="8"/>
      <c r="N764" s="37"/>
      <c r="O764" s="37"/>
      <c r="P764" s="18">
        <f t="shared" si="13"/>
        <v>0</v>
      </c>
    </row>
    <row r="765" spans="1:16" ht="106.5" hidden="1" customHeight="1">
      <c r="A765" s="8"/>
      <c r="B765" s="8"/>
      <c r="C765" s="8"/>
      <c r="D765" s="8"/>
      <c r="E765" s="8"/>
      <c r="F765" s="8"/>
      <c r="G765" s="9"/>
      <c r="H765" s="9"/>
      <c r="I765" s="9"/>
      <c r="J765" s="9"/>
      <c r="K765" s="9"/>
      <c r="L765" s="9"/>
      <c r="M765" s="8"/>
      <c r="N765" s="37"/>
      <c r="O765" s="37"/>
      <c r="P765" s="18">
        <f t="shared" ref="P765:P828" si="14">ROUND(((O765-N765)/7),1)</f>
        <v>0</v>
      </c>
    </row>
    <row r="766" spans="1:16" ht="106.5" hidden="1" customHeight="1">
      <c r="A766" s="8"/>
      <c r="B766" s="8"/>
      <c r="C766" s="8"/>
      <c r="D766" s="8"/>
      <c r="E766" s="8"/>
      <c r="F766" s="8"/>
      <c r="G766" s="9"/>
      <c r="H766" s="9"/>
      <c r="I766" s="9"/>
      <c r="J766" s="9"/>
      <c r="K766" s="9"/>
      <c r="L766" s="9"/>
      <c r="M766" s="8"/>
      <c r="N766" s="37"/>
      <c r="O766" s="37"/>
      <c r="P766" s="18">
        <f t="shared" si="14"/>
        <v>0</v>
      </c>
    </row>
    <row r="767" spans="1:16" ht="106.5" hidden="1" customHeight="1">
      <c r="A767" s="8"/>
      <c r="B767" s="8"/>
      <c r="C767" s="8"/>
      <c r="D767" s="8"/>
      <c r="E767" s="8"/>
      <c r="F767" s="8"/>
      <c r="G767" s="9"/>
      <c r="H767" s="9"/>
      <c r="I767" s="9"/>
      <c r="J767" s="9"/>
      <c r="K767" s="9"/>
      <c r="L767" s="9"/>
      <c r="M767" s="8"/>
      <c r="N767" s="37"/>
      <c r="O767" s="37"/>
      <c r="P767" s="18">
        <f t="shared" si="14"/>
        <v>0</v>
      </c>
    </row>
    <row r="768" spans="1:16" ht="106.5" hidden="1" customHeight="1">
      <c r="A768" s="8"/>
      <c r="B768" s="8"/>
      <c r="C768" s="8"/>
      <c r="D768" s="8"/>
      <c r="E768" s="8"/>
      <c r="F768" s="8"/>
      <c r="G768" s="9"/>
      <c r="H768" s="9"/>
      <c r="I768" s="9"/>
      <c r="J768" s="9"/>
      <c r="K768" s="9"/>
      <c r="L768" s="9"/>
      <c r="M768" s="8"/>
      <c r="N768" s="37"/>
      <c r="O768" s="37"/>
      <c r="P768" s="18">
        <f t="shared" si="14"/>
        <v>0</v>
      </c>
    </row>
    <row r="769" spans="1:16" ht="106.5" hidden="1" customHeight="1">
      <c r="A769" s="8"/>
      <c r="B769" s="8"/>
      <c r="C769" s="8"/>
      <c r="D769" s="8"/>
      <c r="E769" s="8"/>
      <c r="F769" s="8"/>
      <c r="G769" s="9"/>
      <c r="H769" s="9"/>
      <c r="I769" s="9"/>
      <c r="J769" s="9"/>
      <c r="K769" s="9"/>
      <c r="L769" s="9"/>
      <c r="M769" s="8"/>
      <c r="N769" s="37"/>
      <c r="O769" s="37"/>
      <c r="P769" s="18">
        <f t="shared" si="14"/>
        <v>0</v>
      </c>
    </row>
    <row r="770" spans="1:16" ht="106.5" hidden="1" customHeight="1">
      <c r="A770" s="8"/>
      <c r="B770" s="8"/>
      <c r="C770" s="8"/>
      <c r="D770" s="8"/>
      <c r="E770" s="8"/>
      <c r="F770" s="8"/>
      <c r="G770" s="9"/>
      <c r="H770" s="9"/>
      <c r="I770" s="9"/>
      <c r="J770" s="9"/>
      <c r="K770" s="9"/>
      <c r="L770" s="9"/>
      <c r="M770" s="8"/>
      <c r="N770" s="37"/>
      <c r="O770" s="37"/>
      <c r="P770" s="18">
        <f t="shared" si="14"/>
        <v>0</v>
      </c>
    </row>
    <row r="771" spans="1:16" ht="106.5" hidden="1" customHeight="1">
      <c r="A771" s="8"/>
      <c r="B771" s="8"/>
      <c r="C771" s="8"/>
      <c r="D771" s="8"/>
      <c r="E771" s="8"/>
      <c r="F771" s="8"/>
      <c r="G771" s="9"/>
      <c r="H771" s="9"/>
      <c r="I771" s="9"/>
      <c r="J771" s="9"/>
      <c r="K771" s="9"/>
      <c r="L771" s="9"/>
      <c r="M771" s="8"/>
      <c r="N771" s="37"/>
      <c r="O771" s="37"/>
      <c r="P771" s="18">
        <f t="shared" si="14"/>
        <v>0</v>
      </c>
    </row>
    <row r="772" spans="1:16" ht="106.5" hidden="1" customHeight="1">
      <c r="A772" s="8"/>
      <c r="B772" s="8"/>
      <c r="C772" s="8"/>
      <c r="D772" s="8"/>
      <c r="E772" s="8"/>
      <c r="F772" s="8"/>
      <c r="G772" s="9"/>
      <c r="H772" s="9"/>
      <c r="I772" s="9"/>
      <c r="J772" s="9"/>
      <c r="K772" s="9"/>
      <c r="L772" s="9"/>
      <c r="M772" s="8"/>
      <c r="N772" s="37"/>
      <c r="O772" s="37"/>
      <c r="P772" s="18">
        <f t="shared" si="14"/>
        <v>0</v>
      </c>
    </row>
    <row r="773" spans="1:16" ht="106.5" hidden="1" customHeight="1">
      <c r="A773" s="8"/>
      <c r="B773" s="8"/>
      <c r="C773" s="8"/>
      <c r="D773" s="8"/>
      <c r="E773" s="8"/>
      <c r="F773" s="8"/>
      <c r="G773" s="9"/>
      <c r="H773" s="9"/>
      <c r="I773" s="9"/>
      <c r="J773" s="9"/>
      <c r="K773" s="9"/>
      <c r="L773" s="9"/>
      <c r="M773" s="8"/>
      <c r="N773" s="37"/>
      <c r="O773" s="37"/>
      <c r="P773" s="18">
        <f t="shared" si="14"/>
        <v>0</v>
      </c>
    </row>
    <row r="774" spans="1:16" ht="106.5" hidden="1" customHeight="1">
      <c r="A774" s="8"/>
      <c r="B774" s="8"/>
      <c r="C774" s="8"/>
      <c r="D774" s="8"/>
      <c r="E774" s="8"/>
      <c r="F774" s="8"/>
      <c r="G774" s="9"/>
      <c r="H774" s="9"/>
      <c r="I774" s="9"/>
      <c r="J774" s="9"/>
      <c r="K774" s="9"/>
      <c r="L774" s="9"/>
      <c r="M774" s="8"/>
      <c r="N774" s="37"/>
      <c r="O774" s="37"/>
      <c r="P774" s="18">
        <f t="shared" si="14"/>
        <v>0</v>
      </c>
    </row>
    <row r="775" spans="1:16" ht="106.5" hidden="1" customHeight="1">
      <c r="A775" s="8"/>
      <c r="B775" s="8"/>
      <c r="C775" s="8"/>
      <c r="D775" s="8"/>
      <c r="E775" s="8"/>
      <c r="F775" s="8"/>
      <c r="G775" s="9"/>
      <c r="H775" s="9"/>
      <c r="I775" s="9"/>
      <c r="J775" s="9"/>
      <c r="K775" s="9"/>
      <c r="L775" s="9"/>
      <c r="M775" s="8"/>
      <c r="N775" s="37"/>
      <c r="O775" s="37"/>
      <c r="P775" s="18">
        <f t="shared" si="14"/>
        <v>0</v>
      </c>
    </row>
    <row r="776" spans="1:16" ht="106.5" hidden="1" customHeight="1">
      <c r="A776" s="8"/>
      <c r="B776" s="8"/>
      <c r="C776" s="8"/>
      <c r="D776" s="8"/>
      <c r="E776" s="8"/>
      <c r="F776" s="8"/>
      <c r="G776" s="9"/>
      <c r="H776" s="9"/>
      <c r="I776" s="9"/>
      <c r="J776" s="9"/>
      <c r="K776" s="9"/>
      <c r="L776" s="9"/>
      <c r="M776" s="8"/>
      <c r="N776" s="37"/>
      <c r="O776" s="37"/>
      <c r="P776" s="18">
        <f t="shared" si="14"/>
        <v>0</v>
      </c>
    </row>
    <row r="777" spans="1:16" ht="106.5" hidden="1" customHeight="1">
      <c r="A777" s="8"/>
      <c r="B777" s="8"/>
      <c r="C777" s="8"/>
      <c r="D777" s="8"/>
      <c r="E777" s="8"/>
      <c r="F777" s="8"/>
      <c r="G777" s="9"/>
      <c r="H777" s="9"/>
      <c r="I777" s="9"/>
      <c r="J777" s="9"/>
      <c r="K777" s="9"/>
      <c r="L777" s="9"/>
      <c r="M777" s="8"/>
      <c r="N777" s="37"/>
      <c r="O777" s="37"/>
      <c r="P777" s="18">
        <f t="shared" si="14"/>
        <v>0</v>
      </c>
    </row>
    <row r="778" spans="1:16" ht="106.5" hidden="1" customHeight="1">
      <c r="A778" s="8"/>
      <c r="B778" s="8"/>
      <c r="C778" s="8"/>
      <c r="D778" s="8"/>
      <c r="E778" s="8"/>
      <c r="F778" s="8"/>
      <c r="G778" s="9"/>
      <c r="H778" s="9"/>
      <c r="I778" s="9"/>
      <c r="J778" s="9"/>
      <c r="K778" s="9"/>
      <c r="L778" s="9"/>
      <c r="M778" s="8"/>
      <c r="N778" s="37"/>
      <c r="O778" s="37"/>
      <c r="P778" s="18">
        <f t="shared" si="14"/>
        <v>0</v>
      </c>
    </row>
    <row r="779" spans="1:16" ht="106.5" hidden="1" customHeight="1">
      <c r="A779" s="8"/>
      <c r="B779" s="8"/>
      <c r="C779" s="8"/>
      <c r="D779" s="8"/>
      <c r="E779" s="8"/>
      <c r="F779" s="8"/>
      <c r="G779" s="9"/>
      <c r="H779" s="9"/>
      <c r="I779" s="9"/>
      <c r="J779" s="9"/>
      <c r="K779" s="9"/>
      <c r="L779" s="9"/>
      <c r="M779" s="8"/>
      <c r="N779" s="37"/>
      <c r="O779" s="37"/>
      <c r="P779" s="18">
        <f t="shared" si="14"/>
        <v>0</v>
      </c>
    </row>
    <row r="780" spans="1:16" ht="106.5" hidden="1" customHeight="1">
      <c r="A780" s="8"/>
      <c r="B780" s="8"/>
      <c r="C780" s="8"/>
      <c r="D780" s="8"/>
      <c r="E780" s="8"/>
      <c r="F780" s="8"/>
      <c r="G780" s="9"/>
      <c r="H780" s="9"/>
      <c r="I780" s="9"/>
      <c r="J780" s="9"/>
      <c r="K780" s="9"/>
      <c r="L780" s="9"/>
      <c r="M780" s="8"/>
      <c r="N780" s="37"/>
      <c r="O780" s="37"/>
      <c r="P780" s="18">
        <f t="shared" si="14"/>
        <v>0</v>
      </c>
    </row>
    <row r="781" spans="1:16" ht="106.5" hidden="1" customHeight="1">
      <c r="A781" s="8"/>
      <c r="B781" s="8"/>
      <c r="C781" s="8"/>
      <c r="D781" s="8"/>
      <c r="E781" s="8"/>
      <c r="F781" s="8"/>
      <c r="G781" s="9"/>
      <c r="H781" s="9"/>
      <c r="I781" s="9"/>
      <c r="J781" s="9"/>
      <c r="K781" s="9"/>
      <c r="L781" s="9"/>
      <c r="M781" s="8"/>
      <c r="N781" s="37"/>
      <c r="O781" s="37"/>
      <c r="P781" s="18">
        <f t="shared" si="14"/>
        <v>0</v>
      </c>
    </row>
    <row r="782" spans="1:16" ht="106.5" hidden="1" customHeight="1">
      <c r="A782" s="8"/>
      <c r="B782" s="8"/>
      <c r="C782" s="8"/>
      <c r="D782" s="8"/>
      <c r="E782" s="8"/>
      <c r="F782" s="8"/>
      <c r="G782" s="9"/>
      <c r="H782" s="9"/>
      <c r="I782" s="9"/>
      <c r="J782" s="9"/>
      <c r="K782" s="9"/>
      <c r="L782" s="9"/>
      <c r="M782" s="8"/>
      <c r="N782" s="37"/>
      <c r="O782" s="37"/>
      <c r="P782" s="18">
        <f t="shared" si="14"/>
        <v>0</v>
      </c>
    </row>
    <row r="783" spans="1:16" ht="106.5" hidden="1" customHeight="1">
      <c r="A783" s="8"/>
      <c r="B783" s="8"/>
      <c r="C783" s="8"/>
      <c r="D783" s="8"/>
      <c r="E783" s="8"/>
      <c r="F783" s="8"/>
      <c r="G783" s="9"/>
      <c r="H783" s="9"/>
      <c r="I783" s="9"/>
      <c r="J783" s="9"/>
      <c r="K783" s="9"/>
      <c r="L783" s="9"/>
      <c r="M783" s="8"/>
      <c r="N783" s="37"/>
      <c r="O783" s="37"/>
      <c r="P783" s="18">
        <f t="shared" si="14"/>
        <v>0</v>
      </c>
    </row>
    <row r="784" spans="1:16" ht="106.5" hidden="1" customHeight="1">
      <c r="A784" s="8"/>
      <c r="B784" s="8"/>
      <c r="C784" s="8"/>
      <c r="D784" s="8"/>
      <c r="E784" s="8"/>
      <c r="F784" s="8"/>
      <c r="G784" s="9"/>
      <c r="H784" s="9"/>
      <c r="I784" s="9"/>
      <c r="J784" s="9"/>
      <c r="K784" s="9"/>
      <c r="L784" s="9"/>
      <c r="M784" s="8"/>
      <c r="N784" s="37"/>
      <c r="O784" s="37"/>
      <c r="P784" s="18">
        <f t="shared" si="14"/>
        <v>0</v>
      </c>
    </row>
    <row r="785" spans="1:16" ht="106.5" hidden="1" customHeight="1">
      <c r="A785" s="8"/>
      <c r="B785" s="8"/>
      <c r="C785" s="8"/>
      <c r="D785" s="8"/>
      <c r="E785" s="8"/>
      <c r="F785" s="8"/>
      <c r="G785" s="9"/>
      <c r="H785" s="9"/>
      <c r="I785" s="9"/>
      <c r="J785" s="9"/>
      <c r="K785" s="9"/>
      <c r="L785" s="9"/>
      <c r="M785" s="8"/>
      <c r="N785" s="37"/>
      <c r="O785" s="37"/>
      <c r="P785" s="18">
        <f t="shared" si="14"/>
        <v>0</v>
      </c>
    </row>
    <row r="786" spans="1:16" ht="106.5" hidden="1" customHeight="1">
      <c r="A786" s="8"/>
      <c r="B786" s="8"/>
      <c r="C786" s="8"/>
      <c r="D786" s="8"/>
      <c r="E786" s="8"/>
      <c r="F786" s="8"/>
      <c r="G786" s="9"/>
      <c r="H786" s="9"/>
      <c r="I786" s="9"/>
      <c r="J786" s="9"/>
      <c r="K786" s="9"/>
      <c r="L786" s="9"/>
      <c r="M786" s="8"/>
      <c r="N786" s="37"/>
      <c r="O786" s="37"/>
      <c r="P786" s="18">
        <f t="shared" si="14"/>
        <v>0</v>
      </c>
    </row>
    <row r="787" spans="1:16" ht="106.5" hidden="1" customHeight="1">
      <c r="A787" s="8"/>
      <c r="B787" s="8"/>
      <c r="C787" s="8"/>
      <c r="D787" s="8"/>
      <c r="E787" s="8"/>
      <c r="F787" s="8"/>
      <c r="G787" s="9"/>
      <c r="H787" s="9"/>
      <c r="I787" s="9"/>
      <c r="J787" s="9"/>
      <c r="K787" s="9"/>
      <c r="L787" s="9"/>
      <c r="M787" s="8"/>
      <c r="N787" s="37"/>
      <c r="O787" s="37"/>
      <c r="P787" s="18">
        <f t="shared" si="14"/>
        <v>0</v>
      </c>
    </row>
    <row r="788" spans="1:16" ht="106.5" hidden="1" customHeight="1">
      <c r="A788" s="8"/>
      <c r="B788" s="8"/>
      <c r="C788" s="8"/>
      <c r="D788" s="8"/>
      <c r="E788" s="8"/>
      <c r="F788" s="8"/>
      <c r="G788" s="9"/>
      <c r="H788" s="9"/>
      <c r="I788" s="9"/>
      <c r="J788" s="9"/>
      <c r="K788" s="9"/>
      <c r="L788" s="9"/>
      <c r="M788" s="8"/>
      <c r="N788" s="37"/>
      <c r="O788" s="37"/>
      <c r="P788" s="18">
        <f t="shared" si="14"/>
        <v>0</v>
      </c>
    </row>
    <row r="789" spans="1:16" ht="106.5" hidden="1" customHeight="1">
      <c r="A789" s="8"/>
      <c r="B789" s="8"/>
      <c r="C789" s="8"/>
      <c r="D789" s="8"/>
      <c r="E789" s="8"/>
      <c r="F789" s="8"/>
      <c r="G789" s="9"/>
      <c r="H789" s="9"/>
      <c r="I789" s="9"/>
      <c r="J789" s="9"/>
      <c r="K789" s="9"/>
      <c r="L789" s="9"/>
      <c r="M789" s="8"/>
      <c r="N789" s="37"/>
      <c r="O789" s="37"/>
      <c r="P789" s="18">
        <f t="shared" si="14"/>
        <v>0</v>
      </c>
    </row>
    <row r="790" spans="1:16" ht="106.5" hidden="1" customHeight="1">
      <c r="A790" s="8"/>
      <c r="B790" s="8"/>
      <c r="C790" s="8"/>
      <c r="D790" s="8"/>
      <c r="E790" s="8"/>
      <c r="F790" s="8"/>
      <c r="G790" s="9"/>
      <c r="H790" s="9"/>
      <c r="I790" s="9"/>
      <c r="J790" s="9"/>
      <c r="K790" s="9"/>
      <c r="L790" s="9"/>
      <c r="M790" s="8"/>
      <c r="N790" s="37"/>
      <c r="O790" s="37"/>
      <c r="P790" s="18">
        <f t="shared" si="14"/>
        <v>0</v>
      </c>
    </row>
    <row r="791" spans="1:16" ht="106.5" hidden="1" customHeight="1">
      <c r="A791" s="8"/>
      <c r="B791" s="8"/>
      <c r="C791" s="8"/>
      <c r="D791" s="8"/>
      <c r="E791" s="8"/>
      <c r="F791" s="8"/>
      <c r="G791" s="9"/>
      <c r="H791" s="9"/>
      <c r="I791" s="9"/>
      <c r="J791" s="9"/>
      <c r="K791" s="9"/>
      <c r="L791" s="9"/>
      <c r="M791" s="8"/>
      <c r="N791" s="37"/>
      <c r="O791" s="37"/>
      <c r="P791" s="18">
        <f t="shared" si="14"/>
        <v>0</v>
      </c>
    </row>
    <row r="792" spans="1:16" ht="106.5" hidden="1" customHeight="1">
      <c r="A792" s="8"/>
      <c r="B792" s="8"/>
      <c r="C792" s="8"/>
      <c r="D792" s="8"/>
      <c r="E792" s="8"/>
      <c r="F792" s="8"/>
      <c r="G792" s="9"/>
      <c r="H792" s="9"/>
      <c r="I792" s="9"/>
      <c r="J792" s="9"/>
      <c r="K792" s="9"/>
      <c r="L792" s="9"/>
      <c r="M792" s="8"/>
      <c r="N792" s="37"/>
      <c r="O792" s="37"/>
      <c r="P792" s="18">
        <f t="shared" si="14"/>
        <v>0</v>
      </c>
    </row>
    <row r="793" spans="1:16" ht="106.5" hidden="1" customHeight="1">
      <c r="A793" s="8"/>
      <c r="B793" s="8"/>
      <c r="C793" s="8"/>
      <c r="D793" s="8"/>
      <c r="E793" s="8"/>
      <c r="F793" s="8"/>
      <c r="G793" s="9"/>
      <c r="H793" s="9"/>
      <c r="I793" s="9"/>
      <c r="J793" s="9"/>
      <c r="K793" s="9"/>
      <c r="L793" s="9"/>
      <c r="M793" s="8"/>
      <c r="N793" s="37"/>
      <c r="O793" s="37"/>
      <c r="P793" s="18">
        <f t="shared" si="14"/>
        <v>0</v>
      </c>
    </row>
    <row r="794" spans="1:16" ht="106.5" hidden="1" customHeight="1">
      <c r="A794" s="8"/>
      <c r="B794" s="8"/>
      <c r="C794" s="8"/>
      <c r="D794" s="8"/>
      <c r="E794" s="8"/>
      <c r="F794" s="8"/>
      <c r="G794" s="9"/>
      <c r="H794" s="9"/>
      <c r="I794" s="9"/>
      <c r="J794" s="9"/>
      <c r="K794" s="9"/>
      <c r="L794" s="9"/>
      <c r="M794" s="8"/>
      <c r="N794" s="37"/>
      <c r="O794" s="37"/>
      <c r="P794" s="18">
        <f t="shared" si="14"/>
        <v>0</v>
      </c>
    </row>
    <row r="795" spans="1:16" ht="106.5" hidden="1" customHeight="1">
      <c r="A795" s="8"/>
      <c r="B795" s="8"/>
      <c r="C795" s="8"/>
      <c r="D795" s="8"/>
      <c r="E795" s="8"/>
      <c r="F795" s="8"/>
      <c r="G795" s="9"/>
      <c r="H795" s="9"/>
      <c r="I795" s="9"/>
      <c r="J795" s="9"/>
      <c r="K795" s="9"/>
      <c r="L795" s="9"/>
      <c r="M795" s="8"/>
      <c r="N795" s="37"/>
      <c r="O795" s="37"/>
      <c r="P795" s="18">
        <f t="shared" si="14"/>
        <v>0</v>
      </c>
    </row>
    <row r="796" spans="1:16" ht="106.5" hidden="1" customHeight="1">
      <c r="A796" s="8"/>
      <c r="B796" s="8"/>
      <c r="C796" s="8"/>
      <c r="D796" s="8"/>
      <c r="E796" s="8"/>
      <c r="F796" s="8"/>
      <c r="G796" s="9"/>
      <c r="H796" s="9"/>
      <c r="I796" s="9"/>
      <c r="J796" s="9"/>
      <c r="K796" s="9"/>
      <c r="L796" s="9"/>
      <c r="M796" s="8"/>
      <c r="N796" s="37"/>
      <c r="O796" s="37"/>
      <c r="P796" s="18">
        <f t="shared" si="14"/>
        <v>0</v>
      </c>
    </row>
    <row r="797" spans="1:16" ht="106.5" hidden="1" customHeight="1">
      <c r="A797" s="8"/>
      <c r="B797" s="8"/>
      <c r="C797" s="8"/>
      <c r="D797" s="8"/>
      <c r="E797" s="8"/>
      <c r="F797" s="8"/>
      <c r="G797" s="9"/>
      <c r="H797" s="9"/>
      <c r="I797" s="9"/>
      <c r="J797" s="9"/>
      <c r="K797" s="9"/>
      <c r="L797" s="9"/>
      <c r="M797" s="8"/>
      <c r="N797" s="37"/>
      <c r="O797" s="37"/>
      <c r="P797" s="18">
        <f t="shared" si="14"/>
        <v>0</v>
      </c>
    </row>
    <row r="798" spans="1:16" ht="106.5" hidden="1" customHeight="1">
      <c r="A798" s="8"/>
      <c r="B798" s="8"/>
      <c r="C798" s="8"/>
      <c r="D798" s="8"/>
      <c r="E798" s="8"/>
      <c r="F798" s="8"/>
      <c r="G798" s="9"/>
      <c r="H798" s="9"/>
      <c r="I798" s="9"/>
      <c r="J798" s="9"/>
      <c r="K798" s="9"/>
      <c r="L798" s="9"/>
      <c r="M798" s="8"/>
      <c r="N798" s="37"/>
      <c r="O798" s="37"/>
      <c r="P798" s="18">
        <f t="shared" si="14"/>
        <v>0</v>
      </c>
    </row>
    <row r="799" spans="1:16" ht="106.5" hidden="1" customHeight="1">
      <c r="A799" s="8"/>
      <c r="B799" s="8"/>
      <c r="C799" s="8"/>
      <c r="D799" s="8"/>
      <c r="E799" s="8"/>
      <c r="F799" s="8"/>
      <c r="G799" s="9"/>
      <c r="H799" s="9"/>
      <c r="I799" s="9"/>
      <c r="J799" s="9"/>
      <c r="K799" s="9"/>
      <c r="L799" s="9"/>
      <c r="M799" s="8"/>
      <c r="N799" s="37"/>
      <c r="O799" s="37"/>
      <c r="P799" s="18">
        <f t="shared" si="14"/>
        <v>0</v>
      </c>
    </row>
    <row r="800" spans="1:16" ht="106.5" hidden="1" customHeight="1">
      <c r="A800" s="8"/>
      <c r="B800" s="8"/>
      <c r="C800" s="8"/>
      <c r="D800" s="8"/>
      <c r="E800" s="8"/>
      <c r="F800" s="8"/>
      <c r="G800" s="9"/>
      <c r="H800" s="9"/>
      <c r="I800" s="9"/>
      <c r="J800" s="9"/>
      <c r="K800" s="9"/>
      <c r="L800" s="9"/>
      <c r="M800" s="8"/>
      <c r="N800" s="37"/>
      <c r="O800" s="37"/>
      <c r="P800" s="18">
        <f t="shared" si="14"/>
        <v>0</v>
      </c>
    </row>
    <row r="801" spans="1:16" ht="106.5" hidden="1" customHeight="1">
      <c r="A801" s="8"/>
      <c r="B801" s="8"/>
      <c r="C801" s="8"/>
      <c r="D801" s="8"/>
      <c r="E801" s="8"/>
      <c r="F801" s="8"/>
      <c r="G801" s="9"/>
      <c r="H801" s="9"/>
      <c r="I801" s="9"/>
      <c r="J801" s="9"/>
      <c r="K801" s="9"/>
      <c r="L801" s="9"/>
      <c r="M801" s="8"/>
      <c r="N801" s="37"/>
      <c r="O801" s="37"/>
      <c r="P801" s="18">
        <f t="shared" si="14"/>
        <v>0</v>
      </c>
    </row>
    <row r="802" spans="1:16" ht="106.5" hidden="1" customHeight="1">
      <c r="A802" s="8"/>
      <c r="B802" s="8"/>
      <c r="C802" s="8"/>
      <c r="D802" s="8"/>
      <c r="E802" s="8"/>
      <c r="F802" s="8"/>
      <c r="G802" s="9"/>
      <c r="H802" s="9"/>
      <c r="I802" s="9"/>
      <c r="J802" s="9"/>
      <c r="K802" s="9"/>
      <c r="L802" s="9"/>
      <c r="M802" s="8"/>
      <c r="N802" s="37"/>
      <c r="O802" s="37"/>
      <c r="P802" s="18">
        <f t="shared" si="14"/>
        <v>0</v>
      </c>
    </row>
    <row r="803" spans="1:16" ht="106.5" hidden="1" customHeight="1">
      <c r="A803" s="8"/>
      <c r="B803" s="8"/>
      <c r="C803" s="8"/>
      <c r="D803" s="8"/>
      <c r="E803" s="8"/>
      <c r="F803" s="8"/>
      <c r="G803" s="9"/>
      <c r="H803" s="9"/>
      <c r="I803" s="9"/>
      <c r="J803" s="9"/>
      <c r="K803" s="9"/>
      <c r="L803" s="9"/>
      <c r="M803" s="8"/>
      <c r="N803" s="37"/>
      <c r="O803" s="37"/>
      <c r="P803" s="18">
        <f t="shared" si="14"/>
        <v>0</v>
      </c>
    </row>
    <row r="804" spans="1:16" ht="106.5" hidden="1" customHeight="1">
      <c r="A804" s="8"/>
      <c r="B804" s="8"/>
      <c r="C804" s="8"/>
      <c r="D804" s="8"/>
      <c r="E804" s="8"/>
      <c r="F804" s="8"/>
      <c r="G804" s="9"/>
      <c r="H804" s="9"/>
      <c r="I804" s="9"/>
      <c r="J804" s="9"/>
      <c r="K804" s="9"/>
      <c r="L804" s="9"/>
      <c r="M804" s="8"/>
      <c r="N804" s="37"/>
      <c r="O804" s="37"/>
      <c r="P804" s="18">
        <f t="shared" si="14"/>
        <v>0</v>
      </c>
    </row>
    <row r="805" spans="1:16" ht="106.5" hidden="1" customHeight="1">
      <c r="A805" s="8"/>
      <c r="B805" s="8"/>
      <c r="C805" s="8"/>
      <c r="D805" s="8"/>
      <c r="E805" s="8"/>
      <c r="F805" s="8"/>
      <c r="G805" s="9"/>
      <c r="H805" s="9"/>
      <c r="I805" s="9"/>
      <c r="J805" s="9"/>
      <c r="K805" s="9"/>
      <c r="L805" s="9"/>
      <c r="M805" s="8"/>
      <c r="N805" s="37"/>
      <c r="O805" s="37"/>
      <c r="P805" s="18">
        <f t="shared" si="14"/>
        <v>0</v>
      </c>
    </row>
    <row r="806" spans="1:16" ht="106.5" hidden="1" customHeight="1">
      <c r="A806" s="8"/>
      <c r="B806" s="8"/>
      <c r="C806" s="8"/>
      <c r="D806" s="8"/>
      <c r="E806" s="8"/>
      <c r="F806" s="8"/>
      <c r="G806" s="9"/>
      <c r="H806" s="9"/>
      <c r="I806" s="9"/>
      <c r="J806" s="9"/>
      <c r="K806" s="9"/>
      <c r="L806" s="9"/>
      <c r="M806" s="8"/>
      <c r="N806" s="37"/>
      <c r="O806" s="37"/>
      <c r="P806" s="18">
        <f t="shared" si="14"/>
        <v>0</v>
      </c>
    </row>
    <row r="807" spans="1:16" ht="106.5" hidden="1" customHeight="1">
      <c r="A807" s="8"/>
      <c r="B807" s="8"/>
      <c r="C807" s="8"/>
      <c r="D807" s="8"/>
      <c r="E807" s="8"/>
      <c r="F807" s="8"/>
      <c r="G807" s="9"/>
      <c r="H807" s="9"/>
      <c r="I807" s="9"/>
      <c r="J807" s="9"/>
      <c r="K807" s="9"/>
      <c r="L807" s="9"/>
      <c r="M807" s="8"/>
      <c r="N807" s="37"/>
      <c r="O807" s="37"/>
      <c r="P807" s="18">
        <f t="shared" si="14"/>
        <v>0</v>
      </c>
    </row>
    <row r="808" spans="1:16" ht="106.5" hidden="1" customHeight="1">
      <c r="A808" s="8"/>
      <c r="B808" s="8"/>
      <c r="C808" s="8"/>
      <c r="D808" s="8"/>
      <c r="E808" s="8"/>
      <c r="F808" s="8"/>
      <c r="G808" s="9"/>
      <c r="H808" s="9"/>
      <c r="I808" s="9"/>
      <c r="J808" s="9"/>
      <c r="K808" s="9"/>
      <c r="L808" s="9"/>
      <c r="M808" s="8"/>
      <c r="N808" s="37"/>
      <c r="O808" s="37"/>
      <c r="P808" s="18">
        <f t="shared" si="14"/>
        <v>0</v>
      </c>
    </row>
    <row r="809" spans="1:16" ht="106.5" hidden="1" customHeight="1">
      <c r="A809" s="8"/>
      <c r="B809" s="8"/>
      <c r="C809" s="8"/>
      <c r="D809" s="8"/>
      <c r="E809" s="8"/>
      <c r="F809" s="8"/>
      <c r="G809" s="9"/>
      <c r="H809" s="9"/>
      <c r="I809" s="9"/>
      <c r="J809" s="9"/>
      <c r="K809" s="9"/>
      <c r="L809" s="9"/>
      <c r="M809" s="8"/>
      <c r="N809" s="37"/>
      <c r="O809" s="37"/>
      <c r="P809" s="18">
        <f t="shared" si="14"/>
        <v>0</v>
      </c>
    </row>
    <row r="810" spans="1:16" ht="106.5" hidden="1" customHeight="1">
      <c r="A810" s="8"/>
      <c r="B810" s="8"/>
      <c r="C810" s="8"/>
      <c r="D810" s="8"/>
      <c r="E810" s="8"/>
      <c r="F810" s="8"/>
      <c r="G810" s="9"/>
      <c r="H810" s="9"/>
      <c r="I810" s="9"/>
      <c r="J810" s="9"/>
      <c r="K810" s="9"/>
      <c r="L810" s="9"/>
      <c r="M810" s="8"/>
      <c r="N810" s="37"/>
      <c r="O810" s="37"/>
      <c r="P810" s="18">
        <f t="shared" si="14"/>
        <v>0</v>
      </c>
    </row>
    <row r="811" spans="1:16" ht="106.5" hidden="1" customHeight="1">
      <c r="A811" s="8"/>
      <c r="B811" s="8"/>
      <c r="C811" s="8"/>
      <c r="D811" s="8"/>
      <c r="E811" s="8"/>
      <c r="F811" s="8"/>
      <c r="G811" s="9"/>
      <c r="H811" s="9"/>
      <c r="I811" s="9"/>
      <c r="J811" s="9"/>
      <c r="K811" s="9"/>
      <c r="L811" s="9"/>
      <c r="M811" s="8"/>
      <c r="N811" s="37"/>
      <c r="O811" s="37"/>
      <c r="P811" s="18">
        <f t="shared" si="14"/>
        <v>0</v>
      </c>
    </row>
    <row r="812" spans="1:16" ht="106.5" hidden="1" customHeight="1">
      <c r="A812" s="8"/>
      <c r="B812" s="8"/>
      <c r="C812" s="8"/>
      <c r="D812" s="8"/>
      <c r="E812" s="8"/>
      <c r="F812" s="8"/>
      <c r="G812" s="9"/>
      <c r="H812" s="9"/>
      <c r="I812" s="9"/>
      <c r="J812" s="9"/>
      <c r="K812" s="9"/>
      <c r="L812" s="9"/>
      <c r="M812" s="8"/>
      <c r="N812" s="37"/>
      <c r="O812" s="37"/>
      <c r="P812" s="18">
        <f t="shared" si="14"/>
        <v>0</v>
      </c>
    </row>
    <row r="813" spans="1:16" ht="106.5" hidden="1" customHeight="1">
      <c r="A813" s="8"/>
      <c r="B813" s="8"/>
      <c r="C813" s="8"/>
      <c r="D813" s="8"/>
      <c r="E813" s="8"/>
      <c r="F813" s="8"/>
      <c r="G813" s="9"/>
      <c r="H813" s="9"/>
      <c r="I813" s="9"/>
      <c r="J813" s="9"/>
      <c r="K813" s="9"/>
      <c r="L813" s="9"/>
      <c r="M813" s="8"/>
      <c r="N813" s="37"/>
      <c r="O813" s="37"/>
      <c r="P813" s="18">
        <f t="shared" si="14"/>
        <v>0</v>
      </c>
    </row>
    <row r="814" spans="1:16" ht="106.5" hidden="1" customHeight="1">
      <c r="A814" s="8"/>
      <c r="B814" s="8"/>
      <c r="C814" s="8"/>
      <c r="D814" s="8"/>
      <c r="E814" s="8"/>
      <c r="F814" s="8"/>
      <c r="G814" s="9"/>
      <c r="H814" s="9"/>
      <c r="I814" s="9"/>
      <c r="J814" s="9"/>
      <c r="K814" s="9"/>
      <c r="L814" s="9"/>
      <c r="M814" s="8"/>
      <c r="N814" s="37"/>
      <c r="O814" s="37"/>
      <c r="P814" s="18">
        <f t="shared" si="14"/>
        <v>0</v>
      </c>
    </row>
    <row r="815" spans="1:16" ht="106.5" hidden="1" customHeight="1">
      <c r="A815" s="8"/>
      <c r="B815" s="8"/>
      <c r="C815" s="8"/>
      <c r="D815" s="8"/>
      <c r="E815" s="8"/>
      <c r="F815" s="8"/>
      <c r="G815" s="9"/>
      <c r="H815" s="9"/>
      <c r="I815" s="9"/>
      <c r="J815" s="9"/>
      <c r="K815" s="9"/>
      <c r="L815" s="9"/>
      <c r="M815" s="8"/>
      <c r="N815" s="37"/>
      <c r="O815" s="37"/>
      <c r="P815" s="18">
        <f t="shared" si="14"/>
        <v>0</v>
      </c>
    </row>
    <row r="816" spans="1:16" ht="106.5" hidden="1" customHeight="1">
      <c r="A816" s="8"/>
      <c r="B816" s="8"/>
      <c r="C816" s="8"/>
      <c r="D816" s="8"/>
      <c r="E816" s="8"/>
      <c r="F816" s="8"/>
      <c r="G816" s="9"/>
      <c r="H816" s="9"/>
      <c r="I816" s="9"/>
      <c r="J816" s="9"/>
      <c r="K816" s="9"/>
      <c r="L816" s="9"/>
      <c r="M816" s="8"/>
      <c r="N816" s="37"/>
      <c r="O816" s="37"/>
      <c r="P816" s="18">
        <f t="shared" si="14"/>
        <v>0</v>
      </c>
    </row>
    <row r="817" spans="1:16" ht="106.5" hidden="1" customHeight="1">
      <c r="A817" s="8"/>
      <c r="B817" s="8"/>
      <c r="C817" s="8"/>
      <c r="D817" s="8"/>
      <c r="E817" s="8"/>
      <c r="F817" s="8"/>
      <c r="G817" s="9"/>
      <c r="H817" s="9"/>
      <c r="I817" s="9"/>
      <c r="J817" s="9"/>
      <c r="K817" s="9"/>
      <c r="L817" s="9"/>
      <c r="M817" s="8"/>
      <c r="N817" s="37"/>
      <c r="O817" s="37"/>
      <c r="P817" s="18">
        <f t="shared" si="14"/>
        <v>0</v>
      </c>
    </row>
    <row r="818" spans="1:16" ht="106.5" hidden="1" customHeight="1">
      <c r="A818" s="8"/>
      <c r="B818" s="8"/>
      <c r="C818" s="8"/>
      <c r="D818" s="8"/>
      <c r="E818" s="8"/>
      <c r="F818" s="8"/>
      <c r="G818" s="9"/>
      <c r="H818" s="9"/>
      <c r="I818" s="9"/>
      <c r="J818" s="9"/>
      <c r="K818" s="9"/>
      <c r="L818" s="9"/>
      <c r="M818" s="8"/>
      <c r="N818" s="37"/>
      <c r="O818" s="37"/>
      <c r="P818" s="18">
        <f t="shared" si="14"/>
        <v>0</v>
      </c>
    </row>
    <row r="819" spans="1:16" ht="106.5" hidden="1" customHeight="1">
      <c r="A819" s="8"/>
      <c r="B819" s="8"/>
      <c r="C819" s="8"/>
      <c r="D819" s="8"/>
      <c r="E819" s="8"/>
      <c r="F819" s="8"/>
      <c r="G819" s="9"/>
      <c r="H819" s="9"/>
      <c r="I819" s="9"/>
      <c r="J819" s="9"/>
      <c r="K819" s="9"/>
      <c r="L819" s="9"/>
      <c r="M819" s="8"/>
      <c r="N819" s="37"/>
      <c r="O819" s="37"/>
      <c r="P819" s="18">
        <f t="shared" si="14"/>
        <v>0</v>
      </c>
    </row>
    <row r="820" spans="1:16" ht="106.5" hidden="1" customHeight="1">
      <c r="A820" s="8"/>
      <c r="B820" s="8"/>
      <c r="C820" s="8"/>
      <c r="D820" s="8"/>
      <c r="E820" s="8"/>
      <c r="F820" s="8"/>
      <c r="G820" s="9"/>
      <c r="H820" s="9"/>
      <c r="I820" s="9"/>
      <c r="J820" s="9"/>
      <c r="K820" s="9"/>
      <c r="L820" s="9"/>
      <c r="M820" s="8"/>
      <c r="N820" s="37"/>
      <c r="O820" s="37"/>
      <c r="P820" s="18">
        <f t="shared" si="14"/>
        <v>0</v>
      </c>
    </row>
    <row r="821" spans="1:16" ht="106.5" hidden="1" customHeight="1">
      <c r="A821" s="8"/>
      <c r="B821" s="8"/>
      <c r="C821" s="8"/>
      <c r="D821" s="8"/>
      <c r="E821" s="8"/>
      <c r="F821" s="8"/>
      <c r="G821" s="9"/>
      <c r="H821" s="9"/>
      <c r="I821" s="9"/>
      <c r="J821" s="9"/>
      <c r="K821" s="9"/>
      <c r="L821" s="9"/>
      <c r="M821" s="8"/>
      <c r="N821" s="37"/>
      <c r="O821" s="37"/>
      <c r="P821" s="18">
        <f t="shared" si="14"/>
        <v>0</v>
      </c>
    </row>
    <row r="822" spans="1:16" ht="106.5" hidden="1" customHeight="1">
      <c r="A822" s="8"/>
      <c r="B822" s="8"/>
      <c r="C822" s="8"/>
      <c r="D822" s="8"/>
      <c r="E822" s="8"/>
      <c r="F822" s="8"/>
      <c r="G822" s="9"/>
      <c r="H822" s="9"/>
      <c r="I822" s="9"/>
      <c r="J822" s="9"/>
      <c r="K822" s="9"/>
      <c r="L822" s="9"/>
      <c r="M822" s="8"/>
      <c r="N822" s="37"/>
      <c r="O822" s="37"/>
      <c r="P822" s="18">
        <f t="shared" si="14"/>
        <v>0</v>
      </c>
    </row>
    <row r="823" spans="1:16" ht="106.5" hidden="1" customHeight="1">
      <c r="A823" s="8"/>
      <c r="B823" s="8"/>
      <c r="C823" s="8"/>
      <c r="D823" s="8"/>
      <c r="E823" s="8"/>
      <c r="F823" s="8"/>
      <c r="G823" s="9"/>
      <c r="H823" s="9"/>
      <c r="I823" s="9"/>
      <c r="J823" s="9"/>
      <c r="K823" s="9"/>
      <c r="L823" s="9"/>
      <c r="M823" s="8"/>
      <c r="N823" s="37"/>
      <c r="O823" s="37"/>
      <c r="P823" s="18">
        <f t="shared" si="14"/>
        <v>0</v>
      </c>
    </row>
    <row r="824" spans="1:16" ht="106.5" hidden="1" customHeight="1">
      <c r="A824" s="8"/>
      <c r="B824" s="8"/>
      <c r="C824" s="8"/>
      <c r="D824" s="8"/>
      <c r="E824" s="8"/>
      <c r="F824" s="8"/>
      <c r="G824" s="9"/>
      <c r="H824" s="9"/>
      <c r="I824" s="9"/>
      <c r="J824" s="9"/>
      <c r="K824" s="9"/>
      <c r="L824" s="9"/>
      <c r="M824" s="8"/>
      <c r="N824" s="37"/>
      <c r="O824" s="37"/>
      <c r="P824" s="18">
        <f t="shared" si="14"/>
        <v>0</v>
      </c>
    </row>
    <row r="825" spans="1:16" ht="106.5" hidden="1" customHeight="1">
      <c r="A825" s="8"/>
      <c r="B825" s="8"/>
      <c r="C825" s="8"/>
      <c r="D825" s="8"/>
      <c r="E825" s="8"/>
      <c r="F825" s="8"/>
      <c r="G825" s="9"/>
      <c r="H825" s="9"/>
      <c r="I825" s="9"/>
      <c r="J825" s="9"/>
      <c r="K825" s="9"/>
      <c r="L825" s="9"/>
      <c r="M825" s="8"/>
      <c r="N825" s="37"/>
      <c r="O825" s="37"/>
      <c r="P825" s="18">
        <f t="shared" si="14"/>
        <v>0</v>
      </c>
    </row>
    <row r="826" spans="1:16" ht="106.5" hidden="1" customHeight="1">
      <c r="A826" s="8"/>
      <c r="B826" s="8"/>
      <c r="C826" s="8"/>
      <c r="D826" s="8"/>
      <c r="E826" s="8"/>
      <c r="F826" s="8"/>
      <c r="G826" s="9"/>
      <c r="H826" s="9"/>
      <c r="I826" s="9"/>
      <c r="J826" s="9"/>
      <c r="K826" s="9"/>
      <c r="L826" s="9"/>
      <c r="M826" s="8"/>
      <c r="N826" s="37"/>
      <c r="O826" s="37"/>
      <c r="P826" s="18">
        <f t="shared" si="14"/>
        <v>0</v>
      </c>
    </row>
    <row r="827" spans="1:16" ht="106.5" hidden="1" customHeight="1">
      <c r="A827" s="8"/>
      <c r="B827" s="8"/>
      <c r="C827" s="8"/>
      <c r="D827" s="8"/>
      <c r="E827" s="8"/>
      <c r="F827" s="8"/>
      <c r="G827" s="9"/>
      <c r="H827" s="9"/>
      <c r="I827" s="9"/>
      <c r="J827" s="9"/>
      <c r="K827" s="9"/>
      <c r="L827" s="9"/>
      <c r="M827" s="8"/>
      <c r="N827" s="37"/>
      <c r="O827" s="37"/>
      <c r="P827" s="18">
        <f t="shared" si="14"/>
        <v>0</v>
      </c>
    </row>
    <row r="828" spans="1:16" ht="106.5" hidden="1" customHeight="1">
      <c r="A828" s="8"/>
      <c r="B828" s="8"/>
      <c r="C828" s="8"/>
      <c r="D828" s="8"/>
      <c r="E828" s="8"/>
      <c r="F828" s="8"/>
      <c r="G828" s="9"/>
      <c r="H828" s="9"/>
      <c r="I828" s="9"/>
      <c r="J828" s="9"/>
      <c r="K828" s="9"/>
      <c r="L828" s="9"/>
      <c r="M828" s="8"/>
      <c r="N828" s="37"/>
      <c r="O828" s="37"/>
      <c r="P828" s="18">
        <f t="shared" si="14"/>
        <v>0</v>
      </c>
    </row>
    <row r="829" spans="1:16" ht="106.5" hidden="1" customHeight="1">
      <c r="A829" s="8"/>
      <c r="B829" s="8"/>
      <c r="C829" s="8"/>
      <c r="D829" s="8"/>
      <c r="E829" s="8"/>
      <c r="F829" s="8"/>
      <c r="G829" s="9"/>
      <c r="H829" s="9"/>
      <c r="I829" s="9"/>
      <c r="J829" s="9"/>
      <c r="K829" s="9"/>
      <c r="L829" s="9"/>
      <c r="M829" s="8"/>
      <c r="N829" s="37"/>
      <c r="O829" s="37"/>
      <c r="P829" s="18">
        <f t="shared" ref="P829:P875" si="15">ROUND(((O829-N829)/7),1)</f>
        <v>0</v>
      </c>
    </row>
    <row r="830" spans="1:16" ht="106.5" hidden="1" customHeight="1">
      <c r="A830" s="8"/>
      <c r="B830" s="8"/>
      <c r="C830" s="8"/>
      <c r="D830" s="8"/>
      <c r="E830" s="8"/>
      <c r="F830" s="8"/>
      <c r="G830" s="9"/>
      <c r="H830" s="9"/>
      <c r="I830" s="9"/>
      <c r="J830" s="9"/>
      <c r="K830" s="9"/>
      <c r="L830" s="9"/>
      <c r="M830" s="8"/>
      <c r="N830" s="37"/>
      <c r="O830" s="37"/>
      <c r="P830" s="18">
        <f t="shared" si="15"/>
        <v>0</v>
      </c>
    </row>
    <row r="831" spans="1:16" ht="106.5" hidden="1" customHeight="1">
      <c r="A831" s="8"/>
      <c r="B831" s="8"/>
      <c r="C831" s="8"/>
      <c r="D831" s="8"/>
      <c r="E831" s="8"/>
      <c r="F831" s="8"/>
      <c r="G831" s="9"/>
      <c r="H831" s="9"/>
      <c r="I831" s="9"/>
      <c r="J831" s="9"/>
      <c r="K831" s="9"/>
      <c r="L831" s="9"/>
      <c r="M831" s="8"/>
      <c r="N831" s="37"/>
      <c r="O831" s="37"/>
      <c r="P831" s="18">
        <f t="shared" si="15"/>
        <v>0</v>
      </c>
    </row>
    <row r="832" spans="1:16" ht="106.5" hidden="1" customHeight="1">
      <c r="A832" s="8"/>
      <c r="B832" s="8"/>
      <c r="C832" s="8"/>
      <c r="D832" s="8"/>
      <c r="E832" s="8"/>
      <c r="F832" s="8"/>
      <c r="G832" s="9"/>
      <c r="H832" s="9"/>
      <c r="I832" s="9"/>
      <c r="J832" s="9"/>
      <c r="K832" s="9"/>
      <c r="L832" s="9"/>
      <c r="M832" s="8"/>
      <c r="N832" s="37"/>
      <c r="O832" s="37"/>
      <c r="P832" s="18">
        <f t="shared" si="15"/>
        <v>0</v>
      </c>
    </row>
    <row r="833" spans="1:16" ht="106.5" hidden="1" customHeight="1">
      <c r="A833" s="8"/>
      <c r="B833" s="8"/>
      <c r="C833" s="8"/>
      <c r="D833" s="8"/>
      <c r="E833" s="8"/>
      <c r="F833" s="8"/>
      <c r="G833" s="9"/>
      <c r="H833" s="9"/>
      <c r="I833" s="9"/>
      <c r="J833" s="9"/>
      <c r="K833" s="9"/>
      <c r="L833" s="9"/>
      <c r="M833" s="8"/>
      <c r="N833" s="37"/>
      <c r="O833" s="37"/>
      <c r="P833" s="18">
        <f t="shared" si="15"/>
        <v>0</v>
      </c>
    </row>
    <row r="834" spans="1:16" ht="106.5" hidden="1" customHeight="1">
      <c r="A834" s="8"/>
      <c r="B834" s="8"/>
      <c r="C834" s="8"/>
      <c r="D834" s="8"/>
      <c r="E834" s="8"/>
      <c r="F834" s="8"/>
      <c r="G834" s="9"/>
      <c r="H834" s="9"/>
      <c r="I834" s="9"/>
      <c r="J834" s="9"/>
      <c r="K834" s="9"/>
      <c r="L834" s="9"/>
      <c r="M834" s="8"/>
      <c r="N834" s="37"/>
      <c r="O834" s="37"/>
      <c r="P834" s="18">
        <f t="shared" si="15"/>
        <v>0</v>
      </c>
    </row>
    <row r="835" spans="1:16" ht="106.5" hidden="1" customHeight="1">
      <c r="A835" s="8"/>
      <c r="B835" s="8"/>
      <c r="C835" s="8"/>
      <c r="D835" s="8"/>
      <c r="E835" s="8"/>
      <c r="F835" s="8"/>
      <c r="G835" s="9"/>
      <c r="H835" s="9"/>
      <c r="I835" s="9"/>
      <c r="J835" s="9"/>
      <c r="K835" s="9"/>
      <c r="L835" s="9"/>
      <c r="M835" s="8"/>
      <c r="N835" s="37"/>
      <c r="O835" s="37"/>
      <c r="P835" s="18">
        <f t="shared" si="15"/>
        <v>0</v>
      </c>
    </row>
    <row r="836" spans="1:16" ht="106.5" hidden="1" customHeight="1">
      <c r="A836" s="8"/>
      <c r="B836" s="8"/>
      <c r="C836" s="8"/>
      <c r="D836" s="8"/>
      <c r="E836" s="8"/>
      <c r="F836" s="8"/>
      <c r="G836" s="9"/>
      <c r="H836" s="9"/>
      <c r="I836" s="9"/>
      <c r="J836" s="9"/>
      <c r="K836" s="9"/>
      <c r="L836" s="9"/>
      <c r="M836" s="8"/>
      <c r="N836" s="37"/>
      <c r="O836" s="37"/>
      <c r="P836" s="18">
        <f t="shared" si="15"/>
        <v>0</v>
      </c>
    </row>
    <row r="837" spans="1:16" ht="106.5" hidden="1" customHeight="1">
      <c r="A837" s="8"/>
      <c r="B837" s="8"/>
      <c r="C837" s="8"/>
      <c r="D837" s="8"/>
      <c r="E837" s="8"/>
      <c r="F837" s="8"/>
      <c r="G837" s="9"/>
      <c r="H837" s="9"/>
      <c r="I837" s="9"/>
      <c r="J837" s="9"/>
      <c r="K837" s="9"/>
      <c r="L837" s="9"/>
      <c r="M837" s="8"/>
      <c r="N837" s="37"/>
      <c r="O837" s="37"/>
      <c r="P837" s="18">
        <f t="shared" si="15"/>
        <v>0</v>
      </c>
    </row>
    <row r="838" spans="1:16" ht="106.5" hidden="1" customHeight="1">
      <c r="A838" s="8"/>
      <c r="B838" s="8"/>
      <c r="C838" s="8"/>
      <c r="D838" s="8"/>
      <c r="E838" s="8"/>
      <c r="F838" s="8"/>
      <c r="G838" s="9"/>
      <c r="H838" s="9"/>
      <c r="I838" s="9"/>
      <c r="J838" s="9"/>
      <c r="K838" s="9"/>
      <c r="L838" s="9"/>
      <c r="M838" s="8"/>
      <c r="N838" s="37"/>
      <c r="O838" s="37"/>
      <c r="P838" s="18">
        <f t="shared" si="15"/>
        <v>0</v>
      </c>
    </row>
    <row r="839" spans="1:16" ht="106.5" hidden="1" customHeight="1">
      <c r="A839" s="8"/>
      <c r="B839" s="8"/>
      <c r="C839" s="8"/>
      <c r="D839" s="8"/>
      <c r="E839" s="8"/>
      <c r="F839" s="8"/>
      <c r="G839" s="9"/>
      <c r="H839" s="9"/>
      <c r="I839" s="9"/>
      <c r="J839" s="9"/>
      <c r="K839" s="9"/>
      <c r="L839" s="9"/>
      <c r="M839" s="8"/>
      <c r="N839" s="37"/>
      <c r="O839" s="37"/>
      <c r="P839" s="18">
        <f t="shared" si="15"/>
        <v>0</v>
      </c>
    </row>
    <row r="840" spans="1:16" ht="106.5" hidden="1" customHeight="1">
      <c r="A840" s="8"/>
      <c r="B840" s="8"/>
      <c r="C840" s="8"/>
      <c r="D840" s="8"/>
      <c r="E840" s="8"/>
      <c r="F840" s="8"/>
      <c r="G840" s="9"/>
      <c r="H840" s="9"/>
      <c r="I840" s="9"/>
      <c r="J840" s="9"/>
      <c r="K840" s="9"/>
      <c r="L840" s="9"/>
      <c r="M840" s="8"/>
      <c r="N840" s="37"/>
      <c r="O840" s="37"/>
      <c r="P840" s="18">
        <f t="shared" si="15"/>
        <v>0</v>
      </c>
    </row>
    <row r="841" spans="1:16" ht="106.5" hidden="1" customHeight="1">
      <c r="A841" s="8"/>
      <c r="B841" s="8"/>
      <c r="C841" s="8"/>
      <c r="D841" s="8"/>
      <c r="E841" s="8"/>
      <c r="F841" s="8"/>
      <c r="G841" s="9"/>
      <c r="H841" s="9"/>
      <c r="I841" s="9"/>
      <c r="J841" s="9"/>
      <c r="K841" s="9"/>
      <c r="L841" s="9"/>
      <c r="M841" s="8"/>
      <c r="N841" s="37"/>
      <c r="O841" s="37"/>
      <c r="P841" s="18">
        <f t="shared" si="15"/>
        <v>0</v>
      </c>
    </row>
    <row r="842" spans="1:16" ht="106.5" hidden="1" customHeight="1">
      <c r="A842" s="8"/>
      <c r="B842" s="8"/>
      <c r="C842" s="8"/>
      <c r="D842" s="8"/>
      <c r="E842" s="8"/>
      <c r="F842" s="8"/>
      <c r="G842" s="9"/>
      <c r="H842" s="9"/>
      <c r="I842" s="9"/>
      <c r="J842" s="9"/>
      <c r="K842" s="9"/>
      <c r="L842" s="9"/>
      <c r="M842" s="8"/>
      <c r="N842" s="37"/>
      <c r="O842" s="37"/>
      <c r="P842" s="18">
        <f t="shared" si="15"/>
        <v>0</v>
      </c>
    </row>
    <row r="843" spans="1:16" ht="106.5" hidden="1" customHeight="1">
      <c r="A843" s="8"/>
      <c r="B843" s="8"/>
      <c r="C843" s="8"/>
      <c r="D843" s="8"/>
      <c r="E843" s="8"/>
      <c r="F843" s="8"/>
      <c r="G843" s="9"/>
      <c r="H843" s="9"/>
      <c r="I843" s="9"/>
      <c r="J843" s="9"/>
      <c r="K843" s="9"/>
      <c r="L843" s="9"/>
      <c r="M843" s="8"/>
      <c r="N843" s="37"/>
      <c r="O843" s="37"/>
      <c r="P843" s="18">
        <f t="shared" si="15"/>
        <v>0</v>
      </c>
    </row>
    <row r="844" spans="1:16" ht="106.5" hidden="1" customHeight="1">
      <c r="A844" s="8"/>
      <c r="B844" s="8"/>
      <c r="C844" s="8"/>
      <c r="D844" s="8"/>
      <c r="E844" s="8"/>
      <c r="F844" s="8"/>
      <c r="G844" s="9"/>
      <c r="H844" s="9"/>
      <c r="I844" s="9"/>
      <c r="J844" s="9"/>
      <c r="K844" s="9"/>
      <c r="L844" s="9"/>
      <c r="M844" s="8"/>
      <c r="N844" s="37"/>
      <c r="O844" s="37"/>
      <c r="P844" s="18">
        <f t="shared" si="15"/>
        <v>0</v>
      </c>
    </row>
    <row r="845" spans="1:16" ht="106.5" hidden="1" customHeight="1">
      <c r="A845" s="8"/>
      <c r="B845" s="8"/>
      <c r="C845" s="8"/>
      <c r="D845" s="8"/>
      <c r="E845" s="8"/>
      <c r="F845" s="8"/>
      <c r="G845" s="9"/>
      <c r="H845" s="9"/>
      <c r="I845" s="9"/>
      <c r="J845" s="9"/>
      <c r="K845" s="9"/>
      <c r="L845" s="9"/>
      <c r="M845" s="8"/>
      <c r="N845" s="37"/>
      <c r="O845" s="37"/>
      <c r="P845" s="18">
        <f t="shared" si="15"/>
        <v>0</v>
      </c>
    </row>
    <row r="846" spans="1:16" ht="106.5" hidden="1" customHeight="1">
      <c r="A846" s="8"/>
      <c r="B846" s="8"/>
      <c r="C846" s="8"/>
      <c r="D846" s="8"/>
      <c r="E846" s="8"/>
      <c r="F846" s="8"/>
      <c r="G846" s="9"/>
      <c r="H846" s="9"/>
      <c r="I846" s="9"/>
      <c r="J846" s="9"/>
      <c r="K846" s="9"/>
      <c r="L846" s="9"/>
      <c r="M846" s="8"/>
      <c r="N846" s="37"/>
      <c r="O846" s="37"/>
      <c r="P846" s="18">
        <f t="shared" si="15"/>
        <v>0</v>
      </c>
    </row>
    <row r="847" spans="1:16" ht="106.5" hidden="1" customHeight="1">
      <c r="A847" s="8"/>
      <c r="B847" s="8"/>
      <c r="C847" s="8"/>
      <c r="D847" s="8"/>
      <c r="E847" s="8"/>
      <c r="F847" s="8"/>
      <c r="G847" s="9"/>
      <c r="H847" s="9"/>
      <c r="I847" s="9"/>
      <c r="J847" s="9"/>
      <c r="K847" s="9"/>
      <c r="L847" s="9"/>
      <c r="M847" s="8"/>
      <c r="N847" s="37"/>
      <c r="O847" s="37"/>
      <c r="P847" s="18">
        <f t="shared" si="15"/>
        <v>0</v>
      </c>
    </row>
    <row r="848" spans="1:16" ht="106.5" hidden="1" customHeight="1">
      <c r="A848" s="8"/>
      <c r="B848" s="8"/>
      <c r="C848" s="8"/>
      <c r="D848" s="8"/>
      <c r="E848" s="8"/>
      <c r="F848" s="8"/>
      <c r="G848" s="9"/>
      <c r="H848" s="9"/>
      <c r="I848" s="9"/>
      <c r="J848" s="9"/>
      <c r="K848" s="9"/>
      <c r="L848" s="9"/>
      <c r="M848" s="8"/>
      <c r="N848" s="37"/>
      <c r="O848" s="37"/>
      <c r="P848" s="18">
        <f t="shared" si="15"/>
        <v>0</v>
      </c>
    </row>
    <row r="849" spans="1:16" ht="106.5" hidden="1" customHeight="1">
      <c r="A849" s="8"/>
      <c r="B849" s="8"/>
      <c r="C849" s="8"/>
      <c r="D849" s="8"/>
      <c r="E849" s="8"/>
      <c r="F849" s="8"/>
      <c r="G849" s="9"/>
      <c r="H849" s="9"/>
      <c r="I849" s="9"/>
      <c r="J849" s="9"/>
      <c r="K849" s="9"/>
      <c r="L849" s="9"/>
      <c r="M849" s="8"/>
      <c r="N849" s="37"/>
      <c r="O849" s="37"/>
      <c r="P849" s="18">
        <f t="shared" si="15"/>
        <v>0</v>
      </c>
    </row>
    <row r="850" spans="1:16" ht="106.5" hidden="1" customHeight="1">
      <c r="A850" s="8"/>
      <c r="B850" s="8"/>
      <c r="C850" s="8"/>
      <c r="D850" s="8"/>
      <c r="E850" s="8"/>
      <c r="F850" s="8"/>
      <c r="G850" s="9"/>
      <c r="H850" s="9"/>
      <c r="I850" s="9"/>
      <c r="J850" s="9"/>
      <c r="K850" s="9"/>
      <c r="L850" s="9"/>
      <c r="M850" s="8"/>
      <c r="N850" s="37"/>
      <c r="O850" s="37"/>
      <c r="P850" s="18">
        <f t="shared" si="15"/>
        <v>0</v>
      </c>
    </row>
    <row r="851" spans="1:16" ht="106.5" hidden="1" customHeight="1">
      <c r="A851" s="8"/>
      <c r="B851" s="8"/>
      <c r="C851" s="8"/>
      <c r="D851" s="8"/>
      <c r="E851" s="8"/>
      <c r="F851" s="8"/>
      <c r="G851" s="9"/>
      <c r="H851" s="9"/>
      <c r="I851" s="9"/>
      <c r="J851" s="9"/>
      <c r="K851" s="9"/>
      <c r="L851" s="9"/>
      <c r="M851" s="8"/>
      <c r="N851" s="37"/>
      <c r="O851" s="37"/>
      <c r="P851" s="18">
        <f t="shared" si="15"/>
        <v>0</v>
      </c>
    </row>
    <row r="852" spans="1:16" ht="106.5" hidden="1" customHeight="1">
      <c r="A852" s="8"/>
      <c r="B852" s="8"/>
      <c r="C852" s="8"/>
      <c r="D852" s="8"/>
      <c r="E852" s="8"/>
      <c r="F852" s="8"/>
      <c r="G852" s="9"/>
      <c r="H852" s="9"/>
      <c r="I852" s="9"/>
      <c r="J852" s="9"/>
      <c r="K852" s="9"/>
      <c r="L852" s="9"/>
      <c r="M852" s="8"/>
      <c r="N852" s="37"/>
      <c r="O852" s="37"/>
      <c r="P852" s="18">
        <f t="shared" si="15"/>
        <v>0</v>
      </c>
    </row>
    <row r="853" spans="1:16" ht="106.5" hidden="1" customHeight="1">
      <c r="A853" s="8"/>
      <c r="B853" s="8"/>
      <c r="C853" s="8"/>
      <c r="D853" s="8"/>
      <c r="E853" s="8"/>
      <c r="F853" s="8"/>
      <c r="G853" s="9"/>
      <c r="H853" s="9"/>
      <c r="I853" s="9"/>
      <c r="J853" s="9"/>
      <c r="K853" s="9"/>
      <c r="L853" s="9"/>
      <c r="M853" s="8"/>
      <c r="N853" s="37"/>
      <c r="O853" s="37"/>
      <c r="P853" s="18">
        <f t="shared" si="15"/>
        <v>0</v>
      </c>
    </row>
    <row r="854" spans="1:16" ht="106.5" hidden="1" customHeight="1">
      <c r="A854" s="8"/>
      <c r="B854" s="8"/>
      <c r="C854" s="8"/>
      <c r="D854" s="8"/>
      <c r="E854" s="8"/>
      <c r="F854" s="8"/>
      <c r="G854" s="9"/>
      <c r="H854" s="9"/>
      <c r="I854" s="9"/>
      <c r="J854" s="9"/>
      <c r="K854" s="9"/>
      <c r="L854" s="9"/>
      <c r="M854" s="8"/>
      <c r="N854" s="37"/>
      <c r="O854" s="37"/>
      <c r="P854" s="18">
        <f t="shared" si="15"/>
        <v>0</v>
      </c>
    </row>
    <row r="855" spans="1:16" ht="106.5" hidden="1" customHeight="1">
      <c r="A855" s="8"/>
      <c r="B855" s="8"/>
      <c r="C855" s="8"/>
      <c r="D855" s="8"/>
      <c r="E855" s="8"/>
      <c r="F855" s="8"/>
      <c r="G855" s="9"/>
      <c r="H855" s="9"/>
      <c r="I855" s="9"/>
      <c r="J855" s="9"/>
      <c r="K855" s="9"/>
      <c r="L855" s="9"/>
      <c r="M855" s="8"/>
      <c r="N855" s="37"/>
      <c r="O855" s="37"/>
      <c r="P855" s="18">
        <f t="shared" si="15"/>
        <v>0</v>
      </c>
    </row>
    <row r="856" spans="1:16" ht="106.5" hidden="1" customHeight="1">
      <c r="A856" s="8"/>
      <c r="B856" s="8"/>
      <c r="C856" s="8"/>
      <c r="D856" s="8"/>
      <c r="E856" s="8"/>
      <c r="F856" s="8"/>
      <c r="G856" s="9"/>
      <c r="H856" s="9"/>
      <c r="I856" s="9"/>
      <c r="J856" s="9"/>
      <c r="K856" s="9"/>
      <c r="L856" s="9"/>
      <c r="M856" s="8"/>
      <c r="N856" s="37"/>
      <c r="O856" s="37"/>
      <c r="P856" s="18">
        <f t="shared" si="15"/>
        <v>0</v>
      </c>
    </row>
    <row r="857" spans="1:16" ht="106.5" hidden="1" customHeight="1">
      <c r="A857" s="8"/>
      <c r="B857" s="8"/>
      <c r="C857" s="8"/>
      <c r="D857" s="8"/>
      <c r="E857" s="8"/>
      <c r="F857" s="8"/>
      <c r="G857" s="9"/>
      <c r="H857" s="9"/>
      <c r="I857" s="9"/>
      <c r="J857" s="9"/>
      <c r="K857" s="9"/>
      <c r="L857" s="9"/>
      <c r="M857" s="8"/>
      <c r="N857" s="37"/>
      <c r="O857" s="37"/>
      <c r="P857" s="18">
        <f t="shared" si="15"/>
        <v>0</v>
      </c>
    </row>
    <row r="858" spans="1:16" ht="106.5" hidden="1" customHeight="1">
      <c r="A858" s="8"/>
      <c r="B858" s="8"/>
      <c r="C858" s="8"/>
      <c r="D858" s="8"/>
      <c r="E858" s="8"/>
      <c r="F858" s="8"/>
      <c r="G858" s="9"/>
      <c r="H858" s="9"/>
      <c r="I858" s="9"/>
      <c r="J858" s="9"/>
      <c r="K858" s="9"/>
      <c r="L858" s="9"/>
      <c r="M858" s="8"/>
      <c r="N858" s="37"/>
      <c r="O858" s="37"/>
      <c r="P858" s="18">
        <f t="shared" si="15"/>
        <v>0</v>
      </c>
    </row>
    <row r="859" spans="1:16" ht="106.5" hidden="1" customHeight="1">
      <c r="A859" s="8"/>
      <c r="B859" s="8"/>
      <c r="C859" s="8"/>
      <c r="D859" s="8"/>
      <c r="E859" s="8"/>
      <c r="F859" s="8"/>
      <c r="G859" s="9"/>
      <c r="H859" s="9"/>
      <c r="I859" s="9"/>
      <c r="J859" s="9"/>
      <c r="K859" s="9"/>
      <c r="L859" s="9"/>
      <c r="M859" s="8"/>
      <c r="N859" s="37"/>
      <c r="O859" s="37"/>
      <c r="P859" s="18">
        <f t="shared" si="15"/>
        <v>0</v>
      </c>
    </row>
    <row r="860" spans="1:16" ht="106.5" hidden="1" customHeight="1">
      <c r="A860" s="8"/>
      <c r="B860" s="8"/>
      <c r="C860" s="8"/>
      <c r="D860" s="8"/>
      <c r="E860" s="8"/>
      <c r="F860" s="8"/>
      <c r="G860" s="9"/>
      <c r="H860" s="9"/>
      <c r="I860" s="9"/>
      <c r="J860" s="9"/>
      <c r="K860" s="9"/>
      <c r="L860" s="9"/>
      <c r="M860" s="8"/>
      <c r="N860" s="37"/>
      <c r="O860" s="37"/>
      <c r="P860" s="18">
        <f t="shared" si="15"/>
        <v>0</v>
      </c>
    </row>
    <row r="861" spans="1:16" ht="106.5" hidden="1" customHeight="1">
      <c r="A861" s="8"/>
      <c r="B861" s="8"/>
      <c r="C861" s="8"/>
      <c r="D861" s="8"/>
      <c r="E861" s="8"/>
      <c r="F861" s="8"/>
      <c r="G861" s="9"/>
      <c r="H861" s="9"/>
      <c r="I861" s="9"/>
      <c r="J861" s="9"/>
      <c r="K861" s="9"/>
      <c r="L861" s="9"/>
      <c r="M861" s="8"/>
      <c r="N861" s="37"/>
      <c r="O861" s="37"/>
      <c r="P861" s="18">
        <f t="shared" si="15"/>
        <v>0</v>
      </c>
    </row>
    <row r="862" spans="1:16" ht="106.5" hidden="1" customHeight="1">
      <c r="A862" s="8"/>
      <c r="B862" s="8"/>
      <c r="C862" s="8"/>
      <c r="D862" s="8"/>
      <c r="E862" s="8"/>
      <c r="F862" s="8"/>
      <c r="G862" s="9"/>
      <c r="H862" s="9"/>
      <c r="I862" s="9"/>
      <c r="J862" s="9"/>
      <c r="K862" s="9"/>
      <c r="L862" s="9"/>
      <c r="M862" s="8"/>
      <c r="N862" s="37"/>
      <c r="O862" s="37"/>
      <c r="P862" s="18">
        <f t="shared" si="15"/>
        <v>0</v>
      </c>
    </row>
    <row r="863" spans="1:16" ht="106.5" hidden="1" customHeight="1">
      <c r="A863" s="8"/>
      <c r="B863" s="8"/>
      <c r="C863" s="8"/>
      <c r="D863" s="8"/>
      <c r="E863" s="8"/>
      <c r="F863" s="8"/>
      <c r="G863" s="9"/>
      <c r="H863" s="9"/>
      <c r="I863" s="9"/>
      <c r="J863" s="9"/>
      <c r="K863" s="9"/>
      <c r="L863" s="9"/>
      <c r="M863" s="8"/>
      <c r="N863" s="37"/>
      <c r="O863" s="37"/>
      <c r="P863" s="18">
        <f t="shared" si="15"/>
        <v>0</v>
      </c>
    </row>
    <row r="864" spans="1:16" ht="106.5" hidden="1" customHeight="1">
      <c r="A864" s="8"/>
      <c r="B864" s="8"/>
      <c r="C864" s="8"/>
      <c r="D864" s="8"/>
      <c r="E864" s="8"/>
      <c r="F864" s="8"/>
      <c r="G864" s="9"/>
      <c r="H864" s="9"/>
      <c r="I864" s="9"/>
      <c r="J864" s="9"/>
      <c r="K864" s="9"/>
      <c r="L864" s="9"/>
      <c r="M864" s="8"/>
      <c r="N864" s="37"/>
      <c r="O864" s="37"/>
      <c r="P864" s="18">
        <f t="shared" si="15"/>
        <v>0</v>
      </c>
    </row>
    <row r="865" spans="1:16" ht="106.5" hidden="1" customHeight="1">
      <c r="A865" s="8"/>
      <c r="B865" s="8"/>
      <c r="C865" s="8"/>
      <c r="D865" s="8"/>
      <c r="E865" s="8"/>
      <c r="F865" s="8"/>
      <c r="G865" s="9"/>
      <c r="H865" s="9"/>
      <c r="I865" s="9"/>
      <c r="J865" s="9"/>
      <c r="K865" s="9"/>
      <c r="L865" s="9"/>
      <c r="M865" s="8"/>
      <c r="N865" s="37"/>
      <c r="O865" s="37"/>
      <c r="P865" s="18">
        <f t="shared" si="15"/>
        <v>0</v>
      </c>
    </row>
    <row r="866" spans="1:16" ht="106.5" hidden="1" customHeight="1">
      <c r="A866" s="8"/>
      <c r="B866" s="8"/>
      <c r="C866" s="8"/>
      <c r="D866" s="8"/>
      <c r="E866" s="8"/>
      <c r="F866" s="8"/>
      <c r="G866" s="9"/>
      <c r="H866" s="9"/>
      <c r="I866" s="9"/>
      <c r="J866" s="9"/>
      <c r="K866" s="9"/>
      <c r="L866" s="9"/>
      <c r="M866" s="8"/>
      <c r="N866" s="37"/>
      <c r="O866" s="37"/>
      <c r="P866" s="18">
        <f t="shared" si="15"/>
        <v>0</v>
      </c>
    </row>
    <row r="867" spans="1:16" ht="106.5" hidden="1" customHeight="1">
      <c r="A867" s="8"/>
      <c r="B867" s="8"/>
      <c r="C867" s="8"/>
      <c r="D867" s="8"/>
      <c r="E867" s="8"/>
      <c r="F867" s="8"/>
      <c r="G867" s="9"/>
      <c r="H867" s="9"/>
      <c r="I867" s="9"/>
      <c r="J867" s="9"/>
      <c r="K867" s="9"/>
      <c r="L867" s="9"/>
      <c r="M867" s="8"/>
      <c r="N867" s="37"/>
      <c r="O867" s="37"/>
      <c r="P867" s="18">
        <f t="shared" si="15"/>
        <v>0</v>
      </c>
    </row>
    <row r="868" spans="1:16" ht="106.5" hidden="1" customHeight="1">
      <c r="A868" s="8"/>
      <c r="B868" s="8"/>
      <c r="C868" s="8"/>
      <c r="D868" s="8"/>
      <c r="E868" s="8"/>
      <c r="F868" s="8"/>
      <c r="G868" s="9"/>
      <c r="H868" s="9"/>
      <c r="I868" s="9"/>
      <c r="J868" s="9"/>
      <c r="K868" s="9"/>
      <c r="L868" s="9"/>
      <c r="M868" s="8"/>
      <c r="N868" s="37"/>
      <c r="O868" s="37"/>
      <c r="P868" s="18">
        <f t="shared" si="15"/>
        <v>0</v>
      </c>
    </row>
    <row r="869" spans="1:16" ht="106.5" hidden="1" customHeight="1">
      <c r="A869" s="8"/>
      <c r="B869" s="8"/>
      <c r="C869" s="8"/>
      <c r="D869" s="8"/>
      <c r="E869" s="8"/>
      <c r="F869" s="8"/>
      <c r="G869" s="9"/>
      <c r="H869" s="9"/>
      <c r="I869" s="9"/>
      <c r="J869" s="9"/>
      <c r="K869" s="9"/>
      <c r="L869" s="9"/>
      <c r="M869" s="8"/>
      <c r="N869" s="37"/>
      <c r="O869" s="37"/>
      <c r="P869" s="18">
        <f t="shared" si="15"/>
        <v>0</v>
      </c>
    </row>
    <row r="870" spans="1:16" ht="106.5" hidden="1" customHeight="1">
      <c r="A870" s="8"/>
      <c r="B870" s="8"/>
      <c r="C870" s="8"/>
      <c r="D870" s="8"/>
      <c r="E870" s="8"/>
      <c r="F870" s="8"/>
      <c r="G870" s="9"/>
      <c r="H870" s="9"/>
      <c r="I870" s="9"/>
      <c r="J870" s="9"/>
      <c r="K870" s="9"/>
      <c r="L870" s="9"/>
      <c r="M870" s="8"/>
      <c r="N870" s="37"/>
      <c r="O870" s="37"/>
      <c r="P870" s="18">
        <f t="shared" si="15"/>
        <v>0</v>
      </c>
    </row>
    <row r="871" spans="1:16" ht="106.5" hidden="1" customHeight="1">
      <c r="A871" s="8"/>
      <c r="B871" s="8"/>
      <c r="C871" s="8"/>
      <c r="D871" s="8"/>
      <c r="E871" s="8"/>
      <c r="F871" s="8"/>
      <c r="G871" s="9"/>
      <c r="H871" s="9"/>
      <c r="I871" s="9"/>
      <c r="J871" s="9"/>
      <c r="K871" s="9"/>
      <c r="L871" s="9"/>
      <c r="M871" s="8"/>
      <c r="N871" s="37"/>
      <c r="O871" s="37"/>
      <c r="P871" s="18">
        <f t="shared" si="15"/>
        <v>0</v>
      </c>
    </row>
    <row r="872" spans="1:16" ht="106.5" hidden="1" customHeight="1">
      <c r="A872" s="8"/>
      <c r="B872" s="8"/>
      <c r="C872" s="8"/>
      <c r="D872" s="8"/>
      <c r="E872" s="8"/>
      <c r="F872" s="8"/>
      <c r="G872" s="9"/>
      <c r="H872" s="9"/>
      <c r="I872" s="9"/>
      <c r="J872" s="9"/>
      <c r="K872" s="9"/>
      <c r="L872" s="9"/>
      <c r="M872" s="8"/>
      <c r="N872" s="37"/>
      <c r="O872" s="37"/>
      <c r="P872" s="18">
        <f t="shared" si="15"/>
        <v>0</v>
      </c>
    </row>
    <row r="873" spans="1:16" ht="106.5" hidden="1" customHeight="1">
      <c r="A873" s="8"/>
      <c r="B873" s="8"/>
      <c r="C873" s="8"/>
      <c r="D873" s="8"/>
      <c r="E873" s="8"/>
      <c r="F873" s="8"/>
      <c r="G873" s="9"/>
      <c r="H873" s="9"/>
      <c r="I873" s="9"/>
      <c r="J873" s="9"/>
      <c r="K873" s="9"/>
      <c r="L873" s="9"/>
      <c r="M873" s="8"/>
      <c r="N873" s="37"/>
      <c r="O873" s="37"/>
      <c r="P873" s="18">
        <f t="shared" si="15"/>
        <v>0</v>
      </c>
    </row>
    <row r="874" spans="1:16" ht="106.5" hidden="1" customHeight="1">
      <c r="A874" s="8"/>
      <c r="B874" s="8"/>
      <c r="C874" s="8"/>
      <c r="D874" s="8"/>
      <c r="E874" s="8"/>
      <c r="F874" s="8"/>
      <c r="G874" s="9"/>
      <c r="H874" s="9"/>
      <c r="I874" s="9"/>
      <c r="J874" s="9"/>
      <c r="K874" s="9"/>
      <c r="L874" s="9"/>
      <c r="M874" s="8"/>
      <c r="N874" s="37"/>
      <c r="O874" s="37"/>
      <c r="P874" s="18">
        <f t="shared" si="15"/>
        <v>0</v>
      </c>
    </row>
    <row r="875" spans="1:16" ht="106.5" hidden="1" customHeight="1">
      <c r="A875" s="8"/>
      <c r="B875" s="8"/>
      <c r="C875" s="8"/>
      <c r="D875" s="8"/>
      <c r="E875" s="8"/>
      <c r="F875" s="8"/>
      <c r="G875" s="9"/>
      <c r="H875" s="9"/>
      <c r="I875" s="9"/>
      <c r="J875" s="9"/>
      <c r="K875" s="9"/>
      <c r="L875" s="9"/>
      <c r="M875" s="8"/>
      <c r="N875" s="37"/>
      <c r="O875" s="37"/>
      <c r="P875" s="18">
        <f t="shared" si="15"/>
        <v>0</v>
      </c>
    </row>
    <row r="876" spans="1:16" ht="36" customHeight="1">
      <c r="G876" s="38">
        <f>+COUNTA(Tabla11174[DESCRIPCIÓN DEL HALLAZGO])</f>
        <v>434</v>
      </c>
      <c r="P876" s="39">
        <f>+SUBTOTAL(9,Tabla11174[PLAZO EN SEMANAS])</f>
        <v>156.29999999999998</v>
      </c>
    </row>
    <row r="877" spans="1:16" ht="106.5" customHeight="1"/>
    <row r="878" spans="1:16" ht="25.5" customHeight="1"/>
    <row r="879" spans="1:16" ht="25.5" customHeight="1"/>
    <row r="880" spans="1:16" ht="25.5" customHeight="1"/>
    <row r="881" ht="25.5" customHeight="1"/>
    <row r="882" ht="25.5" customHeight="1"/>
    <row r="883" ht="106.5" customHeight="1"/>
    <row r="884" ht="106.5" customHeight="1"/>
    <row r="885" ht="106.5" customHeight="1"/>
    <row r="886" ht="106.5" customHeight="1"/>
    <row r="887" ht="106.5" customHeight="1"/>
    <row r="888" ht="106.5" customHeight="1"/>
    <row r="889" ht="106.5" customHeight="1"/>
    <row r="890" ht="106.5" customHeight="1"/>
    <row r="891" ht="106.5" customHeight="1"/>
    <row r="892" ht="106.5" customHeight="1"/>
    <row r="893" ht="106.5" customHeight="1"/>
    <row r="894" ht="106.5" customHeight="1"/>
    <row r="895" ht="106.5" customHeight="1"/>
    <row r="896" ht="106.5" customHeight="1"/>
    <row r="897" ht="106.5" customHeight="1"/>
    <row r="898" ht="106.5" customHeight="1"/>
    <row r="899" ht="106.5" customHeight="1"/>
    <row r="900" ht="106.5" customHeight="1"/>
    <row r="901" ht="106.5" customHeight="1"/>
    <row r="902" ht="106.5" customHeight="1"/>
    <row r="903" ht="106.5" customHeight="1"/>
    <row r="904" ht="106.5" customHeight="1"/>
    <row r="905" ht="106.5" customHeight="1"/>
    <row r="906" ht="106.5" customHeight="1"/>
    <row r="907" ht="106.5" customHeight="1"/>
    <row r="908" ht="106.5" customHeight="1"/>
    <row r="909" ht="106.5" customHeight="1"/>
    <row r="910" ht="106.5" customHeight="1"/>
    <row r="911" ht="106.5" customHeight="1"/>
    <row r="912" ht="106.5" customHeight="1"/>
    <row r="913" ht="106.5" customHeight="1"/>
    <row r="914" ht="106.5" customHeight="1"/>
    <row r="915" ht="106.5" customHeight="1"/>
    <row r="916" ht="106.5" customHeight="1"/>
    <row r="917" ht="106.5" customHeight="1"/>
    <row r="918" ht="106.5" customHeight="1"/>
    <row r="919" ht="106.5" customHeight="1"/>
    <row r="920" ht="106.5" customHeight="1"/>
    <row r="921" ht="106.5" customHeight="1"/>
    <row r="922" ht="106.5" customHeight="1"/>
    <row r="923" ht="106.5" customHeight="1"/>
    <row r="924" ht="106.5" customHeight="1"/>
    <row r="925" ht="106.5" customHeight="1"/>
    <row r="926" ht="106.5" customHeight="1"/>
    <row r="927" ht="106.5" customHeight="1"/>
    <row r="928" ht="106.5" customHeight="1"/>
    <row r="929" ht="106.5" customHeight="1"/>
    <row r="930" ht="106.5" customHeight="1"/>
    <row r="931" ht="30" customHeight="1"/>
    <row r="932" ht="30" customHeight="1"/>
    <row r="933" ht="30" customHeight="1"/>
    <row r="934" ht="30" customHeight="1"/>
    <row r="935" ht="30" customHeight="1"/>
    <row r="936" ht="30" customHeight="1"/>
    <row r="937" ht="30" customHeight="1"/>
    <row r="938" ht="409.5" customHeight="1"/>
    <row r="939" ht="409.5" customHeight="1"/>
    <row r="940" ht="409.5" customHeight="1"/>
    <row r="941" ht="409.5" customHeight="1"/>
    <row r="942" ht="409.5" customHeight="1"/>
    <row r="943" ht="409.5" customHeight="1"/>
    <row r="944" ht="409.5" customHeight="1"/>
    <row r="945" ht="409.5" customHeight="1"/>
    <row r="946" ht="409.5" customHeight="1"/>
    <row r="947" ht="409.5" customHeight="1"/>
    <row r="948" ht="409.5" customHeight="1"/>
    <row r="949" ht="409.5" customHeight="1"/>
    <row r="950" ht="409.5" customHeight="1"/>
    <row r="951" ht="409.5" customHeight="1"/>
    <row r="952" ht="409.5" customHeight="1"/>
    <row r="953" ht="409.5" customHeight="1"/>
    <row r="954" ht="409.5" customHeight="1"/>
    <row r="955" ht="409.5" customHeight="1"/>
    <row r="956" ht="409.5" customHeight="1"/>
    <row r="957" ht="409.5" customHeight="1"/>
    <row r="958" ht="409.5" customHeight="1"/>
    <row r="959" ht="409.5" customHeight="1"/>
    <row r="960" ht="409.5" customHeight="1"/>
    <row r="961" ht="409.5" customHeight="1"/>
    <row r="962" ht="409.5" customHeight="1"/>
    <row r="963" ht="409.5" customHeight="1"/>
    <row r="964" ht="409.5" customHeight="1"/>
    <row r="965" ht="409.5" customHeight="1"/>
    <row r="966" ht="409.5" customHeight="1"/>
    <row r="967" ht="409.5" customHeight="1"/>
    <row r="968" ht="409.5" customHeight="1"/>
    <row r="969" ht="409.5" customHeight="1"/>
    <row r="970" ht="409.5" customHeight="1"/>
    <row r="971" ht="409.5" customHeight="1"/>
    <row r="972" ht="409.5" customHeight="1"/>
    <row r="973" ht="409.5" customHeight="1"/>
    <row r="974" ht="409.5" customHeight="1"/>
    <row r="975" ht="409.5" customHeight="1"/>
    <row r="976" ht="409.5" customHeight="1"/>
    <row r="977" ht="409.5" customHeight="1"/>
    <row r="978" ht="409.5" customHeight="1"/>
    <row r="979" ht="409.5" customHeight="1"/>
    <row r="980" ht="409.5" customHeight="1"/>
    <row r="981" ht="409.5" customHeight="1"/>
    <row r="982" ht="409.5" customHeight="1"/>
    <row r="983" ht="409.5" customHeight="1"/>
    <row r="984" ht="409.5" customHeight="1"/>
    <row r="985" ht="409.5" customHeight="1"/>
    <row r="986" ht="409.5" customHeight="1"/>
    <row r="987" ht="409.5" customHeight="1"/>
    <row r="988" ht="409.5" customHeight="1"/>
    <row r="989" ht="409.5" customHeight="1"/>
    <row r="990" ht="409.5" customHeight="1"/>
    <row r="991" ht="409.5" customHeight="1"/>
    <row r="992" ht="409.5" customHeight="1"/>
    <row r="993" ht="409.5" customHeight="1"/>
    <row r="994" ht="409.5" customHeight="1"/>
    <row r="995" ht="409.5" customHeight="1"/>
    <row r="996" ht="409.5" customHeight="1"/>
    <row r="997" ht="409.5" customHeight="1"/>
    <row r="998" ht="409.5" customHeight="1"/>
    <row r="999" ht="409.5" customHeight="1"/>
    <row r="1000" ht="409.5" customHeight="1"/>
    <row r="1001" ht="409.5" customHeight="1"/>
    <row r="1002" ht="409.5" customHeight="1"/>
    <row r="1003" ht="409.5" customHeight="1"/>
    <row r="1004" ht="409.5" customHeight="1"/>
    <row r="1005" ht="409.5" customHeight="1"/>
    <row r="1006" ht="409.5" customHeight="1"/>
    <row r="1007" ht="409.5" customHeight="1"/>
    <row r="1008" ht="409.5" customHeight="1"/>
    <row r="1009" ht="409.5" customHeight="1"/>
    <row r="1010" ht="409.5" customHeight="1"/>
    <row r="1011" ht="409.5" customHeight="1"/>
    <row r="1012" ht="409.5" customHeight="1"/>
    <row r="1013" ht="409.5" customHeight="1"/>
    <row r="1014" ht="409.5" customHeight="1"/>
    <row r="1015" ht="409.5" customHeight="1"/>
    <row r="1016" ht="409.5" customHeight="1"/>
    <row r="1017" ht="409.5" customHeight="1"/>
    <row r="1018" ht="409.5" customHeight="1"/>
    <row r="1019" ht="409.5" customHeight="1"/>
    <row r="1020" ht="409.5" customHeight="1"/>
    <row r="1021" ht="409.5" customHeight="1"/>
    <row r="1022" ht="409.5" customHeight="1"/>
    <row r="1023" ht="409.5" customHeight="1"/>
    <row r="1024" ht="409.5" customHeight="1"/>
    <row r="1025" ht="409.5" customHeight="1"/>
    <row r="1026" ht="409.5" customHeight="1"/>
    <row r="1027" ht="409.5" customHeight="1"/>
    <row r="1028" ht="409.5" customHeight="1"/>
    <row r="1029" ht="409.5" customHeight="1"/>
    <row r="1030" ht="409.5" customHeight="1"/>
    <row r="1031" ht="409.5" customHeight="1"/>
    <row r="1032" ht="409.5" customHeight="1"/>
    <row r="1033" ht="409.5" customHeight="1"/>
    <row r="1034" ht="409.5" customHeight="1"/>
    <row r="1035" ht="409.5" customHeight="1"/>
    <row r="1036" ht="409.5" customHeight="1"/>
    <row r="1037" ht="409.5" customHeight="1"/>
    <row r="1038" ht="409.5" customHeight="1"/>
    <row r="1039" ht="409.5" customHeight="1"/>
    <row r="1040" ht="409.5" customHeight="1"/>
    <row r="1041" ht="409.5" customHeight="1"/>
    <row r="1042" ht="409.5" customHeight="1"/>
    <row r="1043" ht="409.5" customHeight="1"/>
    <row r="1044" ht="409.5" customHeight="1"/>
    <row r="1045" ht="409.5" customHeight="1"/>
    <row r="1046" ht="409.5" customHeight="1"/>
    <row r="1047" ht="409.5" customHeight="1"/>
    <row r="1048" ht="409.5" customHeight="1"/>
    <row r="1049" ht="409.5" customHeight="1"/>
    <row r="1050" ht="409.5" customHeight="1"/>
    <row r="1051" ht="409.5" customHeight="1"/>
    <row r="1052" ht="409.5" customHeight="1"/>
    <row r="1053" ht="409.5" customHeight="1"/>
    <row r="1054" ht="409.5" customHeight="1"/>
    <row r="1055" ht="409.5" customHeight="1"/>
    <row r="1056" ht="409.5" customHeight="1"/>
    <row r="1057" ht="409.5" customHeight="1"/>
    <row r="1058" ht="409.5" customHeight="1"/>
    <row r="1059" ht="409.5" customHeight="1"/>
    <row r="1060" ht="409.5" customHeight="1"/>
    <row r="1061" ht="409.5" customHeight="1"/>
    <row r="1062" ht="409.5" customHeight="1"/>
    <row r="1063" ht="409.5" customHeight="1"/>
    <row r="1064" ht="409.5" customHeight="1"/>
    <row r="1065" ht="409.5" customHeight="1"/>
    <row r="1066" ht="409.5" customHeight="1"/>
    <row r="1067" ht="409.5" customHeight="1"/>
    <row r="1068" ht="409.5" customHeight="1"/>
    <row r="1069" ht="409.5" customHeight="1"/>
    <row r="1070" ht="409.5" customHeight="1"/>
    <row r="1071" ht="409.5" customHeight="1"/>
    <row r="1072" ht="409.5" customHeight="1"/>
    <row r="1073" ht="409.5" customHeight="1"/>
    <row r="1074" ht="409.5" customHeight="1"/>
    <row r="1075" ht="409.5" customHeight="1"/>
    <row r="1076" ht="409.5" customHeight="1"/>
    <row r="1077" ht="409.5" customHeight="1"/>
    <row r="1078" ht="409.5" customHeight="1"/>
    <row r="1079" ht="409.5" customHeight="1"/>
    <row r="1080" ht="409.5" customHeight="1"/>
    <row r="1081" ht="409.5" customHeight="1"/>
    <row r="1082" ht="409.5" customHeight="1"/>
    <row r="1083" ht="409.5" customHeight="1"/>
    <row r="1084" ht="409.5" customHeight="1"/>
    <row r="1085" ht="409.5" customHeight="1"/>
    <row r="1086" ht="409.5" customHeight="1"/>
    <row r="1087" ht="409.5" customHeight="1"/>
    <row r="1088" ht="409.5" customHeight="1"/>
    <row r="1089" ht="409.5" customHeight="1"/>
    <row r="1090" ht="409.5" customHeight="1"/>
    <row r="1091" ht="409.5" customHeight="1"/>
    <row r="1092" ht="409.5" customHeight="1"/>
    <row r="1093" ht="409.5" customHeight="1"/>
    <row r="1094" ht="409.5" customHeight="1"/>
    <row r="1095" ht="409.5" customHeight="1"/>
    <row r="1096" ht="409.5" customHeight="1"/>
    <row r="1097" ht="409.5" customHeight="1"/>
    <row r="1098" ht="409.5" customHeight="1"/>
    <row r="1099" ht="409.5" customHeight="1"/>
    <row r="1100" ht="409.5" customHeight="1"/>
    <row r="1101" ht="409.5" customHeight="1"/>
    <row r="1102" ht="409.5" customHeight="1"/>
    <row r="1103" ht="409.5" customHeight="1"/>
    <row r="1104" ht="409.5" customHeight="1"/>
    <row r="1105" ht="409.5" customHeight="1"/>
    <row r="1106" ht="409.5" customHeight="1"/>
    <row r="1107" ht="409.5" customHeight="1"/>
    <row r="1108" ht="409.5" customHeight="1"/>
    <row r="1109" ht="409.5" customHeight="1"/>
    <row r="1110" ht="409.5" customHeight="1"/>
    <row r="1111" ht="409.5" customHeight="1"/>
    <row r="1112" ht="409.5" customHeight="1"/>
    <row r="1113" ht="409.5" customHeight="1"/>
    <row r="1114" ht="409.5" customHeight="1"/>
    <row r="1115" ht="409.5" customHeight="1"/>
    <row r="1116" ht="409.5" customHeight="1"/>
    <row r="1117" ht="409.5" customHeight="1"/>
    <row r="1118" ht="409.5" customHeight="1"/>
    <row r="1119" ht="409.5" customHeight="1"/>
    <row r="1120" ht="409.5" customHeight="1"/>
    <row r="1121" ht="409.5" customHeight="1"/>
    <row r="1122" ht="409.5" customHeight="1"/>
    <row r="1123" ht="409.5" customHeight="1"/>
    <row r="1124" ht="409.5" customHeight="1"/>
    <row r="1125" ht="409.5" customHeight="1"/>
    <row r="1126" ht="409.5" customHeight="1"/>
    <row r="1127" ht="409.5" customHeight="1"/>
    <row r="1128" ht="409.5" customHeight="1"/>
    <row r="1129" ht="409.5" customHeight="1"/>
    <row r="1130" ht="409.5" customHeight="1"/>
    <row r="1131" ht="409.5" customHeight="1"/>
    <row r="1132" ht="409.5" customHeight="1"/>
    <row r="1133" ht="409.5" customHeight="1"/>
    <row r="1134" ht="409.5" customHeight="1"/>
    <row r="1135" ht="409.5" customHeight="1"/>
    <row r="1136" ht="409.5" customHeight="1"/>
    <row r="1137" ht="409.5" customHeight="1"/>
    <row r="1138" ht="409.5" customHeight="1"/>
    <row r="1139" ht="409.5" customHeight="1"/>
    <row r="1140" ht="409.5" customHeight="1"/>
    <row r="1141" ht="409.5" customHeight="1"/>
    <row r="1142" ht="409.5" customHeight="1"/>
    <row r="1143" ht="409.5" customHeight="1"/>
    <row r="1144" ht="409.5" customHeight="1"/>
    <row r="1145" ht="409.5" customHeight="1"/>
    <row r="1146" ht="409.5" customHeight="1"/>
    <row r="1147" ht="409.5" customHeight="1"/>
    <row r="1148" ht="409.5" customHeight="1"/>
    <row r="1149" ht="409.5" customHeight="1"/>
    <row r="1150" ht="409.5" customHeight="1"/>
    <row r="1151" ht="409.5" customHeight="1"/>
    <row r="1152" ht="409.5" customHeight="1"/>
    <row r="1153" ht="409.5" customHeight="1"/>
    <row r="1154" ht="409.5" customHeight="1"/>
    <row r="1155" ht="409.5" customHeight="1"/>
    <row r="1156" ht="409.5" customHeight="1"/>
    <row r="1157" ht="409.5" customHeight="1"/>
    <row r="1158" ht="409.5" customHeight="1"/>
    <row r="1159" ht="409.5" customHeight="1"/>
    <row r="1160" ht="409.5" customHeight="1"/>
    <row r="1161" ht="409.5" customHeight="1"/>
    <row r="1162" ht="409.5" customHeight="1"/>
    <row r="1163" ht="409.5" customHeight="1"/>
    <row r="1164" ht="409.5" customHeight="1"/>
    <row r="1165" ht="409.5" customHeight="1"/>
    <row r="1166" ht="409.5" customHeight="1"/>
    <row r="1167" ht="409.5" customHeight="1"/>
    <row r="1168" ht="409.5" customHeight="1"/>
    <row r="1169" ht="409.5" customHeight="1"/>
    <row r="1170" ht="409.5" customHeight="1"/>
    <row r="1171" ht="409.5" customHeight="1"/>
    <row r="1172" ht="409.5" customHeight="1"/>
    <row r="1173" ht="409.5" customHeight="1"/>
    <row r="1174" ht="409.5" customHeight="1"/>
    <row r="1175" ht="409.5" customHeight="1"/>
    <row r="1176" ht="409.5" customHeight="1"/>
    <row r="1177" ht="409.5" customHeight="1"/>
    <row r="1178" ht="409.5" customHeight="1"/>
    <row r="1179" ht="409.5" customHeight="1"/>
    <row r="1180" ht="409.5" customHeight="1"/>
    <row r="1181" ht="409.5" customHeight="1"/>
    <row r="1182" ht="409.5" customHeight="1"/>
    <row r="1183" ht="409.5" customHeight="1"/>
    <row r="1184" ht="409.5" customHeight="1"/>
    <row r="1185" ht="409.5" customHeight="1"/>
    <row r="1186" ht="409.5" customHeight="1"/>
    <row r="1187" ht="409.5" customHeight="1"/>
    <row r="1188" ht="409.5" customHeight="1"/>
    <row r="1189" ht="409.5" customHeight="1"/>
    <row r="1190" ht="409.5" customHeight="1"/>
    <row r="1191" ht="409.5" customHeight="1"/>
    <row r="1192" ht="409.5" customHeight="1"/>
    <row r="1193" ht="409.5" customHeight="1"/>
    <row r="1194" ht="409.5" customHeight="1"/>
    <row r="1195" ht="409.5" customHeight="1"/>
    <row r="1196" ht="409.5" customHeight="1"/>
    <row r="1197" ht="409.5" customHeight="1"/>
    <row r="1198" ht="409.5" customHeight="1"/>
    <row r="1199" ht="409.5" customHeight="1"/>
    <row r="1200" ht="409.5" customHeight="1"/>
    <row r="1201" ht="409.5" customHeight="1"/>
    <row r="1202" ht="409.5" customHeight="1"/>
    <row r="1203" ht="409.5" customHeight="1"/>
    <row r="1204" ht="409.5" customHeight="1"/>
    <row r="1205" ht="409.5" customHeight="1"/>
    <row r="1206" ht="409.5" customHeight="1"/>
    <row r="1207" ht="409.5" customHeight="1"/>
    <row r="1208" ht="409.5" customHeight="1"/>
    <row r="1209" ht="409.5" customHeight="1"/>
    <row r="1210" ht="409.5" customHeight="1"/>
    <row r="1211" ht="409.5" customHeight="1"/>
    <row r="1212" ht="409.5" customHeight="1"/>
    <row r="1213" ht="409.5" customHeight="1"/>
    <row r="1214" ht="409.5" customHeight="1"/>
    <row r="1215" ht="409.5" customHeight="1"/>
    <row r="1216" ht="409.5" customHeight="1"/>
    <row r="1217" ht="409.5" customHeight="1"/>
    <row r="1218" ht="409.5" customHeight="1"/>
    <row r="1219" ht="409.5" customHeight="1"/>
    <row r="1220" ht="409.5" customHeight="1"/>
    <row r="1221" ht="409.5" customHeight="1"/>
    <row r="1222" ht="409.5" customHeight="1"/>
    <row r="1223" ht="409.5" customHeight="1"/>
    <row r="1224" ht="409.5" customHeight="1"/>
    <row r="1225" ht="409.5" customHeight="1"/>
    <row r="1226" ht="409.5" customHeight="1"/>
    <row r="1227" ht="409.5" customHeight="1"/>
    <row r="1228" ht="409.5" customHeight="1"/>
    <row r="1229" ht="409.5" customHeight="1"/>
    <row r="1230" ht="409.5" customHeight="1"/>
    <row r="1231" ht="409.5" customHeight="1"/>
    <row r="1232" ht="409.5" customHeight="1"/>
    <row r="1233" ht="409.5" customHeight="1"/>
    <row r="1234" ht="409.5" customHeight="1"/>
    <row r="1235" ht="409.5" customHeight="1"/>
    <row r="1236" ht="409.5" customHeight="1"/>
    <row r="1237" ht="409.5" customHeight="1"/>
    <row r="1238" ht="409.5" customHeight="1"/>
    <row r="1239" ht="409.5" customHeight="1"/>
    <row r="1240" ht="409.5" customHeight="1"/>
    <row r="1241" ht="409.5" customHeight="1"/>
    <row r="1242" ht="409.5" customHeight="1"/>
    <row r="1243" ht="409.5" customHeight="1"/>
    <row r="1244" ht="409.5" customHeight="1"/>
    <row r="1245" ht="409.5" customHeight="1"/>
    <row r="1246" ht="409.5" customHeight="1"/>
    <row r="1247" ht="409.5" customHeight="1"/>
    <row r="1248" ht="409.5" customHeight="1"/>
    <row r="1249" ht="409.5" customHeight="1"/>
    <row r="1250" ht="409.5" customHeight="1"/>
    <row r="1251" ht="409.5" customHeight="1"/>
    <row r="1252" ht="409.5" customHeight="1"/>
    <row r="1253" ht="409.5" customHeight="1"/>
    <row r="1254" ht="409.5" customHeight="1"/>
    <row r="1255" ht="409.5" customHeight="1"/>
    <row r="1256" ht="409.5" customHeight="1"/>
    <row r="1257" ht="409.5" customHeight="1"/>
    <row r="1258" ht="409.5" customHeight="1"/>
    <row r="1259" ht="409.5" customHeight="1"/>
    <row r="1260" ht="409.5" customHeight="1"/>
    <row r="1261" ht="409.5" customHeight="1"/>
    <row r="1262" ht="409.5" customHeight="1"/>
    <row r="1263" ht="409.5" customHeight="1"/>
    <row r="1264" ht="409.5" customHeight="1"/>
    <row r="1265" ht="409.5" customHeight="1"/>
    <row r="1266" ht="409.5" customHeight="1"/>
    <row r="1267" ht="409.5" customHeight="1"/>
    <row r="1268" ht="409.5" customHeight="1"/>
    <row r="1269" ht="409.5" customHeight="1"/>
    <row r="1270" ht="409.5" customHeight="1"/>
    <row r="1271" ht="409.5" customHeight="1"/>
    <row r="1272" ht="409.5" customHeight="1"/>
    <row r="1273" ht="409.5" customHeight="1"/>
    <row r="1274" ht="409.5" customHeight="1"/>
    <row r="1275" ht="409.5" customHeight="1"/>
    <row r="1276" ht="409.5" customHeight="1"/>
    <row r="1277" ht="409.5" customHeight="1"/>
    <row r="1278" ht="409.5" customHeight="1"/>
    <row r="1279" ht="409.5" customHeight="1"/>
    <row r="1280" ht="409.5" customHeight="1"/>
    <row r="1281" ht="409.5" customHeight="1"/>
    <row r="1282" ht="409.5" customHeight="1"/>
    <row r="1283" ht="409.5" customHeight="1"/>
    <row r="1284" ht="409.5" customHeight="1"/>
    <row r="1285" ht="409.5" customHeight="1"/>
    <row r="1286" ht="409.5" customHeight="1"/>
    <row r="1287" ht="409.5" customHeight="1"/>
    <row r="1288" ht="409.5" customHeight="1"/>
    <row r="1289" ht="409.5" customHeight="1"/>
    <row r="1290" ht="409.5" customHeight="1"/>
    <row r="1291" ht="409.5" customHeight="1"/>
    <row r="1292" ht="409.5" customHeight="1"/>
    <row r="1293" ht="409.5" customHeight="1"/>
    <row r="1294" ht="409.5" customHeight="1"/>
    <row r="1295" ht="409.5" customHeight="1"/>
    <row r="1296" ht="409.5" customHeight="1"/>
    <row r="1297" ht="409.5" customHeight="1"/>
    <row r="1298" ht="409.5" customHeight="1"/>
    <row r="1299" ht="409.5" customHeight="1"/>
    <row r="1300" ht="409.5" customHeight="1"/>
  </sheetData>
  <sheetProtection autoFilter="0"/>
  <mergeCells count="1">
    <mergeCell ref="B2:C2"/>
  </mergeCells>
  <dataValidations disablePrompts="1" count="1">
    <dataValidation type="date" allowBlank="1" showInputMessage="1" showErrorMessage="1" sqref="B6" xr:uid="{9BCFA592-4FC9-4118-BAD3-AEE6B3C0D4EA}">
      <formula1>44774</formula1>
      <formula2>45138</formula2>
    </dataValidation>
  </dataValidations>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0648-6F41-4988-8EDE-E9F6EF04DE81}">
  <dimension ref="A3:B76"/>
  <sheetViews>
    <sheetView tabSelected="1" workbookViewId="0">
      <selection activeCell="D13" sqref="D13"/>
    </sheetView>
  </sheetViews>
  <sheetFormatPr baseColWidth="10" defaultRowHeight="15"/>
  <cols>
    <col min="1" max="1" width="20.28515625" bestFit="1" customWidth="1"/>
    <col min="2" max="2" width="36.28515625" bestFit="1" customWidth="1"/>
  </cols>
  <sheetData>
    <row r="3" spans="1:2">
      <c r="A3" s="40" t="s">
        <v>267</v>
      </c>
      <c r="B3" t="s">
        <v>1285</v>
      </c>
    </row>
    <row r="4" spans="1:2">
      <c r="A4" s="41" t="s">
        <v>896</v>
      </c>
      <c r="B4" s="251">
        <v>6</v>
      </c>
    </row>
    <row r="5" spans="1:2">
      <c r="A5" s="41" t="s">
        <v>518</v>
      </c>
      <c r="B5" s="251">
        <v>2</v>
      </c>
    </row>
    <row r="6" spans="1:2">
      <c r="A6" s="41" t="s">
        <v>322</v>
      </c>
      <c r="B6" s="251">
        <v>5</v>
      </c>
    </row>
    <row r="7" spans="1:2">
      <c r="A7" s="41" t="s">
        <v>117</v>
      </c>
      <c r="B7" s="251">
        <v>3</v>
      </c>
    </row>
    <row r="8" spans="1:2">
      <c r="A8" s="41" t="s">
        <v>27</v>
      </c>
      <c r="B8" s="251">
        <v>1</v>
      </c>
    </row>
    <row r="9" spans="1:2">
      <c r="A9" s="41" t="s">
        <v>1077</v>
      </c>
      <c r="B9" s="251">
        <v>1</v>
      </c>
    </row>
    <row r="10" spans="1:2">
      <c r="A10" s="41" t="s">
        <v>529</v>
      </c>
      <c r="B10" s="251">
        <v>2</v>
      </c>
    </row>
    <row r="11" spans="1:2">
      <c r="A11" s="41" t="s">
        <v>310</v>
      </c>
      <c r="B11" s="251">
        <v>14</v>
      </c>
    </row>
    <row r="12" spans="1:2">
      <c r="A12" s="41" t="s">
        <v>533</v>
      </c>
      <c r="B12" s="251">
        <v>2</v>
      </c>
    </row>
    <row r="13" spans="1:2">
      <c r="A13" s="41" t="s">
        <v>537</v>
      </c>
      <c r="B13" s="251">
        <v>6</v>
      </c>
    </row>
    <row r="14" spans="1:2">
      <c r="A14" s="41" t="s">
        <v>293</v>
      </c>
      <c r="B14" s="251">
        <v>11</v>
      </c>
    </row>
    <row r="15" spans="1:2">
      <c r="A15" s="41" t="s">
        <v>851</v>
      </c>
      <c r="B15" s="251">
        <v>4</v>
      </c>
    </row>
    <row r="16" spans="1:2">
      <c r="A16" s="41" t="s">
        <v>541</v>
      </c>
      <c r="B16" s="251">
        <v>1</v>
      </c>
    </row>
    <row r="17" spans="1:2">
      <c r="A17" s="41" t="s">
        <v>207</v>
      </c>
      <c r="B17" s="251">
        <v>18</v>
      </c>
    </row>
    <row r="18" spans="1:2">
      <c r="A18" s="41" t="s">
        <v>74</v>
      </c>
      <c r="B18" s="251">
        <v>11</v>
      </c>
    </row>
    <row r="19" spans="1:2">
      <c r="A19" s="41" t="s">
        <v>483</v>
      </c>
      <c r="B19" s="251">
        <v>5</v>
      </c>
    </row>
    <row r="20" spans="1:2">
      <c r="A20" s="41" t="s">
        <v>495</v>
      </c>
      <c r="B20" s="251">
        <v>5</v>
      </c>
    </row>
    <row r="21" spans="1:2">
      <c r="A21" s="41" t="s">
        <v>252</v>
      </c>
      <c r="B21" s="251">
        <v>11</v>
      </c>
    </row>
    <row r="22" spans="1:2">
      <c r="A22" s="41" t="s">
        <v>126</v>
      </c>
      <c r="B22" s="251">
        <v>7</v>
      </c>
    </row>
    <row r="23" spans="1:2">
      <c r="A23" s="41" t="s">
        <v>137</v>
      </c>
      <c r="B23" s="251">
        <v>4</v>
      </c>
    </row>
    <row r="24" spans="1:2">
      <c r="A24" s="41" t="s">
        <v>147</v>
      </c>
      <c r="B24" s="251">
        <v>11</v>
      </c>
    </row>
    <row r="25" spans="1:2">
      <c r="A25" s="41" t="s">
        <v>157</v>
      </c>
      <c r="B25" s="251">
        <v>11</v>
      </c>
    </row>
    <row r="26" spans="1:2">
      <c r="A26" s="41" t="s">
        <v>166</v>
      </c>
      <c r="B26" s="251">
        <v>11</v>
      </c>
    </row>
    <row r="27" spans="1:2">
      <c r="A27" s="41" t="s">
        <v>176</v>
      </c>
      <c r="B27" s="251">
        <v>7</v>
      </c>
    </row>
    <row r="28" spans="1:2">
      <c r="A28" s="41" t="s">
        <v>185</v>
      </c>
      <c r="B28" s="251">
        <v>7</v>
      </c>
    </row>
    <row r="29" spans="1:2">
      <c r="A29" s="41" t="s">
        <v>37</v>
      </c>
      <c r="B29" s="251">
        <v>5</v>
      </c>
    </row>
    <row r="30" spans="1:2">
      <c r="A30" s="41" t="s">
        <v>591</v>
      </c>
      <c r="B30" s="251">
        <v>5</v>
      </c>
    </row>
    <row r="31" spans="1:2">
      <c r="A31" s="41" t="s">
        <v>604</v>
      </c>
      <c r="B31" s="251">
        <v>13</v>
      </c>
    </row>
    <row r="32" spans="1:2">
      <c r="A32" s="41" t="s">
        <v>869</v>
      </c>
      <c r="B32" s="251">
        <v>3</v>
      </c>
    </row>
    <row r="33" spans="1:2">
      <c r="A33" s="41" t="s">
        <v>284</v>
      </c>
      <c r="B33" s="251">
        <v>21</v>
      </c>
    </row>
    <row r="34" spans="1:2">
      <c r="A34" s="41" t="s">
        <v>469</v>
      </c>
      <c r="B34" s="251">
        <v>7</v>
      </c>
    </row>
    <row r="35" spans="1:2">
      <c r="A35" s="41" t="s">
        <v>347</v>
      </c>
      <c r="B35" s="251">
        <v>6</v>
      </c>
    </row>
    <row r="36" spans="1:2">
      <c r="A36" s="41" t="s">
        <v>232</v>
      </c>
      <c r="B36" s="251">
        <v>7</v>
      </c>
    </row>
    <row r="37" spans="1:2">
      <c r="A37" s="41" t="s">
        <v>500</v>
      </c>
      <c r="B37" s="251">
        <v>6</v>
      </c>
    </row>
    <row r="38" spans="1:2">
      <c r="A38" s="41" t="s">
        <v>358</v>
      </c>
      <c r="B38" s="251">
        <v>12</v>
      </c>
    </row>
    <row r="39" spans="1:2">
      <c r="A39" s="41" t="s">
        <v>366</v>
      </c>
      <c r="B39" s="251">
        <v>10</v>
      </c>
    </row>
    <row r="40" spans="1:2">
      <c r="A40" s="41" t="s">
        <v>627</v>
      </c>
      <c r="B40" s="251">
        <v>7</v>
      </c>
    </row>
    <row r="41" spans="1:2">
      <c r="A41" s="41" t="s">
        <v>242</v>
      </c>
      <c r="B41" s="251">
        <v>13</v>
      </c>
    </row>
    <row r="42" spans="1:2">
      <c r="A42" s="41" t="s">
        <v>374</v>
      </c>
      <c r="B42" s="251">
        <v>7</v>
      </c>
    </row>
    <row r="43" spans="1:2">
      <c r="A43" s="41" t="s">
        <v>383</v>
      </c>
      <c r="B43" s="251">
        <v>3</v>
      </c>
    </row>
    <row r="44" spans="1:2">
      <c r="A44" s="41" t="s">
        <v>391</v>
      </c>
      <c r="B44" s="251">
        <v>4</v>
      </c>
    </row>
    <row r="45" spans="1:2">
      <c r="A45" s="41" t="s">
        <v>419</v>
      </c>
      <c r="B45" s="251">
        <v>5</v>
      </c>
    </row>
    <row r="46" spans="1:2">
      <c r="A46" s="41" t="s">
        <v>706</v>
      </c>
      <c r="B46" s="251">
        <v>4</v>
      </c>
    </row>
    <row r="47" spans="1:2">
      <c r="A47" s="41" t="s">
        <v>779</v>
      </c>
      <c r="B47" s="251">
        <v>7</v>
      </c>
    </row>
    <row r="48" spans="1:2">
      <c r="A48" s="41" t="s">
        <v>790</v>
      </c>
      <c r="B48" s="251">
        <v>4</v>
      </c>
    </row>
    <row r="49" spans="1:2">
      <c r="A49" s="41" t="s">
        <v>802</v>
      </c>
      <c r="B49" s="251">
        <v>3</v>
      </c>
    </row>
    <row r="50" spans="1:2">
      <c r="A50" s="41" t="s">
        <v>810</v>
      </c>
      <c r="B50" s="251">
        <v>5</v>
      </c>
    </row>
    <row r="51" spans="1:2">
      <c r="A51" s="41" t="s">
        <v>820</v>
      </c>
      <c r="B51" s="251">
        <v>4</v>
      </c>
    </row>
    <row r="52" spans="1:2">
      <c r="A52" s="41" t="s">
        <v>967</v>
      </c>
      <c r="B52" s="251">
        <v>5</v>
      </c>
    </row>
    <row r="53" spans="1:2">
      <c r="A53" s="41" t="s">
        <v>669</v>
      </c>
      <c r="B53" s="251">
        <v>5</v>
      </c>
    </row>
    <row r="54" spans="1:2">
      <c r="A54" s="41" t="s">
        <v>47</v>
      </c>
      <c r="B54" s="251">
        <v>11</v>
      </c>
    </row>
    <row r="55" spans="1:2">
      <c r="A55" s="41" t="s">
        <v>973</v>
      </c>
      <c r="B55" s="251">
        <v>6</v>
      </c>
    </row>
    <row r="56" spans="1:2">
      <c r="A56" s="41" t="s">
        <v>981</v>
      </c>
      <c r="B56" s="251">
        <v>5</v>
      </c>
    </row>
    <row r="57" spans="1:2">
      <c r="A57" s="41" t="s">
        <v>987</v>
      </c>
      <c r="B57" s="251">
        <v>4</v>
      </c>
    </row>
    <row r="58" spans="1:2">
      <c r="A58" s="41" t="s">
        <v>997</v>
      </c>
      <c r="B58" s="251">
        <v>6</v>
      </c>
    </row>
    <row r="59" spans="1:2">
      <c r="A59" s="41" t="s">
        <v>1004</v>
      </c>
      <c r="B59" s="251">
        <v>4</v>
      </c>
    </row>
    <row r="60" spans="1:2">
      <c r="A60" s="41" t="s">
        <v>61</v>
      </c>
      <c r="B60" s="251">
        <v>3</v>
      </c>
    </row>
    <row r="61" spans="1:2">
      <c r="A61" s="41" t="s">
        <v>99</v>
      </c>
      <c r="B61" s="251">
        <v>3</v>
      </c>
    </row>
    <row r="62" spans="1:2">
      <c r="A62" s="41" t="s">
        <v>108</v>
      </c>
      <c r="B62" s="251">
        <v>2</v>
      </c>
    </row>
    <row r="63" spans="1:2">
      <c r="A63" s="41" t="s">
        <v>1109</v>
      </c>
      <c r="B63" s="251">
        <v>1</v>
      </c>
    </row>
    <row r="64" spans="1:2">
      <c r="A64" s="41" t="s">
        <v>1012</v>
      </c>
      <c r="B64" s="251">
        <v>2</v>
      </c>
    </row>
    <row r="65" spans="1:2">
      <c r="A65" s="41" t="s">
        <v>1122</v>
      </c>
      <c r="B65" s="251">
        <v>1</v>
      </c>
    </row>
    <row r="66" spans="1:2">
      <c r="A66" s="41" t="s">
        <v>263</v>
      </c>
      <c r="B66" s="251">
        <v>24</v>
      </c>
    </row>
    <row r="67" spans="1:2">
      <c r="A67" s="41" t="s">
        <v>86</v>
      </c>
      <c r="B67" s="251">
        <v>6</v>
      </c>
    </row>
    <row r="68" spans="1:2">
      <c r="A68" s="41" t="s">
        <v>396</v>
      </c>
      <c r="B68" s="251">
        <v>3</v>
      </c>
    </row>
    <row r="69" spans="1:2">
      <c r="A69" s="41" t="s">
        <v>637</v>
      </c>
      <c r="B69" s="251">
        <v>5</v>
      </c>
    </row>
    <row r="70" spans="1:2">
      <c r="A70" s="41" t="s">
        <v>724</v>
      </c>
      <c r="B70" s="251">
        <v>3</v>
      </c>
    </row>
    <row r="71" spans="1:2">
      <c r="A71" s="41" t="s">
        <v>112</v>
      </c>
      <c r="B71" s="251">
        <v>5</v>
      </c>
    </row>
    <row r="72" spans="1:2">
      <c r="A72" s="41" t="s">
        <v>647</v>
      </c>
      <c r="B72" s="251">
        <v>4</v>
      </c>
    </row>
    <row r="73" spans="1:2">
      <c r="A73" s="41" t="s">
        <v>749</v>
      </c>
      <c r="B73" s="251">
        <v>3</v>
      </c>
    </row>
    <row r="74" spans="1:2">
      <c r="A74" s="41" t="s">
        <v>193</v>
      </c>
      <c r="B74" s="251">
        <v>5</v>
      </c>
    </row>
    <row r="75" spans="1:2">
      <c r="A75" s="41" t="s">
        <v>268</v>
      </c>
      <c r="B75" s="251"/>
    </row>
    <row r="76" spans="1:2">
      <c r="A76" s="41" t="s">
        <v>269</v>
      </c>
      <c r="B76" s="251">
        <v>443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3282-3A92-4016-AB00-E10933C94235}">
  <dimension ref="A1:X878"/>
  <sheetViews>
    <sheetView topLeftCell="A91" zoomScale="80" zoomScaleNormal="80" workbookViewId="0">
      <selection activeCell="A93" sqref="A93"/>
    </sheetView>
  </sheetViews>
  <sheetFormatPr baseColWidth="10" defaultColWidth="11.42578125" defaultRowHeight="15"/>
  <cols>
    <col min="1" max="1" width="32.85546875" customWidth="1"/>
    <col min="2" max="2" width="27.5703125" customWidth="1"/>
    <col min="3" max="3" width="23.5703125" customWidth="1"/>
    <col min="4" max="4" width="22.42578125" customWidth="1"/>
    <col min="5" max="5" width="21.7109375" customWidth="1"/>
    <col min="6" max="6" width="29.140625" customWidth="1"/>
    <col min="7" max="7" width="120.42578125" customWidth="1"/>
    <col min="8" max="8" width="77.140625" customWidth="1"/>
    <col min="9" max="9" width="54.42578125" customWidth="1"/>
    <col min="10" max="10" width="61" customWidth="1"/>
    <col min="11" max="11" width="28.42578125" customWidth="1"/>
    <col min="12" max="12" width="20.85546875" customWidth="1"/>
    <col min="13" max="13" width="32.5703125" customWidth="1"/>
    <col min="14" max="14" width="17.7109375" customWidth="1"/>
    <col min="15" max="15" width="24.85546875" customWidth="1"/>
    <col min="16" max="16" width="21" customWidth="1"/>
    <col min="17" max="17" width="24.140625" customWidth="1"/>
    <col min="18" max="18" width="50.5703125" customWidth="1"/>
    <col min="19" max="19" width="36.140625" customWidth="1"/>
    <col min="20" max="20" width="39.7109375" customWidth="1"/>
    <col min="21" max="21" width="42" customWidth="1"/>
    <col min="22" max="22" width="90.7109375" customWidth="1"/>
    <col min="23" max="23" width="91.42578125" customWidth="1"/>
    <col min="24" max="24" width="66.28515625" customWidth="1"/>
  </cols>
  <sheetData>
    <row r="1" spans="1:24" ht="19.5" customHeight="1">
      <c r="A1" s="1" t="s">
        <v>0</v>
      </c>
      <c r="B1" s="1" t="s">
        <v>1</v>
      </c>
      <c r="C1" s="2"/>
    </row>
    <row r="2" spans="1:24" ht="19.5" customHeight="1">
      <c r="A2" s="1" t="s">
        <v>2</v>
      </c>
      <c r="B2" s="245" t="s">
        <v>3</v>
      </c>
      <c r="C2" s="245"/>
    </row>
    <row r="3" spans="1:24" ht="19.5" customHeight="1">
      <c r="A3" s="1" t="s">
        <v>4</v>
      </c>
      <c r="B3" s="1" t="s">
        <v>5</v>
      </c>
      <c r="C3" s="2"/>
    </row>
    <row r="4" spans="1:24" ht="19.5" customHeight="1">
      <c r="A4" s="1" t="s">
        <v>6</v>
      </c>
      <c r="B4" s="159"/>
      <c r="C4" s="2"/>
    </row>
    <row r="5" spans="1:24" ht="19.5" customHeight="1">
      <c r="A5" s="1" t="s">
        <v>7</v>
      </c>
      <c r="B5" s="159"/>
      <c r="C5" s="2"/>
    </row>
    <row r="6" spans="1:24" ht="19.5" customHeight="1">
      <c r="A6" s="1" t="s">
        <v>8</v>
      </c>
      <c r="B6" s="160"/>
      <c r="C6" s="2"/>
    </row>
    <row r="9" spans="1:24" ht="39" customHeight="1">
      <c r="Q9" s="246" t="s">
        <v>1240</v>
      </c>
      <c r="R9" s="247"/>
      <c r="S9" s="247"/>
      <c r="T9" s="247"/>
      <c r="U9" s="248"/>
      <c r="W9" s="249" t="s">
        <v>1241</v>
      </c>
      <c r="X9" s="250"/>
    </row>
    <row r="10" spans="1:24" ht="81" customHeight="1">
      <c r="A10" s="161" t="s">
        <v>9</v>
      </c>
      <c r="B10" s="161" t="s">
        <v>10</v>
      </c>
      <c r="C10" s="161" t="s">
        <v>11</v>
      </c>
      <c r="D10" s="162" t="s">
        <v>12</v>
      </c>
      <c r="E10" s="162" t="s">
        <v>13</v>
      </c>
      <c r="F10" s="162" t="s">
        <v>1242</v>
      </c>
      <c r="G10" s="162" t="s">
        <v>15</v>
      </c>
      <c r="H10" s="162" t="s">
        <v>16</v>
      </c>
      <c r="I10" s="162" t="s">
        <v>17</v>
      </c>
      <c r="J10" s="162" t="s">
        <v>18</v>
      </c>
      <c r="K10" s="162" t="s">
        <v>19</v>
      </c>
      <c r="L10" s="162" t="s">
        <v>20</v>
      </c>
      <c r="M10" s="162" t="s">
        <v>1243</v>
      </c>
      <c r="N10" s="162" t="s">
        <v>22</v>
      </c>
      <c r="O10" s="162" t="s">
        <v>23</v>
      </c>
      <c r="P10" s="162" t="s">
        <v>24</v>
      </c>
      <c r="Q10" s="163" t="s">
        <v>1244</v>
      </c>
      <c r="R10" s="164" t="s">
        <v>1245</v>
      </c>
      <c r="S10" s="164" t="s">
        <v>1246</v>
      </c>
      <c r="T10" s="164" t="s">
        <v>1247</v>
      </c>
      <c r="U10" s="164" t="s">
        <v>1248</v>
      </c>
      <c r="V10" s="163" t="s">
        <v>1249</v>
      </c>
      <c r="W10" s="165" t="s">
        <v>1250</v>
      </c>
      <c r="X10" s="165" t="s">
        <v>1251</v>
      </c>
    </row>
    <row r="11" spans="1:24" ht="230.25" customHeight="1">
      <c r="A11" s="18" t="s">
        <v>25</v>
      </c>
      <c r="B11" s="18" t="s">
        <v>73</v>
      </c>
      <c r="C11" s="18">
        <v>2021</v>
      </c>
      <c r="D11" s="18" t="s">
        <v>207</v>
      </c>
      <c r="E11" s="18" t="s">
        <v>270</v>
      </c>
      <c r="F11" s="18" t="s">
        <v>271</v>
      </c>
      <c r="G11" s="19" t="s">
        <v>272</v>
      </c>
      <c r="H11" s="19" t="s">
        <v>210</v>
      </c>
      <c r="I11" s="19" t="s">
        <v>273</v>
      </c>
      <c r="J11" s="19" t="s">
        <v>274</v>
      </c>
      <c r="K11" s="43" t="s">
        <v>275</v>
      </c>
      <c r="L11" s="44" t="s">
        <v>276</v>
      </c>
      <c r="M11" s="193">
        <v>1</v>
      </c>
      <c r="N11" s="30">
        <v>45148</v>
      </c>
      <c r="O11" s="30">
        <v>45199</v>
      </c>
      <c r="P11" s="8">
        <f>ROUND(((O11-N11)/7),1)</f>
        <v>7.3</v>
      </c>
      <c r="R11" s="167">
        <f>IF(Q11=0,0,+Q11/M11)</f>
        <v>0</v>
      </c>
      <c r="S11" s="8">
        <f>ROUND((P11*R11),1)</f>
        <v>0</v>
      </c>
      <c r="T11" s="8">
        <f t="shared" ref="T11:T74" si="0">+IF(O11&lt;=$B$6,S11,0)</f>
        <v>0</v>
      </c>
      <c r="U11" s="8">
        <f t="shared" ref="U11:U74" si="1">+IF($B$6&gt;=O11,P11,0)</f>
        <v>0</v>
      </c>
      <c r="V11" s="168"/>
      <c r="W11" s="9"/>
      <c r="X11" s="9"/>
    </row>
    <row r="12" spans="1:24" ht="106.5" customHeight="1">
      <c r="A12" s="18" t="s">
        <v>25</v>
      </c>
      <c r="B12" s="18" t="s">
        <v>73</v>
      </c>
      <c r="C12" s="18">
        <v>2021</v>
      </c>
      <c r="D12" s="18" t="s">
        <v>207</v>
      </c>
      <c r="E12" s="18" t="s">
        <v>270</v>
      </c>
      <c r="F12" s="18" t="s">
        <v>271</v>
      </c>
      <c r="G12" s="19" t="s">
        <v>272</v>
      </c>
      <c r="H12" s="19" t="s">
        <v>210</v>
      </c>
      <c r="I12" s="19" t="s">
        <v>273</v>
      </c>
      <c r="J12" s="19" t="s">
        <v>274</v>
      </c>
      <c r="K12" s="19" t="s">
        <v>277</v>
      </c>
      <c r="L12" s="44" t="s">
        <v>278</v>
      </c>
      <c r="M12" s="193">
        <v>5</v>
      </c>
      <c r="N12" s="20">
        <v>45153</v>
      </c>
      <c r="O12" s="20">
        <v>45289</v>
      </c>
      <c r="P12" s="8">
        <f t="shared" ref="P12:P75" si="2">ROUND(((O12-N12)/7),1)</f>
        <v>19.399999999999999</v>
      </c>
      <c r="R12" s="167">
        <f t="shared" ref="R12:R75" si="3">IF(Q12=0,0,+Q12/M12)</f>
        <v>0</v>
      </c>
      <c r="S12" s="8">
        <f t="shared" ref="S12:S75" si="4">ROUND((P12*R12),1)</f>
        <v>0</v>
      </c>
      <c r="T12" s="8">
        <f t="shared" si="0"/>
        <v>0</v>
      </c>
      <c r="U12" s="8">
        <f t="shared" si="1"/>
        <v>0</v>
      </c>
      <c r="V12" s="168"/>
      <c r="W12" s="9"/>
      <c r="X12" s="9"/>
    </row>
    <row r="13" spans="1:24" ht="106.5" customHeight="1">
      <c r="A13" s="18" t="s">
        <v>25</v>
      </c>
      <c r="B13" s="18" t="s">
        <v>73</v>
      </c>
      <c r="C13" s="18">
        <v>2021</v>
      </c>
      <c r="D13" s="18" t="s">
        <v>207</v>
      </c>
      <c r="E13" s="18" t="s">
        <v>270</v>
      </c>
      <c r="F13" s="18" t="s">
        <v>271</v>
      </c>
      <c r="G13" s="19" t="s">
        <v>272</v>
      </c>
      <c r="H13" s="19" t="s">
        <v>210</v>
      </c>
      <c r="I13" s="19" t="s">
        <v>273</v>
      </c>
      <c r="J13" s="19" t="s">
        <v>274</v>
      </c>
      <c r="K13" s="19" t="s">
        <v>279</v>
      </c>
      <c r="L13" s="44" t="s">
        <v>280</v>
      </c>
      <c r="M13" s="193">
        <v>2</v>
      </c>
      <c r="N13" s="20">
        <v>45153</v>
      </c>
      <c r="O13" s="20">
        <v>45289</v>
      </c>
      <c r="P13" s="8">
        <f t="shared" si="2"/>
        <v>19.399999999999999</v>
      </c>
      <c r="R13" s="167">
        <f t="shared" si="3"/>
        <v>0</v>
      </c>
      <c r="S13" s="8">
        <f t="shared" si="4"/>
        <v>0</v>
      </c>
      <c r="T13" s="8">
        <f t="shared" si="0"/>
        <v>0</v>
      </c>
      <c r="U13" s="8">
        <f t="shared" si="1"/>
        <v>0</v>
      </c>
      <c r="V13" s="168"/>
      <c r="W13" s="9"/>
      <c r="X13" s="9"/>
    </row>
    <row r="14" spans="1:24" ht="106.5" customHeight="1">
      <c r="A14" s="18" t="s">
        <v>25</v>
      </c>
      <c r="B14" s="18" t="s">
        <v>73</v>
      </c>
      <c r="C14" s="18">
        <v>2021</v>
      </c>
      <c r="D14" s="18" t="s">
        <v>207</v>
      </c>
      <c r="E14" s="18" t="s">
        <v>270</v>
      </c>
      <c r="F14" s="18" t="s">
        <v>271</v>
      </c>
      <c r="G14" s="19" t="s">
        <v>272</v>
      </c>
      <c r="H14" s="19" t="s">
        <v>210</v>
      </c>
      <c r="I14" s="19" t="s">
        <v>273</v>
      </c>
      <c r="J14" s="19" t="s">
        <v>274</v>
      </c>
      <c r="K14" s="43" t="s">
        <v>1307</v>
      </c>
      <c r="L14" s="44" t="s">
        <v>282</v>
      </c>
      <c r="M14" s="193">
        <v>5</v>
      </c>
      <c r="N14" s="20">
        <v>45153</v>
      </c>
      <c r="O14" s="20">
        <v>45289</v>
      </c>
      <c r="P14" s="8">
        <f t="shared" si="2"/>
        <v>19.399999999999999</v>
      </c>
      <c r="R14" s="167">
        <f t="shared" si="3"/>
        <v>0</v>
      </c>
      <c r="S14" s="8">
        <f t="shared" si="4"/>
        <v>0</v>
      </c>
      <c r="T14" s="8">
        <f t="shared" si="0"/>
        <v>0</v>
      </c>
      <c r="U14" s="8">
        <f t="shared" si="1"/>
        <v>0</v>
      </c>
      <c r="V14" s="168"/>
      <c r="W14" s="9"/>
      <c r="X14" s="9"/>
    </row>
    <row r="15" spans="1:24" ht="106.5" customHeight="1">
      <c r="A15" s="18" t="s">
        <v>25</v>
      </c>
      <c r="B15" s="18" t="s">
        <v>73</v>
      </c>
      <c r="C15" s="18">
        <v>2021</v>
      </c>
      <c r="D15" s="18" t="s">
        <v>207</v>
      </c>
      <c r="E15" s="18" t="s">
        <v>270</v>
      </c>
      <c r="F15" s="18" t="s">
        <v>271</v>
      </c>
      <c r="G15" s="19" t="s">
        <v>272</v>
      </c>
      <c r="H15" s="19" t="s">
        <v>210</v>
      </c>
      <c r="I15" s="19" t="s">
        <v>273</v>
      </c>
      <c r="J15" s="19" t="s">
        <v>274</v>
      </c>
      <c r="K15" s="19" t="s">
        <v>283</v>
      </c>
      <c r="L15" s="44" t="s">
        <v>276</v>
      </c>
      <c r="M15" s="193">
        <v>5</v>
      </c>
      <c r="N15" s="20">
        <v>45184</v>
      </c>
      <c r="O15" s="20">
        <v>45289</v>
      </c>
      <c r="P15" s="8">
        <f t="shared" si="2"/>
        <v>15</v>
      </c>
      <c r="R15" s="167">
        <f t="shared" si="3"/>
        <v>0</v>
      </c>
      <c r="S15" s="8">
        <f t="shared" si="4"/>
        <v>0</v>
      </c>
      <c r="T15" s="8">
        <f t="shared" si="0"/>
        <v>0</v>
      </c>
      <c r="U15" s="8">
        <f t="shared" si="1"/>
        <v>0</v>
      </c>
      <c r="V15" s="168"/>
      <c r="W15" s="9"/>
      <c r="X15" s="9"/>
    </row>
    <row r="16" spans="1:24" ht="106.5" customHeight="1">
      <c r="A16" s="18" t="s">
        <v>25</v>
      </c>
      <c r="B16" s="18" t="s">
        <v>36</v>
      </c>
      <c r="C16" s="18">
        <v>2022</v>
      </c>
      <c r="D16" s="18" t="s">
        <v>284</v>
      </c>
      <c r="E16" s="18" t="s">
        <v>285</v>
      </c>
      <c r="F16" s="18" t="s">
        <v>271</v>
      </c>
      <c r="G16" s="19" t="s">
        <v>286</v>
      </c>
      <c r="H16" s="19" t="s">
        <v>287</v>
      </c>
      <c r="I16" s="19" t="s">
        <v>288</v>
      </c>
      <c r="J16" s="19" t="s">
        <v>274</v>
      </c>
      <c r="K16" s="43" t="s">
        <v>289</v>
      </c>
      <c r="L16" s="44" t="s">
        <v>276</v>
      </c>
      <c r="M16" s="193">
        <v>1</v>
      </c>
      <c r="N16" s="30">
        <v>45148</v>
      </c>
      <c r="O16" s="30">
        <v>45199</v>
      </c>
      <c r="P16" s="8">
        <f t="shared" si="2"/>
        <v>7.3</v>
      </c>
      <c r="R16" s="167">
        <f t="shared" si="3"/>
        <v>0</v>
      </c>
      <c r="S16" s="8">
        <f t="shared" si="4"/>
        <v>0</v>
      </c>
      <c r="T16" s="8">
        <f t="shared" si="0"/>
        <v>0</v>
      </c>
      <c r="U16" s="8">
        <f t="shared" si="1"/>
        <v>0</v>
      </c>
      <c r="V16" s="168"/>
      <c r="W16" s="9"/>
      <c r="X16" s="9"/>
    </row>
    <row r="17" spans="1:24" ht="106.5" customHeight="1">
      <c r="A17" s="18" t="s">
        <v>25</v>
      </c>
      <c r="B17" s="18" t="s">
        <v>36</v>
      </c>
      <c r="C17" s="18">
        <v>2022</v>
      </c>
      <c r="D17" s="18" t="s">
        <v>284</v>
      </c>
      <c r="E17" s="18" t="s">
        <v>285</v>
      </c>
      <c r="F17" s="18" t="s">
        <v>271</v>
      </c>
      <c r="G17" s="19" t="s">
        <v>286</v>
      </c>
      <c r="H17" s="19" t="s">
        <v>287</v>
      </c>
      <c r="I17" s="19" t="s">
        <v>288</v>
      </c>
      <c r="J17" s="19" t="s">
        <v>274</v>
      </c>
      <c r="K17" s="19" t="s">
        <v>290</v>
      </c>
      <c r="L17" s="44" t="s">
        <v>278</v>
      </c>
      <c r="M17" s="193">
        <v>5</v>
      </c>
      <c r="N17" s="20">
        <v>45153</v>
      </c>
      <c r="O17" s="20">
        <v>45289</v>
      </c>
      <c r="P17" s="8">
        <f t="shared" si="2"/>
        <v>19.399999999999999</v>
      </c>
      <c r="R17" s="167">
        <f t="shared" si="3"/>
        <v>0</v>
      </c>
      <c r="S17" s="8">
        <f t="shared" si="4"/>
        <v>0</v>
      </c>
      <c r="T17" s="8">
        <f t="shared" si="0"/>
        <v>0</v>
      </c>
      <c r="U17" s="8">
        <f t="shared" si="1"/>
        <v>0</v>
      </c>
      <c r="V17" s="168"/>
      <c r="W17" s="9"/>
      <c r="X17" s="9"/>
    </row>
    <row r="18" spans="1:24" ht="106.5" customHeight="1">
      <c r="A18" s="18" t="s">
        <v>25</v>
      </c>
      <c r="B18" s="18" t="s">
        <v>36</v>
      </c>
      <c r="C18" s="18">
        <v>2022</v>
      </c>
      <c r="D18" s="18" t="s">
        <v>284</v>
      </c>
      <c r="E18" s="18" t="s">
        <v>285</v>
      </c>
      <c r="F18" s="18" t="s">
        <v>271</v>
      </c>
      <c r="G18" s="19" t="s">
        <v>286</v>
      </c>
      <c r="H18" s="19" t="s">
        <v>287</v>
      </c>
      <c r="I18" s="19" t="s">
        <v>288</v>
      </c>
      <c r="J18" s="19" t="s">
        <v>274</v>
      </c>
      <c r="K18" s="19" t="s">
        <v>279</v>
      </c>
      <c r="L18" s="44" t="s">
        <v>280</v>
      </c>
      <c r="M18" s="193">
        <v>2</v>
      </c>
      <c r="N18" s="20">
        <v>45153</v>
      </c>
      <c r="O18" s="20">
        <v>45289</v>
      </c>
      <c r="P18" s="8">
        <f t="shared" si="2"/>
        <v>19.399999999999999</v>
      </c>
      <c r="R18" s="167">
        <f t="shared" si="3"/>
        <v>0</v>
      </c>
      <c r="S18" s="8">
        <f t="shared" si="4"/>
        <v>0</v>
      </c>
      <c r="T18" s="8">
        <f t="shared" si="0"/>
        <v>0</v>
      </c>
      <c r="U18" s="8">
        <f t="shared" si="1"/>
        <v>0</v>
      </c>
      <c r="V18" s="168"/>
      <c r="W18" s="9"/>
      <c r="X18" s="9"/>
    </row>
    <row r="19" spans="1:24" ht="106.5" customHeight="1">
      <c r="A19" s="18" t="s">
        <v>25</v>
      </c>
      <c r="B19" s="18" t="s">
        <v>36</v>
      </c>
      <c r="C19" s="18">
        <v>2022</v>
      </c>
      <c r="D19" s="18" t="s">
        <v>284</v>
      </c>
      <c r="E19" s="18" t="s">
        <v>285</v>
      </c>
      <c r="F19" s="18" t="s">
        <v>271</v>
      </c>
      <c r="G19" s="19" t="s">
        <v>286</v>
      </c>
      <c r="H19" s="19" t="s">
        <v>287</v>
      </c>
      <c r="I19" s="19" t="s">
        <v>288</v>
      </c>
      <c r="J19" s="19" t="s">
        <v>274</v>
      </c>
      <c r="K19" s="19" t="s">
        <v>281</v>
      </c>
      <c r="L19" s="44" t="s">
        <v>282</v>
      </c>
      <c r="M19" s="193">
        <v>5</v>
      </c>
      <c r="N19" s="20">
        <v>45153</v>
      </c>
      <c r="O19" s="20">
        <v>45289</v>
      </c>
      <c r="P19" s="8">
        <f t="shared" si="2"/>
        <v>19.399999999999999</v>
      </c>
      <c r="R19" s="167">
        <f t="shared" si="3"/>
        <v>0</v>
      </c>
      <c r="S19" s="8">
        <f t="shared" si="4"/>
        <v>0</v>
      </c>
      <c r="T19" s="8">
        <f t="shared" si="0"/>
        <v>0</v>
      </c>
      <c r="U19" s="8">
        <f t="shared" si="1"/>
        <v>0</v>
      </c>
      <c r="V19" s="168"/>
      <c r="W19" s="9"/>
      <c r="X19" s="9"/>
    </row>
    <row r="20" spans="1:24" ht="106.5" customHeight="1">
      <c r="A20" s="18" t="s">
        <v>25</v>
      </c>
      <c r="B20" s="18" t="s">
        <v>36</v>
      </c>
      <c r="C20" s="18">
        <v>2022</v>
      </c>
      <c r="D20" s="18" t="s">
        <v>284</v>
      </c>
      <c r="E20" s="18" t="s">
        <v>285</v>
      </c>
      <c r="F20" s="18" t="s">
        <v>271</v>
      </c>
      <c r="G20" s="19" t="s">
        <v>286</v>
      </c>
      <c r="H20" s="19" t="s">
        <v>287</v>
      </c>
      <c r="I20" s="19" t="s">
        <v>288</v>
      </c>
      <c r="J20" s="19" t="s">
        <v>274</v>
      </c>
      <c r="K20" s="19" t="s">
        <v>291</v>
      </c>
      <c r="L20" s="44" t="s">
        <v>276</v>
      </c>
      <c r="M20" s="193">
        <v>5</v>
      </c>
      <c r="N20" s="20">
        <v>45184</v>
      </c>
      <c r="O20" s="20">
        <v>45289</v>
      </c>
      <c r="P20" s="8">
        <f t="shared" si="2"/>
        <v>15</v>
      </c>
      <c r="R20" s="167">
        <f t="shared" si="3"/>
        <v>0</v>
      </c>
      <c r="S20" s="8">
        <f t="shared" si="4"/>
        <v>0</v>
      </c>
      <c r="T20" s="8">
        <f t="shared" si="0"/>
        <v>0</v>
      </c>
      <c r="U20" s="8">
        <f t="shared" si="1"/>
        <v>0</v>
      </c>
      <c r="V20" s="168"/>
      <c r="W20" s="9"/>
      <c r="X20" s="9"/>
    </row>
    <row r="21" spans="1:24" ht="106.5" customHeight="1">
      <c r="A21" s="18" t="s">
        <v>25</v>
      </c>
      <c r="B21" s="18" t="s">
        <v>292</v>
      </c>
      <c r="C21" s="18">
        <v>2020</v>
      </c>
      <c r="D21" s="18" t="s">
        <v>293</v>
      </c>
      <c r="E21" s="18" t="s">
        <v>294</v>
      </c>
      <c r="F21" s="18" t="s">
        <v>271</v>
      </c>
      <c r="G21" s="43" t="s">
        <v>295</v>
      </c>
      <c r="H21" s="19" t="s">
        <v>296</v>
      </c>
      <c r="I21" s="9" t="s">
        <v>1314</v>
      </c>
      <c r="J21" s="9" t="s">
        <v>297</v>
      </c>
      <c r="K21" s="9" t="s">
        <v>298</v>
      </c>
      <c r="L21" s="9" t="s">
        <v>276</v>
      </c>
      <c r="M21" s="221">
        <v>1</v>
      </c>
      <c r="N21" s="11">
        <v>45170</v>
      </c>
      <c r="O21" s="11">
        <v>45230</v>
      </c>
      <c r="P21" s="8">
        <f t="shared" si="2"/>
        <v>8.6</v>
      </c>
      <c r="R21" s="167">
        <f t="shared" si="3"/>
        <v>0</v>
      </c>
      <c r="S21" s="8">
        <f t="shared" si="4"/>
        <v>0</v>
      </c>
      <c r="T21" s="8">
        <f t="shared" si="0"/>
        <v>0</v>
      </c>
      <c r="U21" s="8">
        <f t="shared" si="1"/>
        <v>0</v>
      </c>
      <c r="V21" s="168"/>
      <c r="W21" s="9"/>
      <c r="X21" s="9"/>
    </row>
    <row r="22" spans="1:24" ht="106.5" customHeight="1">
      <c r="A22" s="18" t="s">
        <v>25</v>
      </c>
      <c r="B22" s="18" t="s">
        <v>292</v>
      </c>
      <c r="C22" s="18">
        <v>2020</v>
      </c>
      <c r="D22" s="18" t="s">
        <v>293</v>
      </c>
      <c r="E22" s="18" t="s">
        <v>294</v>
      </c>
      <c r="F22" s="18" t="s">
        <v>271</v>
      </c>
      <c r="G22" s="43" t="s">
        <v>295</v>
      </c>
      <c r="H22" s="19" t="s">
        <v>296</v>
      </c>
      <c r="I22" s="9" t="s">
        <v>1314</v>
      </c>
      <c r="J22" s="9" t="s">
        <v>297</v>
      </c>
      <c r="K22" s="9" t="s">
        <v>299</v>
      </c>
      <c r="L22" s="9" t="s">
        <v>300</v>
      </c>
      <c r="M22" s="221">
        <v>2</v>
      </c>
      <c r="N22" s="37">
        <v>45200</v>
      </c>
      <c r="O22" s="37">
        <v>45380</v>
      </c>
      <c r="P22" s="8">
        <f t="shared" si="2"/>
        <v>25.7</v>
      </c>
      <c r="R22" s="167">
        <f t="shared" si="3"/>
        <v>0</v>
      </c>
      <c r="S22" s="8">
        <f t="shared" si="4"/>
        <v>0</v>
      </c>
      <c r="T22" s="8">
        <f t="shared" si="0"/>
        <v>0</v>
      </c>
      <c r="U22" s="8">
        <f t="shared" si="1"/>
        <v>0</v>
      </c>
      <c r="V22" s="168"/>
      <c r="W22" s="9"/>
      <c r="X22" s="9"/>
    </row>
    <row r="23" spans="1:24" ht="106.5" customHeight="1">
      <c r="A23" s="18" t="s">
        <v>25</v>
      </c>
      <c r="B23" s="18" t="s">
        <v>36</v>
      </c>
      <c r="C23" s="18">
        <v>2022</v>
      </c>
      <c r="D23" s="18" t="s">
        <v>263</v>
      </c>
      <c r="E23" s="18" t="s">
        <v>253</v>
      </c>
      <c r="F23" s="18" t="s">
        <v>271</v>
      </c>
      <c r="G23" s="43" t="s">
        <v>301</v>
      </c>
      <c r="H23" s="19" t="s">
        <v>265</v>
      </c>
      <c r="I23" s="9" t="s">
        <v>1314</v>
      </c>
      <c r="J23" s="9" t="s">
        <v>297</v>
      </c>
      <c r="K23" s="9" t="s">
        <v>302</v>
      </c>
      <c r="L23" s="9" t="s">
        <v>276</v>
      </c>
      <c r="M23" s="221">
        <v>1</v>
      </c>
      <c r="N23" s="37">
        <v>45170</v>
      </c>
      <c r="O23" s="37">
        <v>45230</v>
      </c>
      <c r="P23" s="8">
        <f t="shared" si="2"/>
        <v>8.6</v>
      </c>
      <c r="R23" s="167">
        <f t="shared" si="3"/>
        <v>0</v>
      </c>
      <c r="S23" s="8">
        <f t="shared" si="4"/>
        <v>0</v>
      </c>
      <c r="T23" s="8">
        <f t="shared" si="0"/>
        <v>0</v>
      </c>
      <c r="U23" s="8">
        <f t="shared" si="1"/>
        <v>0</v>
      </c>
      <c r="V23" s="168"/>
      <c r="W23" s="9"/>
      <c r="X23" s="9"/>
    </row>
    <row r="24" spans="1:24" ht="106.5" customHeight="1">
      <c r="A24" s="18" t="s">
        <v>25</v>
      </c>
      <c r="B24" s="18" t="s">
        <v>36</v>
      </c>
      <c r="C24" s="18">
        <v>2022</v>
      </c>
      <c r="D24" s="18" t="s">
        <v>263</v>
      </c>
      <c r="E24" s="18" t="s">
        <v>253</v>
      </c>
      <c r="F24" s="18" t="s">
        <v>271</v>
      </c>
      <c r="G24" s="43" t="s">
        <v>301</v>
      </c>
      <c r="H24" s="19" t="s">
        <v>265</v>
      </c>
      <c r="I24" s="9" t="s">
        <v>1314</v>
      </c>
      <c r="J24" s="9" t="s">
        <v>297</v>
      </c>
      <c r="K24" s="9" t="s">
        <v>303</v>
      </c>
      <c r="L24" s="9" t="s">
        <v>300</v>
      </c>
      <c r="M24" s="221">
        <v>2</v>
      </c>
      <c r="N24" s="37">
        <v>45200</v>
      </c>
      <c r="O24" s="37">
        <v>45380</v>
      </c>
      <c r="P24" s="8">
        <f t="shared" si="2"/>
        <v>25.7</v>
      </c>
      <c r="R24" s="167">
        <f t="shared" si="3"/>
        <v>0</v>
      </c>
      <c r="S24" s="8">
        <f t="shared" si="4"/>
        <v>0</v>
      </c>
      <c r="T24" s="8">
        <f t="shared" si="0"/>
        <v>0</v>
      </c>
      <c r="U24" s="8">
        <f t="shared" si="1"/>
        <v>0</v>
      </c>
      <c r="V24" s="168"/>
      <c r="W24" s="9"/>
      <c r="X24" s="9"/>
    </row>
    <row r="25" spans="1:24" ht="106.5" customHeight="1">
      <c r="A25" s="18" t="s">
        <v>25</v>
      </c>
      <c r="B25" s="18" t="s">
        <v>36</v>
      </c>
      <c r="C25" s="18">
        <v>2022</v>
      </c>
      <c r="D25" s="18" t="s">
        <v>47</v>
      </c>
      <c r="E25" s="18" t="s">
        <v>48</v>
      </c>
      <c r="F25" s="18" t="s">
        <v>271</v>
      </c>
      <c r="G25" s="19" t="s">
        <v>304</v>
      </c>
      <c r="H25" s="19" t="s">
        <v>50</v>
      </c>
      <c r="I25" s="9" t="s">
        <v>1314</v>
      </c>
      <c r="J25" s="9" t="s">
        <v>305</v>
      </c>
      <c r="K25" s="9" t="s">
        <v>306</v>
      </c>
      <c r="L25" s="9" t="s">
        <v>219</v>
      </c>
      <c r="M25" s="221">
        <v>1</v>
      </c>
      <c r="N25" s="37">
        <v>45201</v>
      </c>
      <c r="O25" s="37">
        <v>45230</v>
      </c>
      <c r="P25" s="8">
        <f t="shared" si="2"/>
        <v>4.0999999999999996</v>
      </c>
      <c r="R25" s="167">
        <f t="shared" si="3"/>
        <v>0</v>
      </c>
      <c r="S25" s="8">
        <f t="shared" si="4"/>
        <v>0</v>
      </c>
      <c r="T25" s="8">
        <f t="shared" si="0"/>
        <v>0</v>
      </c>
      <c r="U25" s="8">
        <f t="shared" si="1"/>
        <v>0</v>
      </c>
      <c r="V25" s="168"/>
      <c r="W25" s="9"/>
      <c r="X25" s="9"/>
    </row>
    <row r="26" spans="1:24" ht="106.5" customHeight="1">
      <c r="A26" s="18" t="s">
        <v>25</v>
      </c>
      <c r="B26" s="18" t="s">
        <v>36</v>
      </c>
      <c r="C26" s="18">
        <v>2022</v>
      </c>
      <c r="D26" s="18" t="s">
        <v>47</v>
      </c>
      <c r="E26" s="18" t="s">
        <v>48</v>
      </c>
      <c r="F26" s="18" t="s">
        <v>271</v>
      </c>
      <c r="G26" s="19" t="s">
        <v>304</v>
      </c>
      <c r="H26" s="19" t="s">
        <v>50</v>
      </c>
      <c r="I26" s="9" t="s">
        <v>1314</v>
      </c>
      <c r="J26" s="9" t="s">
        <v>305</v>
      </c>
      <c r="K26" s="9" t="s">
        <v>307</v>
      </c>
      <c r="L26" s="9" t="s">
        <v>58</v>
      </c>
      <c r="M26" s="221">
        <v>1</v>
      </c>
      <c r="N26" s="37">
        <v>45216</v>
      </c>
      <c r="O26" s="37">
        <v>45260</v>
      </c>
      <c r="P26" s="8">
        <f t="shared" si="2"/>
        <v>6.3</v>
      </c>
      <c r="R26" s="167">
        <f t="shared" si="3"/>
        <v>0</v>
      </c>
      <c r="S26" s="8">
        <f t="shared" si="4"/>
        <v>0</v>
      </c>
      <c r="T26" s="8">
        <f t="shared" si="0"/>
        <v>0</v>
      </c>
      <c r="U26" s="8">
        <f t="shared" si="1"/>
        <v>0</v>
      </c>
      <c r="V26" s="168"/>
      <c r="W26" s="9"/>
      <c r="X26" s="9"/>
    </row>
    <row r="27" spans="1:24" ht="106.5" customHeight="1">
      <c r="A27" s="18" t="s">
        <v>25</v>
      </c>
      <c r="B27" s="18" t="s">
        <v>36</v>
      </c>
      <c r="C27" s="18">
        <v>2022</v>
      </c>
      <c r="D27" s="18" t="s">
        <v>47</v>
      </c>
      <c r="E27" s="18" t="s">
        <v>48</v>
      </c>
      <c r="F27" s="18" t="s">
        <v>271</v>
      </c>
      <c r="G27" s="19" t="s">
        <v>304</v>
      </c>
      <c r="H27" s="19" t="s">
        <v>50</v>
      </c>
      <c r="I27" s="9" t="s">
        <v>1314</v>
      </c>
      <c r="J27" s="9" t="s">
        <v>305</v>
      </c>
      <c r="K27" s="9" t="s">
        <v>308</v>
      </c>
      <c r="L27" s="9" t="s">
        <v>219</v>
      </c>
      <c r="M27" s="221">
        <v>4</v>
      </c>
      <c r="N27" s="37">
        <v>45231</v>
      </c>
      <c r="O27" s="37">
        <v>45504</v>
      </c>
      <c r="P27" s="8">
        <f t="shared" si="2"/>
        <v>39</v>
      </c>
      <c r="R27" s="167">
        <f t="shared" si="3"/>
        <v>0</v>
      </c>
      <c r="S27" s="8">
        <f t="shared" si="4"/>
        <v>0</v>
      </c>
      <c r="T27" s="8">
        <f t="shared" si="0"/>
        <v>0</v>
      </c>
      <c r="U27" s="8">
        <f t="shared" si="1"/>
        <v>0</v>
      </c>
      <c r="V27" s="168"/>
      <c r="W27" s="9"/>
      <c r="X27" s="9"/>
    </row>
    <row r="28" spans="1:24" ht="106.5" customHeight="1">
      <c r="A28" s="18" t="s">
        <v>25</v>
      </c>
      <c r="B28" s="18" t="s">
        <v>321</v>
      </c>
      <c r="C28" s="18">
        <v>2017</v>
      </c>
      <c r="D28" s="18" t="s">
        <v>322</v>
      </c>
      <c r="E28" s="18" t="s">
        <v>323</v>
      </c>
      <c r="F28" s="18" t="s">
        <v>324</v>
      </c>
      <c r="G28" s="19" t="s">
        <v>325</v>
      </c>
      <c r="H28" s="19" t="s">
        <v>326</v>
      </c>
      <c r="I28" s="19" t="s">
        <v>327</v>
      </c>
      <c r="J28" s="19" t="s">
        <v>328</v>
      </c>
      <c r="K28" s="19" t="s">
        <v>329</v>
      </c>
      <c r="L28" s="18" t="s">
        <v>330</v>
      </c>
      <c r="M28" s="193">
        <v>2</v>
      </c>
      <c r="N28" s="20">
        <v>45139</v>
      </c>
      <c r="O28" s="20">
        <v>45382</v>
      </c>
      <c r="P28" s="8">
        <f t="shared" si="2"/>
        <v>34.700000000000003</v>
      </c>
      <c r="R28" s="167">
        <f t="shared" si="3"/>
        <v>0</v>
      </c>
      <c r="S28" s="8">
        <f t="shared" si="4"/>
        <v>0</v>
      </c>
      <c r="T28" s="8">
        <f t="shared" si="0"/>
        <v>0</v>
      </c>
      <c r="U28" s="8">
        <f t="shared" si="1"/>
        <v>0</v>
      </c>
      <c r="V28" s="168"/>
      <c r="W28" s="9"/>
      <c r="X28" s="9"/>
    </row>
    <row r="29" spans="1:24" ht="106.5" customHeight="1">
      <c r="A29" s="18" t="s">
        <v>25</v>
      </c>
      <c r="B29" s="18" t="s">
        <v>321</v>
      </c>
      <c r="C29" s="18">
        <v>2017</v>
      </c>
      <c r="D29" s="18" t="s">
        <v>322</v>
      </c>
      <c r="E29" s="18" t="s">
        <v>323</v>
      </c>
      <c r="F29" s="18" t="s">
        <v>324</v>
      </c>
      <c r="G29" s="19" t="s">
        <v>325</v>
      </c>
      <c r="H29" s="19" t="s">
        <v>326</v>
      </c>
      <c r="I29" s="19" t="s">
        <v>327</v>
      </c>
      <c r="J29" s="19" t="s">
        <v>328</v>
      </c>
      <c r="K29" s="19" t="s">
        <v>331</v>
      </c>
      <c r="L29" s="18" t="s">
        <v>330</v>
      </c>
      <c r="M29" s="193">
        <v>2</v>
      </c>
      <c r="N29" s="20">
        <v>45231</v>
      </c>
      <c r="O29" s="20">
        <v>45321</v>
      </c>
      <c r="P29" s="8">
        <f t="shared" si="2"/>
        <v>12.9</v>
      </c>
      <c r="R29" s="167">
        <f t="shared" si="3"/>
        <v>0</v>
      </c>
      <c r="S29" s="8">
        <f t="shared" si="4"/>
        <v>0</v>
      </c>
      <c r="T29" s="8">
        <f t="shared" si="0"/>
        <v>0</v>
      </c>
      <c r="U29" s="8">
        <f t="shared" si="1"/>
        <v>0</v>
      </c>
      <c r="V29" s="168"/>
      <c r="W29" s="9"/>
      <c r="X29" s="9"/>
    </row>
    <row r="30" spans="1:24" ht="106.5" customHeight="1">
      <c r="A30" s="18" t="s">
        <v>25</v>
      </c>
      <c r="B30" s="18" t="s">
        <v>321</v>
      </c>
      <c r="C30" s="18">
        <v>2017</v>
      </c>
      <c r="D30" s="18" t="s">
        <v>322</v>
      </c>
      <c r="E30" s="18" t="s">
        <v>323</v>
      </c>
      <c r="F30" s="18" t="s">
        <v>324</v>
      </c>
      <c r="G30" s="19" t="s">
        <v>325</v>
      </c>
      <c r="H30" s="19" t="s">
        <v>326</v>
      </c>
      <c r="I30" s="19" t="s">
        <v>327</v>
      </c>
      <c r="J30" s="19" t="s">
        <v>328</v>
      </c>
      <c r="K30" s="19" t="s">
        <v>332</v>
      </c>
      <c r="L30" s="18" t="s">
        <v>333</v>
      </c>
      <c r="M30" s="193">
        <v>1</v>
      </c>
      <c r="N30" s="20">
        <v>45292</v>
      </c>
      <c r="O30" s="20">
        <v>45322</v>
      </c>
      <c r="P30" s="8">
        <f t="shared" si="2"/>
        <v>4.3</v>
      </c>
      <c r="R30" s="167">
        <f t="shared" si="3"/>
        <v>0</v>
      </c>
      <c r="S30" s="8">
        <f t="shared" si="4"/>
        <v>0</v>
      </c>
      <c r="T30" s="8">
        <f t="shared" si="0"/>
        <v>0</v>
      </c>
      <c r="U30" s="8">
        <f t="shared" si="1"/>
        <v>0</v>
      </c>
      <c r="V30" s="168"/>
      <c r="W30" s="9"/>
      <c r="X30" s="9"/>
    </row>
    <row r="31" spans="1:24" ht="106.5" customHeight="1">
      <c r="A31" s="18" t="s">
        <v>25</v>
      </c>
      <c r="B31" s="18" t="s">
        <v>36</v>
      </c>
      <c r="C31" s="18">
        <v>2022</v>
      </c>
      <c r="D31" s="18" t="s">
        <v>147</v>
      </c>
      <c r="E31" s="18" t="s">
        <v>148</v>
      </c>
      <c r="F31" s="18" t="s">
        <v>324</v>
      </c>
      <c r="G31" s="19" t="s">
        <v>149</v>
      </c>
      <c r="H31" s="19" t="s">
        <v>150</v>
      </c>
      <c r="I31" s="19" t="s">
        <v>334</v>
      </c>
      <c r="J31" s="19" t="s">
        <v>335</v>
      </c>
      <c r="K31" s="19" t="s">
        <v>336</v>
      </c>
      <c r="L31" s="18" t="s">
        <v>337</v>
      </c>
      <c r="M31" s="193">
        <v>1</v>
      </c>
      <c r="N31" s="30">
        <v>45139</v>
      </c>
      <c r="O31" s="30">
        <v>45199</v>
      </c>
      <c r="P31" s="8">
        <f t="shared" si="2"/>
        <v>8.6</v>
      </c>
      <c r="R31" s="167">
        <f t="shared" si="3"/>
        <v>0</v>
      </c>
      <c r="S31" s="8">
        <f t="shared" si="4"/>
        <v>0</v>
      </c>
      <c r="T31" s="8">
        <f t="shared" si="0"/>
        <v>0</v>
      </c>
      <c r="U31" s="8">
        <f t="shared" si="1"/>
        <v>0</v>
      </c>
      <c r="V31" s="168"/>
      <c r="W31" s="9"/>
      <c r="X31" s="9"/>
    </row>
    <row r="32" spans="1:24" ht="106.5" customHeight="1">
      <c r="A32" s="18" t="s">
        <v>25</v>
      </c>
      <c r="B32" s="18" t="s">
        <v>36</v>
      </c>
      <c r="C32" s="18">
        <v>2022</v>
      </c>
      <c r="D32" s="18" t="s">
        <v>147</v>
      </c>
      <c r="E32" s="18" t="s">
        <v>148</v>
      </c>
      <c r="F32" s="18" t="s">
        <v>324</v>
      </c>
      <c r="G32" s="19" t="s">
        <v>149</v>
      </c>
      <c r="H32" s="19" t="s">
        <v>150</v>
      </c>
      <c r="I32" s="19" t="s">
        <v>334</v>
      </c>
      <c r="J32" s="19" t="s">
        <v>335</v>
      </c>
      <c r="K32" s="19" t="s">
        <v>338</v>
      </c>
      <c r="L32" s="18" t="s">
        <v>261</v>
      </c>
      <c r="M32" s="193">
        <v>1</v>
      </c>
      <c r="N32" s="30">
        <v>45139</v>
      </c>
      <c r="O32" s="30">
        <v>45199</v>
      </c>
      <c r="P32" s="8">
        <f t="shared" si="2"/>
        <v>8.6</v>
      </c>
      <c r="R32" s="167">
        <f t="shared" si="3"/>
        <v>0</v>
      </c>
      <c r="S32" s="8">
        <f t="shared" si="4"/>
        <v>0</v>
      </c>
      <c r="T32" s="8">
        <f t="shared" si="0"/>
        <v>0</v>
      </c>
      <c r="U32" s="8">
        <f t="shared" si="1"/>
        <v>0</v>
      </c>
      <c r="V32" s="168"/>
      <c r="W32" s="9"/>
      <c r="X32" s="9"/>
    </row>
    <row r="33" spans="1:24" ht="106.5" customHeight="1">
      <c r="A33" s="18" t="s">
        <v>25</v>
      </c>
      <c r="B33" s="18" t="s">
        <v>36</v>
      </c>
      <c r="C33" s="18">
        <v>2022</v>
      </c>
      <c r="D33" s="18" t="s">
        <v>147</v>
      </c>
      <c r="E33" s="18" t="s">
        <v>148</v>
      </c>
      <c r="F33" s="18" t="s">
        <v>324</v>
      </c>
      <c r="G33" s="19" t="s">
        <v>149</v>
      </c>
      <c r="H33" s="19" t="s">
        <v>150</v>
      </c>
      <c r="I33" s="19" t="s">
        <v>334</v>
      </c>
      <c r="J33" s="19" t="s">
        <v>335</v>
      </c>
      <c r="K33" s="19" t="s">
        <v>339</v>
      </c>
      <c r="L33" s="18" t="s">
        <v>280</v>
      </c>
      <c r="M33" s="193">
        <v>1</v>
      </c>
      <c r="N33" s="20">
        <v>45170</v>
      </c>
      <c r="O33" s="20">
        <v>45260</v>
      </c>
      <c r="P33" s="8">
        <f t="shared" si="2"/>
        <v>12.9</v>
      </c>
      <c r="R33" s="167">
        <f t="shared" si="3"/>
        <v>0</v>
      </c>
      <c r="S33" s="8">
        <f t="shared" si="4"/>
        <v>0</v>
      </c>
      <c r="T33" s="8">
        <f t="shared" si="0"/>
        <v>0</v>
      </c>
      <c r="U33" s="8">
        <f t="shared" si="1"/>
        <v>0</v>
      </c>
      <c r="V33" s="168"/>
      <c r="W33" s="9"/>
      <c r="X33" s="9"/>
    </row>
    <row r="34" spans="1:24" ht="106.5" customHeight="1">
      <c r="A34" s="18" t="s">
        <v>25</v>
      </c>
      <c r="B34" s="18" t="s">
        <v>36</v>
      </c>
      <c r="C34" s="18">
        <v>2022</v>
      </c>
      <c r="D34" s="18" t="s">
        <v>147</v>
      </c>
      <c r="E34" s="18" t="s">
        <v>148</v>
      </c>
      <c r="F34" s="18" t="s">
        <v>324</v>
      </c>
      <c r="G34" s="19" t="s">
        <v>149</v>
      </c>
      <c r="H34" s="19" t="s">
        <v>150</v>
      </c>
      <c r="I34" s="19" t="s">
        <v>334</v>
      </c>
      <c r="J34" s="19" t="s">
        <v>335</v>
      </c>
      <c r="K34" s="19" t="s">
        <v>340</v>
      </c>
      <c r="L34" s="18" t="s">
        <v>341</v>
      </c>
      <c r="M34" s="193">
        <v>1</v>
      </c>
      <c r="N34" s="20">
        <v>45231</v>
      </c>
      <c r="O34" s="20">
        <v>45382</v>
      </c>
      <c r="P34" s="8">
        <f t="shared" si="2"/>
        <v>21.6</v>
      </c>
      <c r="R34" s="167">
        <f t="shared" si="3"/>
        <v>0</v>
      </c>
      <c r="S34" s="8">
        <f t="shared" si="4"/>
        <v>0</v>
      </c>
      <c r="T34" s="8">
        <f t="shared" si="0"/>
        <v>0</v>
      </c>
      <c r="U34" s="8">
        <f t="shared" si="1"/>
        <v>0</v>
      </c>
      <c r="V34" s="168"/>
      <c r="W34" s="9"/>
      <c r="X34" s="9"/>
    </row>
    <row r="35" spans="1:24" ht="106.5" customHeight="1">
      <c r="A35" s="18" t="s">
        <v>25</v>
      </c>
      <c r="B35" s="18" t="s">
        <v>36</v>
      </c>
      <c r="C35" s="18">
        <v>2022</v>
      </c>
      <c r="D35" s="18" t="s">
        <v>185</v>
      </c>
      <c r="E35" s="18" t="s">
        <v>342</v>
      </c>
      <c r="F35" s="18" t="s">
        <v>324</v>
      </c>
      <c r="G35" s="19" t="s">
        <v>187</v>
      </c>
      <c r="H35" s="19" t="s">
        <v>188</v>
      </c>
      <c r="I35" s="19" t="s">
        <v>343</v>
      </c>
      <c r="J35" s="19" t="s">
        <v>344</v>
      </c>
      <c r="K35" s="19" t="s">
        <v>345</v>
      </c>
      <c r="L35" s="18" t="s">
        <v>81</v>
      </c>
      <c r="M35" s="193">
        <v>1</v>
      </c>
      <c r="N35" s="20">
        <v>45170</v>
      </c>
      <c r="O35" s="20">
        <v>45199</v>
      </c>
      <c r="P35" s="8">
        <f t="shared" si="2"/>
        <v>4.0999999999999996</v>
      </c>
      <c r="R35" s="167">
        <f t="shared" si="3"/>
        <v>0</v>
      </c>
      <c r="S35" s="8">
        <f t="shared" si="4"/>
        <v>0</v>
      </c>
      <c r="T35" s="8">
        <f t="shared" si="0"/>
        <v>0</v>
      </c>
      <c r="U35" s="8">
        <f t="shared" si="1"/>
        <v>0</v>
      </c>
      <c r="V35" s="168"/>
      <c r="W35" s="9"/>
      <c r="X35" s="9"/>
    </row>
    <row r="36" spans="1:24" ht="106.5" customHeight="1">
      <c r="A36" s="18" t="s">
        <v>25</v>
      </c>
      <c r="B36" s="18" t="s">
        <v>36</v>
      </c>
      <c r="C36" s="18">
        <v>2022</v>
      </c>
      <c r="D36" s="18" t="s">
        <v>185</v>
      </c>
      <c r="E36" s="18" t="s">
        <v>342</v>
      </c>
      <c r="F36" s="18" t="s">
        <v>324</v>
      </c>
      <c r="G36" s="19" t="s">
        <v>187</v>
      </c>
      <c r="H36" s="19" t="s">
        <v>188</v>
      </c>
      <c r="I36" s="19" t="s">
        <v>343</v>
      </c>
      <c r="J36" s="19" t="s">
        <v>344</v>
      </c>
      <c r="K36" s="19" t="s">
        <v>346</v>
      </c>
      <c r="L36" s="18" t="s">
        <v>83</v>
      </c>
      <c r="M36" s="193">
        <v>1</v>
      </c>
      <c r="N36" s="20">
        <v>45231</v>
      </c>
      <c r="O36" s="20">
        <v>45291</v>
      </c>
      <c r="P36" s="8">
        <f t="shared" si="2"/>
        <v>8.6</v>
      </c>
      <c r="R36" s="167">
        <f t="shared" si="3"/>
        <v>0</v>
      </c>
      <c r="S36" s="8">
        <f t="shared" si="4"/>
        <v>0</v>
      </c>
      <c r="T36" s="8">
        <f t="shared" si="0"/>
        <v>0</v>
      </c>
      <c r="U36" s="8">
        <f t="shared" si="1"/>
        <v>0</v>
      </c>
      <c r="V36" s="168"/>
      <c r="W36" s="9"/>
      <c r="X36" s="9"/>
    </row>
    <row r="37" spans="1:24" ht="106.5" customHeight="1">
      <c r="A37" s="18" t="s">
        <v>25</v>
      </c>
      <c r="B37" s="18" t="s">
        <v>36</v>
      </c>
      <c r="C37" s="18">
        <v>2022</v>
      </c>
      <c r="D37" s="18" t="s">
        <v>347</v>
      </c>
      <c r="E37" s="18" t="s">
        <v>348</v>
      </c>
      <c r="F37" s="18" t="s">
        <v>324</v>
      </c>
      <c r="G37" s="19" t="s">
        <v>349</v>
      </c>
      <c r="H37" s="19" t="s">
        <v>350</v>
      </c>
      <c r="I37" s="19" t="s">
        <v>351</v>
      </c>
      <c r="J37" s="19" t="s">
        <v>352</v>
      </c>
      <c r="K37" s="19" t="s">
        <v>353</v>
      </c>
      <c r="L37" s="18" t="s">
        <v>354</v>
      </c>
      <c r="M37" s="193">
        <v>1</v>
      </c>
      <c r="N37" s="30">
        <v>45139</v>
      </c>
      <c r="O37" s="30">
        <v>45199</v>
      </c>
      <c r="P37" s="8">
        <f t="shared" si="2"/>
        <v>8.6</v>
      </c>
      <c r="R37" s="167">
        <f t="shared" si="3"/>
        <v>0</v>
      </c>
      <c r="S37" s="8">
        <f t="shared" si="4"/>
        <v>0</v>
      </c>
      <c r="T37" s="8">
        <f t="shared" si="0"/>
        <v>0</v>
      </c>
      <c r="U37" s="8">
        <f t="shared" si="1"/>
        <v>0</v>
      </c>
      <c r="V37" s="168"/>
      <c r="W37" s="9"/>
      <c r="X37" s="9"/>
    </row>
    <row r="38" spans="1:24" ht="106.5" customHeight="1">
      <c r="A38" s="18" t="s">
        <v>25</v>
      </c>
      <c r="B38" s="18" t="s">
        <v>36</v>
      </c>
      <c r="C38" s="18">
        <v>2022</v>
      </c>
      <c r="D38" s="18" t="s">
        <v>347</v>
      </c>
      <c r="E38" s="18" t="s">
        <v>348</v>
      </c>
      <c r="F38" s="18" t="s">
        <v>324</v>
      </c>
      <c r="G38" s="19" t="s">
        <v>349</v>
      </c>
      <c r="H38" s="19" t="s">
        <v>350</v>
      </c>
      <c r="I38" s="19" t="s">
        <v>351</v>
      </c>
      <c r="J38" s="19" t="s">
        <v>352</v>
      </c>
      <c r="K38" s="19" t="s">
        <v>355</v>
      </c>
      <c r="L38" s="18" t="s">
        <v>330</v>
      </c>
      <c r="M38" s="193">
        <v>8</v>
      </c>
      <c r="N38" s="20">
        <v>45170</v>
      </c>
      <c r="O38" s="20">
        <v>45230</v>
      </c>
      <c r="P38" s="8">
        <f t="shared" si="2"/>
        <v>8.6</v>
      </c>
      <c r="R38" s="167">
        <f t="shared" si="3"/>
        <v>0</v>
      </c>
      <c r="S38" s="8">
        <f t="shared" si="4"/>
        <v>0</v>
      </c>
      <c r="T38" s="8">
        <f t="shared" si="0"/>
        <v>0</v>
      </c>
      <c r="U38" s="8">
        <f t="shared" si="1"/>
        <v>0</v>
      </c>
      <c r="V38" s="168"/>
      <c r="W38" s="9"/>
      <c r="X38" s="9"/>
    </row>
    <row r="39" spans="1:24" ht="106.5" customHeight="1">
      <c r="A39" s="18" t="s">
        <v>25</v>
      </c>
      <c r="B39" s="18" t="s">
        <v>36</v>
      </c>
      <c r="C39" s="18">
        <v>2022</v>
      </c>
      <c r="D39" s="18" t="s">
        <v>347</v>
      </c>
      <c r="E39" s="18" t="s">
        <v>348</v>
      </c>
      <c r="F39" s="18" t="s">
        <v>324</v>
      </c>
      <c r="G39" s="19" t="s">
        <v>349</v>
      </c>
      <c r="H39" s="19" t="s">
        <v>350</v>
      </c>
      <c r="I39" s="19" t="s">
        <v>351</v>
      </c>
      <c r="J39" s="19" t="s">
        <v>352</v>
      </c>
      <c r="K39" s="19" t="s">
        <v>356</v>
      </c>
      <c r="L39" s="18" t="s">
        <v>330</v>
      </c>
      <c r="M39" s="193">
        <v>1</v>
      </c>
      <c r="N39" s="20">
        <v>45231</v>
      </c>
      <c r="O39" s="20">
        <v>45260</v>
      </c>
      <c r="P39" s="8">
        <f t="shared" si="2"/>
        <v>4.0999999999999996</v>
      </c>
      <c r="R39" s="167">
        <f t="shared" si="3"/>
        <v>0</v>
      </c>
      <c r="S39" s="8">
        <f t="shared" si="4"/>
        <v>0</v>
      </c>
      <c r="T39" s="8">
        <f t="shared" si="0"/>
        <v>0</v>
      </c>
      <c r="U39" s="8">
        <f t="shared" si="1"/>
        <v>0</v>
      </c>
      <c r="V39" s="168"/>
      <c r="W39" s="9"/>
      <c r="X39" s="9"/>
    </row>
    <row r="40" spans="1:24" ht="106.5" customHeight="1">
      <c r="A40" s="18" t="s">
        <v>25</v>
      </c>
      <c r="B40" s="18" t="s">
        <v>36</v>
      </c>
      <c r="C40" s="18">
        <v>2022</v>
      </c>
      <c r="D40" s="18" t="s">
        <v>347</v>
      </c>
      <c r="E40" s="18" t="s">
        <v>348</v>
      </c>
      <c r="F40" s="18" t="s">
        <v>324</v>
      </c>
      <c r="G40" s="19" t="s">
        <v>349</v>
      </c>
      <c r="H40" s="19" t="s">
        <v>350</v>
      </c>
      <c r="I40" s="19" t="s">
        <v>351</v>
      </c>
      <c r="J40" s="19" t="s">
        <v>352</v>
      </c>
      <c r="K40" s="19" t="s">
        <v>357</v>
      </c>
      <c r="L40" s="18" t="s">
        <v>261</v>
      </c>
      <c r="M40" s="193">
        <v>1</v>
      </c>
      <c r="N40" s="20">
        <v>45261</v>
      </c>
      <c r="O40" s="20">
        <v>45291</v>
      </c>
      <c r="P40" s="8">
        <f t="shared" si="2"/>
        <v>4.3</v>
      </c>
      <c r="R40" s="167">
        <f t="shared" si="3"/>
        <v>0</v>
      </c>
      <c r="S40" s="8">
        <f t="shared" si="4"/>
        <v>0</v>
      </c>
      <c r="T40" s="8">
        <f t="shared" si="0"/>
        <v>0</v>
      </c>
      <c r="U40" s="8">
        <f t="shared" si="1"/>
        <v>0</v>
      </c>
      <c r="V40" s="168"/>
      <c r="W40" s="9"/>
      <c r="X40" s="9"/>
    </row>
    <row r="41" spans="1:24" ht="106.5" customHeight="1">
      <c r="A41" s="18" t="s">
        <v>25</v>
      </c>
      <c r="B41" s="18" t="s">
        <v>36</v>
      </c>
      <c r="C41" s="18">
        <v>2022</v>
      </c>
      <c r="D41" s="18" t="s">
        <v>358</v>
      </c>
      <c r="E41" s="18" t="s">
        <v>359</v>
      </c>
      <c r="F41" s="18" t="s">
        <v>324</v>
      </c>
      <c r="G41" s="19" t="s">
        <v>360</v>
      </c>
      <c r="H41" s="19" t="s">
        <v>361</v>
      </c>
      <c r="I41" s="19" t="s">
        <v>362</v>
      </c>
      <c r="J41" s="19" t="s">
        <v>363</v>
      </c>
      <c r="K41" s="19" t="s">
        <v>353</v>
      </c>
      <c r="L41" s="18" t="s">
        <v>354</v>
      </c>
      <c r="M41" s="193">
        <v>1</v>
      </c>
      <c r="N41" s="30">
        <v>45139</v>
      </c>
      <c r="O41" s="30">
        <v>45199</v>
      </c>
      <c r="P41" s="8">
        <f t="shared" si="2"/>
        <v>8.6</v>
      </c>
      <c r="R41" s="167">
        <f t="shared" si="3"/>
        <v>0</v>
      </c>
      <c r="S41" s="8">
        <f t="shared" si="4"/>
        <v>0</v>
      </c>
      <c r="T41" s="8">
        <f t="shared" si="0"/>
        <v>0</v>
      </c>
      <c r="U41" s="8">
        <f t="shared" si="1"/>
        <v>0</v>
      </c>
      <c r="V41" s="168"/>
      <c r="W41" s="9"/>
      <c r="X41" s="9"/>
    </row>
    <row r="42" spans="1:24" ht="106.5" customHeight="1">
      <c r="A42" s="18" t="s">
        <v>25</v>
      </c>
      <c r="B42" s="18" t="s">
        <v>36</v>
      </c>
      <c r="C42" s="18">
        <v>2022</v>
      </c>
      <c r="D42" s="18" t="s">
        <v>358</v>
      </c>
      <c r="E42" s="18" t="s">
        <v>359</v>
      </c>
      <c r="F42" s="18" t="s">
        <v>324</v>
      </c>
      <c r="G42" s="19" t="s">
        <v>360</v>
      </c>
      <c r="H42" s="19" t="s">
        <v>361</v>
      </c>
      <c r="I42" s="19" t="s">
        <v>362</v>
      </c>
      <c r="J42" s="19" t="s">
        <v>363</v>
      </c>
      <c r="K42" s="19" t="s">
        <v>364</v>
      </c>
      <c r="L42" s="18" t="s">
        <v>330</v>
      </c>
      <c r="M42" s="193">
        <v>8</v>
      </c>
      <c r="N42" s="20">
        <v>45170</v>
      </c>
      <c r="O42" s="20">
        <v>45230</v>
      </c>
      <c r="P42" s="8">
        <f t="shared" si="2"/>
        <v>8.6</v>
      </c>
      <c r="R42" s="167">
        <f t="shared" si="3"/>
        <v>0</v>
      </c>
      <c r="S42" s="8">
        <f t="shared" si="4"/>
        <v>0</v>
      </c>
      <c r="T42" s="8">
        <f t="shared" si="0"/>
        <v>0</v>
      </c>
      <c r="U42" s="8">
        <f t="shared" si="1"/>
        <v>0</v>
      </c>
      <c r="V42" s="168"/>
      <c r="W42" s="9"/>
      <c r="X42" s="9"/>
    </row>
    <row r="43" spans="1:24" ht="106.5" customHeight="1">
      <c r="A43" s="18" t="s">
        <v>25</v>
      </c>
      <c r="B43" s="18" t="s">
        <v>36</v>
      </c>
      <c r="C43" s="18">
        <v>2022</v>
      </c>
      <c r="D43" s="18" t="s">
        <v>358</v>
      </c>
      <c r="E43" s="18" t="s">
        <v>359</v>
      </c>
      <c r="F43" s="18" t="s">
        <v>324</v>
      </c>
      <c r="G43" s="19" t="s">
        <v>360</v>
      </c>
      <c r="H43" s="19" t="s">
        <v>361</v>
      </c>
      <c r="I43" s="19" t="s">
        <v>362</v>
      </c>
      <c r="J43" s="19" t="s">
        <v>363</v>
      </c>
      <c r="K43" s="19" t="s">
        <v>365</v>
      </c>
      <c r="L43" s="18" t="s">
        <v>330</v>
      </c>
      <c r="M43" s="193">
        <v>2</v>
      </c>
      <c r="N43" s="20">
        <v>45139</v>
      </c>
      <c r="O43" s="20">
        <v>45260</v>
      </c>
      <c r="P43" s="8">
        <f t="shared" si="2"/>
        <v>17.3</v>
      </c>
      <c r="R43" s="167">
        <f t="shared" si="3"/>
        <v>0</v>
      </c>
      <c r="S43" s="8">
        <f t="shared" si="4"/>
        <v>0</v>
      </c>
      <c r="T43" s="8">
        <f t="shared" si="0"/>
        <v>0</v>
      </c>
      <c r="U43" s="8">
        <f t="shared" si="1"/>
        <v>0</v>
      </c>
      <c r="V43" s="168"/>
      <c r="W43" s="9"/>
      <c r="X43" s="9"/>
    </row>
    <row r="44" spans="1:24" ht="106.5" customHeight="1">
      <c r="A44" s="18" t="s">
        <v>25</v>
      </c>
      <c r="B44" s="18" t="s">
        <v>36</v>
      </c>
      <c r="C44" s="18">
        <v>2022</v>
      </c>
      <c r="D44" s="18" t="s">
        <v>358</v>
      </c>
      <c r="E44" s="18" t="s">
        <v>359</v>
      </c>
      <c r="F44" s="18" t="s">
        <v>324</v>
      </c>
      <c r="G44" s="19" t="s">
        <v>360</v>
      </c>
      <c r="H44" s="19" t="s">
        <v>361</v>
      </c>
      <c r="I44" s="19" t="s">
        <v>362</v>
      </c>
      <c r="J44" s="19" t="s">
        <v>363</v>
      </c>
      <c r="K44" s="19" t="s">
        <v>357</v>
      </c>
      <c r="L44" s="18" t="s">
        <v>261</v>
      </c>
      <c r="M44" s="193">
        <v>1</v>
      </c>
      <c r="N44" s="20">
        <v>45261</v>
      </c>
      <c r="O44" s="20">
        <v>45291</v>
      </c>
      <c r="P44" s="8">
        <f t="shared" si="2"/>
        <v>4.3</v>
      </c>
      <c r="R44" s="167">
        <f t="shared" si="3"/>
        <v>0</v>
      </c>
      <c r="S44" s="8">
        <f t="shared" si="4"/>
        <v>0</v>
      </c>
      <c r="T44" s="8">
        <f t="shared" si="0"/>
        <v>0</v>
      </c>
      <c r="U44" s="8">
        <f t="shared" si="1"/>
        <v>0</v>
      </c>
      <c r="V44" s="168"/>
      <c r="W44" s="9"/>
      <c r="X44" s="9"/>
    </row>
    <row r="45" spans="1:24" ht="106.5" customHeight="1">
      <c r="A45" s="18" t="s">
        <v>25</v>
      </c>
      <c r="B45" s="18" t="s">
        <v>36</v>
      </c>
      <c r="C45" s="18">
        <v>2022</v>
      </c>
      <c r="D45" s="18" t="s">
        <v>366</v>
      </c>
      <c r="E45" s="18" t="s">
        <v>367</v>
      </c>
      <c r="F45" s="18" t="s">
        <v>324</v>
      </c>
      <c r="G45" s="19" t="s">
        <v>368</v>
      </c>
      <c r="H45" s="19" t="s">
        <v>369</v>
      </c>
      <c r="I45" s="19" t="s">
        <v>370</v>
      </c>
      <c r="J45" s="19" t="s">
        <v>328</v>
      </c>
      <c r="K45" s="19" t="s">
        <v>371</v>
      </c>
      <c r="L45" s="18" t="s">
        <v>330</v>
      </c>
      <c r="M45" s="193">
        <v>1</v>
      </c>
      <c r="N45" s="30">
        <v>45139</v>
      </c>
      <c r="O45" s="30">
        <v>45199</v>
      </c>
      <c r="P45" s="8">
        <f t="shared" si="2"/>
        <v>8.6</v>
      </c>
      <c r="R45" s="167">
        <f t="shared" si="3"/>
        <v>0</v>
      </c>
      <c r="S45" s="8">
        <f t="shared" si="4"/>
        <v>0</v>
      </c>
      <c r="T45" s="8">
        <f t="shared" si="0"/>
        <v>0</v>
      </c>
      <c r="U45" s="8">
        <f t="shared" si="1"/>
        <v>0</v>
      </c>
      <c r="V45" s="168"/>
      <c r="W45" s="9"/>
      <c r="X45" s="9"/>
    </row>
    <row r="46" spans="1:24" ht="106.5" customHeight="1">
      <c r="A46" s="18" t="s">
        <v>25</v>
      </c>
      <c r="B46" s="18" t="s">
        <v>36</v>
      </c>
      <c r="C46" s="18">
        <v>2022</v>
      </c>
      <c r="D46" s="18" t="s">
        <v>366</v>
      </c>
      <c r="E46" s="18" t="s">
        <v>367</v>
      </c>
      <c r="F46" s="18" t="s">
        <v>324</v>
      </c>
      <c r="G46" s="19" t="s">
        <v>368</v>
      </c>
      <c r="H46" s="19" t="s">
        <v>369</v>
      </c>
      <c r="I46" s="46" t="s">
        <v>370</v>
      </c>
      <c r="J46" s="19" t="s">
        <v>328</v>
      </c>
      <c r="K46" s="19" t="s">
        <v>372</v>
      </c>
      <c r="L46" s="19" t="s">
        <v>330</v>
      </c>
      <c r="M46" s="193">
        <v>1</v>
      </c>
      <c r="N46" s="20">
        <v>45170</v>
      </c>
      <c r="O46" s="20">
        <v>45199</v>
      </c>
      <c r="P46" s="8">
        <f t="shared" si="2"/>
        <v>4.0999999999999996</v>
      </c>
      <c r="R46" s="167">
        <f t="shared" si="3"/>
        <v>0</v>
      </c>
      <c r="S46" s="8">
        <f t="shared" si="4"/>
        <v>0</v>
      </c>
      <c r="T46" s="8">
        <f t="shared" si="0"/>
        <v>0</v>
      </c>
      <c r="U46" s="8">
        <f t="shared" si="1"/>
        <v>0</v>
      </c>
      <c r="V46" s="168"/>
      <c r="W46" s="9"/>
      <c r="X46" s="9"/>
    </row>
    <row r="47" spans="1:24" ht="106.5" customHeight="1">
      <c r="A47" s="18" t="s">
        <v>25</v>
      </c>
      <c r="B47" s="18" t="s">
        <v>36</v>
      </c>
      <c r="C47" s="18">
        <v>2022</v>
      </c>
      <c r="D47" s="18" t="s">
        <v>366</v>
      </c>
      <c r="E47" s="18" t="s">
        <v>367</v>
      </c>
      <c r="F47" s="18" t="s">
        <v>324</v>
      </c>
      <c r="G47" s="19" t="s">
        <v>368</v>
      </c>
      <c r="H47" s="19" t="s">
        <v>369</v>
      </c>
      <c r="I47" s="46" t="s">
        <v>370</v>
      </c>
      <c r="J47" s="19" t="s">
        <v>328</v>
      </c>
      <c r="K47" s="19" t="s">
        <v>373</v>
      </c>
      <c r="L47" s="19" t="s">
        <v>261</v>
      </c>
      <c r="M47" s="222">
        <v>1</v>
      </c>
      <c r="N47" s="20">
        <v>45231</v>
      </c>
      <c r="O47" s="20">
        <v>45260</v>
      </c>
      <c r="P47" s="8">
        <f t="shared" si="2"/>
        <v>4.0999999999999996</v>
      </c>
      <c r="R47" s="167">
        <f t="shared" si="3"/>
        <v>0</v>
      </c>
      <c r="S47" s="8">
        <f t="shared" si="4"/>
        <v>0</v>
      </c>
      <c r="T47" s="8">
        <f t="shared" si="0"/>
        <v>0</v>
      </c>
      <c r="U47" s="8">
        <f t="shared" si="1"/>
        <v>0</v>
      </c>
      <c r="V47" s="168"/>
      <c r="W47" s="9"/>
      <c r="X47" s="9"/>
    </row>
    <row r="48" spans="1:24" ht="106.5" customHeight="1">
      <c r="A48" s="18" t="s">
        <v>25</v>
      </c>
      <c r="B48" s="18" t="s">
        <v>36</v>
      </c>
      <c r="C48" s="18">
        <v>2022</v>
      </c>
      <c r="D48" s="18" t="s">
        <v>374</v>
      </c>
      <c r="E48" s="18" t="s">
        <v>375</v>
      </c>
      <c r="F48" s="18" t="s">
        <v>324</v>
      </c>
      <c r="G48" s="19" t="s">
        <v>376</v>
      </c>
      <c r="H48" s="19" t="s">
        <v>377</v>
      </c>
      <c r="I48" s="19" t="s">
        <v>378</v>
      </c>
      <c r="J48" s="19" t="s">
        <v>379</v>
      </c>
      <c r="K48" s="19" t="s">
        <v>380</v>
      </c>
      <c r="L48" s="18" t="s">
        <v>330</v>
      </c>
      <c r="M48" s="193">
        <v>2</v>
      </c>
      <c r="N48" s="20">
        <v>45139</v>
      </c>
      <c r="O48" s="20">
        <v>45382</v>
      </c>
      <c r="P48" s="8">
        <f t="shared" si="2"/>
        <v>34.700000000000003</v>
      </c>
      <c r="R48" s="167">
        <f t="shared" si="3"/>
        <v>0</v>
      </c>
      <c r="S48" s="8">
        <f t="shared" si="4"/>
        <v>0</v>
      </c>
      <c r="T48" s="8">
        <f t="shared" si="0"/>
        <v>0</v>
      </c>
      <c r="U48" s="8">
        <f t="shared" si="1"/>
        <v>0</v>
      </c>
      <c r="V48" s="168"/>
      <c r="W48" s="9"/>
      <c r="X48" s="9"/>
    </row>
    <row r="49" spans="1:24" ht="106.5" customHeight="1">
      <c r="A49" s="18" t="s">
        <v>25</v>
      </c>
      <c r="B49" s="18" t="s">
        <v>36</v>
      </c>
      <c r="C49" s="18">
        <v>2022</v>
      </c>
      <c r="D49" s="18" t="s">
        <v>374</v>
      </c>
      <c r="E49" s="18" t="s">
        <v>375</v>
      </c>
      <c r="F49" s="18" t="s">
        <v>324</v>
      </c>
      <c r="G49" s="19" t="s">
        <v>376</v>
      </c>
      <c r="H49" s="19" t="s">
        <v>377</v>
      </c>
      <c r="I49" s="19" t="s">
        <v>378</v>
      </c>
      <c r="J49" s="19" t="s">
        <v>379</v>
      </c>
      <c r="K49" s="19" t="s">
        <v>381</v>
      </c>
      <c r="L49" s="18" t="s">
        <v>83</v>
      </c>
      <c r="M49" s="193">
        <v>2</v>
      </c>
      <c r="N49" s="20">
        <v>45170</v>
      </c>
      <c r="O49" s="20">
        <v>45473</v>
      </c>
      <c r="P49" s="8">
        <f t="shared" si="2"/>
        <v>43.3</v>
      </c>
      <c r="R49" s="167">
        <f t="shared" si="3"/>
        <v>0</v>
      </c>
      <c r="S49" s="8">
        <f t="shared" si="4"/>
        <v>0</v>
      </c>
      <c r="T49" s="8">
        <f t="shared" si="0"/>
        <v>0</v>
      </c>
      <c r="U49" s="8">
        <f t="shared" si="1"/>
        <v>0</v>
      </c>
      <c r="V49" s="168"/>
      <c r="W49" s="9"/>
      <c r="X49" s="9"/>
    </row>
    <row r="50" spans="1:24" ht="106.5" customHeight="1">
      <c r="A50" s="18" t="s">
        <v>25</v>
      </c>
      <c r="B50" s="18" t="s">
        <v>36</v>
      </c>
      <c r="C50" s="18">
        <v>2022</v>
      </c>
      <c r="D50" s="18" t="s">
        <v>374</v>
      </c>
      <c r="E50" s="18" t="s">
        <v>375</v>
      </c>
      <c r="F50" s="18" t="s">
        <v>324</v>
      </c>
      <c r="G50" s="19" t="s">
        <v>376</v>
      </c>
      <c r="H50" s="19" t="s">
        <v>377</v>
      </c>
      <c r="I50" s="19" t="s">
        <v>378</v>
      </c>
      <c r="J50" s="19" t="s">
        <v>379</v>
      </c>
      <c r="K50" s="19" t="s">
        <v>382</v>
      </c>
      <c r="L50" s="18" t="s">
        <v>261</v>
      </c>
      <c r="M50" s="193">
        <v>2</v>
      </c>
      <c r="N50" s="20">
        <v>45200</v>
      </c>
      <c r="O50" s="20">
        <v>45504</v>
      </c>
      <c r="P50" s="8">
        <f t="shared" si="2"/>
        <v>43.4</v>
      </c>
      <c r="R50" s="167">
        <f t="shared" si="3"/>
        <v>0</v>
      </c>
      <c r="S50" s="8">
        <f t="shared" si="4"/>
        <v>0</v>
      </c>
      <c r="T50" s="8">
        <f t="shared" si="0"/>
        <v>0</v>
      </c>
      <c r="U50" s="8">
        <f t="shared" si="1"/>
        <v>0</v>
      </c>
      <c r="V50" s="168"/>
      <c r="W50" s="9"/>
      <c r="X50" s="9"/>
    </row>
    <row r="51" spans="1:24" ht="106.5" customHeight="1">
      <c r="A51" s="48" t="s">
        <v>25</v>
      </c>
      <c r="B51" s="48" t="s">
        <v>36</v>
      </c>
      <c r="C51" s="48">
        <v>2022</v>
      </c>
      <c r="D51" s="48" t="s">
        <v>383</v>
      </c>
      <c r="E51" s="48" t="s">
        <v>384</v>
      </c>
      <c r="F51" s="48" t="s">
        <v>324</v>
      </c>
      <c r="G51" s="49" t="s">
        <v>385</v>
      </c>
      <c r="H51" s="49" t="s">
        <v>386</v>
      </c>
      <c r="I51" s="19" t="s">
        <v>387</v>
      </c>
      <c r="J51" s="19" t="s">
        <v>388</v>
      </c>
      <c r="K51" s="19" t="s">
        <v>389</v>
      </c>
      <c r="L51" s="18" t="s">
        <v>83</v>
      </c>
      <c r="M51" s="193">
        <v>7</v>
      </c>
      <c r="N51" s="20">
        <v>45170</v>
      </c>
      <c r="O51" s="20">
        <v>45230</v>
      </c>
      <c r="P51" s="8">
        <f t="shared" si="2"/>
        <v>8.6</v>
      </c>
      <c r="R51" s="167">
        <f t="shared" si="3"/>
        <v>0</v>
      </c>
      <c r="S51" s="8">
        <f t="shared" si="4"/>
        <v>0</v>
      </c>
      <c r="T51" s="8">
        <f t="shared" si="0"/>
        <v>0</v>
      </c>
      <c r="U51" s="8">
        <f t="shared" si="1"/>
        <v>0</v>
      </c>
      <c r="V51" s="168"/>
      <c r="W51" s="9"/>
      <c r="X51" s="9"/>
    </row>
    <row r="52" spans="1:24" ht="106.5" customHeight="1">
      <c r="A52" s="48" t="s">
        <v>25</v>
      </c>
      <c r="B52" s="48" t="s">
        <v>36</v>
      </c>
      <c r="C52" s="48">
        <v>2022</v>
      </c>
      <c r="D52" s="48" t="s">
        <v>383</v>
      </c>
      <c r="E52" s="48" t="s">
        <v>384</v>
      </c>
      <c r="F52" s="48" t="s">
        <v>324</v>
      </c>
      <c r="G52" s="49" t="s">
        <v>385</v>
      </c>
      <c r="H52" s="49" t="s">
        <v>386</v>
      </c>
      <c r="I52" s="19" t="s">
        <v>387</v>
      </c>
      <c r="J52" s="19" t="s">
        <v>388</v>
      </c>
      <c r="K52" s="19" t="s">
        <v>390</v>
      </c>
      <c r="L52" s="18" t="s">
        <v>330</v>
      </c>
      <c r="M52" s="193">
        <v>7</v>
      </c>
      <c r="N52" s="20">
        <v>45231</v>
      </c>
      <c r="O52" s="20">
        <v>45260</v>
      </c>
      <c r="P52" s="8">
        <f t="shared" si="2"/>
        <v>4.0999999999999996</v>
      </c>
      <c r="R52" s="167">
        <f t="shared" si="3"/>
        <v>0</v>
      </c>
      <c r="S52" s="8">
        <f t="shared" si="4"/>
        <v>0</v>
      </c>
      <c r="T52" s="8">
        <f t="shared" si="0"/>
        <v>0</v>
      </c>
      <c r="U52" s="8">
        <f t="shared" si="1"/>
        <v>0</v>
      </c>
      <c r="V52" s="168"/>
      <c r="W52" s="9"/>
      <c r="X52" s="9"/>
    </row>
    <row r="53" spans="1:24" ht="106.5" customHeight="1">
      <c r="A53" s="18" t="s">
        <v>25</v>
      </c>
      <c r="B53" s="18" t="s">
        <v>36</v>
      </c>
      <c r="C53" s="18">
        <v>2022</v>
      </c>
      <c r="D53" s="18" t="s">
        <v>391</v>
      </c>
      <c r="E53" s="18" t="s">
        <v>392</v>
      </c>
      <c r="F53" s="18" t="s">
        <v>324</v>
      </c>
      <c r="G53" s="19" t="s">
        <v>393</v>
      </c>
      <c r="H53" s="19" t="s">
        <v>394</v>
      </c>
      <c r="I53" s="19" t="s">
        <v>378</v>
      </c>
      <c r="J53" s="19" t="s">
        <v>379</v>
      </c>
      <c r="K53" s="19" t="s">
        <v>380</v>
      </c>
      <c r="L53" s="18" t="s">
        <v>330</v>
      </c>
      <c r="M53" s="193">
        <v>2</v>
      </c>
      <c r="N53" s="20">
        <v>45139</v>
      </c>
      <c r="O53" s="20">
        <v>45382</v>
      </c>
      <c r="P53" s="8">
        <f t="shared" si="2"/>
        <v>34.700000000000003</v>
      </c>
      <c r="R53" s="167">
        <f t="shared" si="3"/>
        <v>0</v>
      </c>
      <c r="S53" s="8">
        <f t="shared" si="4"/>
        <v>0</v>
      </c>
      <c r="T53" s="8">
        <f t="shared" si="0"/>
        <v>0</v>
      </c>
      <c r="U53" s="8">
        <f t="shared" si="1"/>
        <v>0</v>
      </c>
      <c r="V53" s="168"/>
      <c r="W53" s="9"/>
      <c r="X53" s="9"/>
    </row>
    <row r="54" spans="1:24" ht="106.5" customHeight="1">
      <c r="A54" s="18" t="s">
        <v>25</v>
      </c>
      <c r="B54" s="18" t="s">
        <v>36</v>
      </c>
      <c r="C54" s="18">
        <v>2022</v>
      </c>
      <c r="D54" s="18" t="s">
        <v>391</v>
      </c>
      <c r="E54" s="18" t="s">
        <v>392</v>
      </c>
      <c r="F54" s="18" t="s">
        <v>324</v>
      </c>
      <c r="G54" s="19" t="s">
        <v>393</v>
      </c>
      <c r="H54" s="19" t="s">
        <v>394</v>
      </c>
      <c r="I54" s="19" t="s">
        <v>378</v>
      </c>
      <c r="J54" s="19" t="s">
        <v>379</v>
      </c>
      <c r="K54" s="143" t="s">
        <v>381</v>
      </c>
      <c r="L54" s="18" t="s">
        <v>83</v>
      </c>
      <c r="M54" s="223">
        <v>2</v>
      </c>
      <c r="N54" s="20">
        <v>45170</v>
      </c>
      <c r="O54" s="20">
        <v>45473</v>
      </c>
      <c r="P54" s="8">
        <f t="shared" si="2"/>
        <v>43.3</v>
      </c>
      <c r="R54" s="167">
        <f t="shared" si="3"/>
        <v>0</v>
      </c>
      <c r="S54" s="8">
        <f t="shared" si="4"/>
        <v>0</v>
      </c>
      <c r="T54" s="8">
        <f t="shared" si="0"/>
        <v>0</v>
      </c>
      <c r="U54" s="8">
        <f t="shared" si="1"/>
        <v>0</v>
      </c>
      <c r="V54" s="168"/>
      <c r="W54" s="9"/>
      <c r="X54" s="9"/>
    </row>
    <row r="55" spans="1:24" ht="106.5" customHeight="1">
      <c r="A55" s="18" t="s">
        <v>25</v>
      </c>
      <c r="B55" s="18" t="s">
        <v>36</v>
      </c>
      <c r="C55" s="18">
        <v>2022</v>
      </c>
      <c r="D55" s="18" t="s">
        <v>391</v>
      </c>
      <c r="E55" s="18" t="s">
        <v>392</v>
      </c>
      <c r="F55" s="18" t="s">
        <v>324</v>
      </c>
      <c r="G55" s="19" t="s">
        <v>393</v>
      </c>
      <c r="H55" s="19" t="s">
        <v>394</v>
      </c>
      <c r="I55" s="19" t="s">
        <v>378</v>
      </c>
      <c r="J55" s="19" t="s">
        <v>379</v>
      </c>
      <c r="K55" s="143" t="s">
        <v>395</v>
      </c>
      <c r="L55" s="18" t="s">
        <v>261</v>
      </c>
      <c r="M55" s="193">
        <v>2</v>
      </c>
      <c r="N55" s="20">
        <v>45200</v>
      </c>
      <c r="O55" s="20">
        <v>45504</v>
      </c>
      <c r="P55" s="8">
        <f t="shared" si="2"/>
        <v>43.4</v>
      </c>
      <c r="R55" s="167">
        <f t="shared" si="3"/>
        <v>0</v>
      </c>
      <c r="S55" s="8">
        <f t="shared" si="4"/>
        <v>0</v>
      </c>
      <c r="T55" s="8">
        <f t="shared" si="0"/>
        <v>0</v>
      </c>
      <c r="U55" s="8">
        <f t="shared" si="1"/>
        <v>0</v>
      </c>
      <c r="V55" s="168"/>
      <c r="W55" s="9"/>
      <c r="X55" s="9"/>
    </row>
    <row r="56" spans="1:24" ht="106.5" customHeight="1">
      <c r="A56" s="18" t="s">
        <v>25</v>
      </c>
      <c r="B56" s="18" t="s">
        <v>36</v>
      </c>
      <c r="C56" s="18">
        <v>2022</v>
      </c>
      <c r="D56" s="18" t="s">
        <v>396</v>
      </c>
      <c r="E56" s="18" t="s">
        <v>397</v>
      </c>
      <c r="F56" s="50" t="s">
        <v>398</v>
      </c>
      <c r="G56" s="19" t="s">
        <v>399</v>
      </c>
      <c r="H56" s="18" t="s">
        <v>400</v>
      </c>
      <c r="I56" s="50" t="s">
        <v>401</v>
      </c>
      <c r="J56" s="51" t="s">
        <v>402</v>
      </c>
      <c r="K56" s="50" t="s">
        <v>403</v>
      </c>
      <c r="L56" s="51" t="s">
        <v>404</v>
      </c>
      <c r="M56" s="224">
        <v>4</v>
      </c>
      <c r="N56" s="52">
        <v>45170</v>
      </c>
      <c r="O56" s="52">
        <v>45291</v>
      </c>
      <c r="P56" s="8">
        <f t="shared" si="2"/>
        <v>17.3</v>
      </c>
      <c r="R56" s="167">
        <f t="shared" si="3"/>
        <v>0</v>
      </c>
      <c r="S56" s="8">
        <f t="shared" si="4"/>
        <v>0</v>
      </c>
      <c r="T56" s="8">
        <f t="shared" si="0"/>
        <v>0</v>
      </c>
      <c r="U56" s="8">
        <f t="shared" si="1"/>
        <v>0</v>
      </c>
      <c r="V56" s="168"/>
      <c r="W56" s="9"/>
      <c r="X56" s="9"/>
    </row>
    <row r="57" spans="1:24" ht="106.5" customHeight="1">
      <c r="A57" s="18" t="s">
        <v>25</v>
      </c>
      <c r="B57" s="18" t="s">
        <v>36</v>
      </c>
      <c r="C57" s="18">
        <v>2022</v>
      </c>
      <c r="D57" s="18" t="s">
        <v>396</v>
      </c>
      <c r="E57" s="18" t="s">
        <v>397</v>
      </c>
      <c r="F57" s="50" t="s">
        <v>398</v>
      </c>
      <c r="G57" s="19" t="s">
        <v>399</v>
      </c>
      <c r="H57" s="51" t="s">
        <v>400</v>
      </c>
      <c r="I57" s="51" t="s">
        <v>401</v>
      </c>
      <c r="J57" s="51" t="s">
        <v>402</v>
      </c>
      <c r="K57" s="149" t="s">
        <v>405</v>
      </c>
      <c r="L57" s="51" t="s">
        <v>404</v>
      </c>
      <c r="M57" s="225">
        <v>4</v>
      </c>
      <c r="N57" s="52">
        <v>45170</v>
      </c>
      <c r="O57" s="54">
        <v>45291</v>
      </c>
      <c r="P57" s="8">
        <f t="shared" si="2"/>
        <v>17.3</v>
      </c>
      <c r="R57" s="167">
        <f t="shared" si="3"/>
        <v>0</v>
      </c>
      <c r="S57" s="8">
        <f t="shared" si="4"/>
        <v>0</v>
      </c>
      <c r="T57" s="8">
        <f t="shared" si="0"/>
        <v>0</v>
      </c>
      <c r="U57" s="8">
        <f t="shared" si="1"/>
        <v>0</v>
      </c>
      <c r="V57" s="168"/>
      <c r="W57" s="9"/>
      <c r="X57" s="9"/>
    </row>
    <row r="58" spans="1:24" ht="106.5" customHeight="1">
      <c r="A58" s="18" t="s">
        <v>25</v>
      </c>
      <c r="B58" s="18" t="s">
        <v>309</v>
      </c>
      <c r="C58" s="18">
        <v>2019</v>
      </c>
      <c r="D58" s="18" t="s">
        <v>310</v>
      </c>
      <c r="E58" s="18" t="s">
        <v>311</v>
      </c>
      <c r="F58" s="18" t="s">
        <v>406</v>
      </c>
      <c r="G58" s="19" t="s">
        <v>407</v>
      </c>
      <c r="H58" s="19" t="s">
        <v>314</v>
      </c>
      <c r="I58" s="19" t="s">
        <v>408</v>
      </c>
      <c r="J58" s="19" t="s">
        <v>409</v>
      </c>
      <c r="K58" s="19" t="s">
        <v>410</v>
      </c>
      <c r="L58" s="44" t="s">
        <v>411</v>
      </c>
      <c r="M58" s="193">
        <v>2</v>
      </c>
      <c r="N58" s="20">
        <v>45139</v>
      </c>
      <c r="O58" s="20">
        <v>45291</v>
      </c>
      <c r="P58" s="8">
        <f t="shared" si="2"/>
        <v>21.7</v>
      </c>
      <c r="R58" s="167">
        <f t="shared" si="3"/>
        <v>0</v>
      </c>
      <c r="S58" s="8">
        <f t="shared" si="4"/>
        <v>0</v>
      </c>
      <c r="T58" s="8">
        <f t="shared" si="0"/>
        <v>0</v>
      </c>
      <c r="U58" s="8">
        <f t="shared" si="1"/>
        <v>0</v>
      </c>
      <c r="V58" s="168"/>
      <c r="W58" s="9"/>
      <c r="X58" s="9"/>
    </row>
    <row r="59" spans="1:24" ht="106.5" customHeight="1">
      <c r="A59" s="18" t="s">
        <v>25</v>
      </c>
      <c r="B59" s="18" t="s">
        <v>309</v>
      </c>
      <c r="C59" s="18">
        <v>2019</v>
      </c>
      <c r="D59" s="18" t="s">
        <v>310</v>
      </c>
      <c r="E59" s="18" t="s">
        <v>311</v>
      </c>
      <c r="F59" s="18" t="s">
        <v>406</v>
      </c>
      <c r="G59" s="19" t="s">
        <v>407</v>
      </c>
      <c r="H59" s="19" t="s">
        <v>314</v>
      </c>
      <c r="I59" s="19" t="s">
        <v>412</v>
      </c>
      <c r="J59" s="19" t="s">
        <v>413</v>
      </c>
      <c r="K59" s="19" t="s">
        <v>414</v>
      </c>
      <c r="L59" s="44" t="s">
        <v>415</v>
      </c>
      <c r="M59" s="193">
        <v>3</v>
      </c>
      <c r="N59" s="20">
        <v>45139</v>
      </c>
      <c r="O59" s="20">
        <v>45291</v>
      </c>
      <c r="P59" s="8">
        <f t="shared" si="2"/>
        <v>21.7</v>
      </c>
      <c r="R59" s="167">
        <f t="shared" si="3"/>
        <v>0</v>
      </c>
      <c r="S59" s="8">
        <f t="shared" si="4"/>
        <v>0</v>
      </c>
      <c r="T59" s="8">
        <f t="shared" si="0"/>
        <v>0</v>
      </c>
      <c r="U59" s="8">
        <f t="shared" si="1"/>
        <v>0</v>
      </c>
      <c r="V59" s="168"/>
      <c r="W59" s="9"/>
      <c r="X59" s="9"/>
    </row>
    <row r="60" spans="1:24" ht="106.5" customHeight="1">
      <c r="A60" s="18" t="s">
        <v>25</v>
      </c>
      <c r="B60" s="18" t="s">
        <v>309</v>
      </c>
      <c r="C60" s="18">
        <v>2019</v>
      </c>
      <c r="D60" s="18" t="s">
        <v>310</v>
      </c>
      <c r="E60" s="18" t="s">
        <v>311</v>
      </c>
      <c r="F60" s="18" t="s">
        <v>406</v>
      </c>
      <c r="G60" s="19" t="s">
        <v>407</v>
      </c>
      <c r="H60" s="19" t="s">
        <v>314</v>
      </c>
      <c r="I60" s="19" t="s">
        <v>408</v>
      </c>
      <c r="J60" s="19" t="s">
        <v>416</v>
      </c>
      <c r="K60" s="19" t="s">
        <v>417</v>
      </c>
      <c r="L60" s="44" t="s">
        <v>418</v>
      </c>
      <c r="M60" s="193">
        <v>5</v>
      </c>
      <c r="N60" s="20">
        <v>45139</v>
      </c>
      <c r="O60" s="20">
        <v>45291</v>
      </c>
      <c r="P60" s="8">
        <f t="shared" si="2"/>
        <v>21.7</v>
      </c>
      <c r="R60" s="167">
        <f t="shared" si="3"/>
        <v>0</v>
      </c>
      <c r="S60" s="8">
        <f t="shared" si="4"/>
        <v>0</v>
      </c>
      <c r="T60" s="8">
        <f t="shared" si="0"/>
        <v>0</v>
      </c>
      <c r="U60" s="8">
        <f t="shared" si="1"/>
        <v>0</v>
      </c>
      <c r="V60" s="168"/>
      <c r="W60" s="9"/>
      <c r="X60" s="9"/>
    </row>
    <row r="61" spans="1:24" ht="106.5" customHeight="1">
      <c r="A61" s="18" t="s">
        <v>25</v>
      </c>
      <c r="B61" s="18" t="s">
        <v>36</v>
      </c>
      <c r="C61" s="18">
        <v>2022</v>
      </c>
      <c r="D61" s="18" t="s">
        <v>419</v>
      </c>
      <c r="E61" s="18" t="s">
        <v>420</v>
      </c>
      <c r="F61" s="18" t="s">
        <v>406</v>
      </c>
      <c r="G61" s="19" t="s">
        <v>421</v>
      </c>
      <c r="H61" s="19" t="s">
        <v>422</v>
      </c>
      <c r="I61" s="19" t="s">
        <v>423</v>
      </c>
      <c r="J61" s="19" t="s">
        <v>424</v>
      </c>
      <c r="K61" s="55" t="s">
        <v>425</v>
      </c>
      <c r="L61" s="44" t="s">
        <v>426</v>
      </c>
      <c r="M61" s="193">
        <v>5</v>
      </c>
      <c r="N61" s="20">
        <v>45139</v>
      </c>
      <c r="O61" s="20">
        <v>45291</v>
      </c>
      <c r="P61" s="8">
        <f t="shared" si="2"/>
        <v>21.7</v>
      </c>
      <c r="R61" s="167">
        <f t="shared" si="3"/>
        <v>0</v>
      </c>
      <c r="S61" s="8">
        <f t="shared" si="4"/>
        <v>0</v>
      </c>
      <c r="T61" s="8">
        <f t="shared" si="0"/>
        <v>0</v>
      </c>
      <c r="U61" s="8">
        <f t="shared" si="1"/>
        <v>0</v>
      </c>
      <c r="V61" s="168"/>
      <c r="W61" s="9"/>
      <c r="X61" s="9"/>
    </row>
    <row r="62" spans="1:24" ht="106.5" customHeight="1">
      <c r="A62" s="18" t="s">
        <v>25</v>
      </c>
      <c r="B62" s="18" t="s">
        <v>36</v>
      </c>
      <c r="C62" s="18">
        <v>2022</v>
      </c>
      <c r="D62" s="18" t="s">
        <v>419</v>
      </c>
      <c r="E62" s="18" t="s">
        <v>420</v>
      </c>
      <c r="F62" s="18" t="s">
        <v>406</v>
      </c>
      <c r="G62" s="19" t="s">
        <v>421</v>
      </c>
      <c r="H62" s="19" t="s">
        <v>422</v>
      </c>
      <c r="I62" s="19" t="s">
        <v>423</v>
      </c>
      <c r="J62" s="19" t="s">
        <v>427</v>
      </c>
      <c r="K62" s="19" t="s">
        <v>428</v>
      </c>
      <c r="L62" s="44" t="s">
        <v>429</v>
      </c>
      <c r="M62" s="193">
        <v>9</v>
      </c>
      <c r="N62" s="20">
        <v>45139</v>
      </c>
      <c r="O62" s="20">
        <v>45291</v>
      </c>
      <c r="P62" s="8">
        <f t="shared" si="2"/>
        <v>21.7</v>
      </c>
      <c r="R62" s="167">
        <f t="shared" si="3"/>
        <v>0</v>
      </c>
      <c r="S62" s="8">
        <f t="shared" si="4"/>
        <v>0</v>
      </c>
      <c r="T62" s="8">
        <f t="shared" si="0"/>
        <v>0</v>
      </c>
      <c r="U62" s="8">
        <f t="shared" si="1"/>
        <v>0</v>
      </c>
      <c r="V62" s="168"/>
      <c r="W62" s="9"/>
      <c r="X62" s="9"/>
    </row>
    <row r="63" spans="1:24" ht="106.5" customHeight="1">
      <c r="A63" s="18" t="s">
        <v>25</v>
      </c>
      <c r="B63" s="18" t="s">
        <v>36</v>
      </c>
      <c r="C63" s="18">
        <v>2022</v>
      </c>
      <c r="D63" s="18" t="s">
        <v>419</v>
      </c>
      <c r="E63" s="18" t="s">
        <v>420</v>
      </c>
      <c r="F63" s="18" t="s">
        <v>406</v>
      </c>
      <c r="G63" s="19" t="s">
        <v>421</v>
      </c>
      <c r="H63" s="19" t="s">
        <v>422</v>
      </c>
      <c r="I63" s="19" t="s">
        <v>430</v>
      </c>
      <c r="J63" s="19" t="s">
        <v>431</v>
      </c>
      <c r="K63" s="19" t="s">
        <v>432</v>
      </c>
      <c r="L63" s="44" t="s">
        <v>433</v>
      </c>
      <c r="M63" s="193">
        <v>2</v>
      </c>
      <c r="N63" s="20">
        <v>45139</v>
      </c>
      <c r="O63" s="20">
        <v>45291</v>
      </c>
      <c r="P63" s="8">
        <f t="shared" si="2"/>
        <v>21.7</v>
      </c>
      <c r="R63" s="167">
        <f t="shared" si="3"/>
        <v>0</v>
      </c>
      <c r="S63" s="8">
        <f t="shared" si="4"/>
        <v>0</v>
      </c>
      <c r="T63" s="8">
        <f t="shared" si="0"/>
        <v>0</v>
      </c>
      <c r="U63" s="8">
        <f t="shared" si="1"/>
        <v>0</v>
      </c>
      <c r="V63" s="168"/>
      <c r="W63" s="9"/>
      <c r="X63" s="9"/>
    </row>
    <row r="64" spans="1:24" ht="106.5" customHeight="1">
      <c r="A64" s="18" t="s">
        <v>25</v>
      </c>
      <c r="B64" s="18" t="s">
        <v>36</v>
      </c>
      <c r="C64" s="18">
        <v>2022</v>
      </c>
      <c r="D64" s="18" t="s">
        <v>419</v>
      </c>
      <c r="E64" s="18" t="s">
        <v>420</v>
      </c>
      <c r="F64" s="18" t="s">
        <v>406</v>
      </c>
      <c r="G64" s="19" t="s">
        <v>421</v>
      </c>
      <c r="H64" s="19" t="s">
        <v>422</v>
      </c>
      <c r="I64" s="19" t="s">
        <v>430</v>
      </c>
      <c r="J64" s="19" t="s">
        <v>434</v>
      </c>
      <c r="K64" s="19" t="s">
        <v>435</v>
      </c>
      <c r="L64" s="44" t="s">
        <v>436</v>
      </c>
      <c r="M64" s="193">
        <v>5</v>
      </c>
      <c r="N64" s="20">
        <v>45139</v>
      </c>
      <c r="O64" s="20">
        <v>45291</v>
      </c>
      <c r="P64" s="8">
        <f t="shared" si="2"/>
        <v>21.7</v>
      </c>
      <c r="R64" s="167">
        <f t="shared" si="3"/>
        <v>0</v>
      </c>
      <c r="S64" s="8">
        <f t="shared" si="4"/>
        <v>0</v>
      </c>
      <c r="T64" s="8">
        <f t="shared" si="0"/>
        <v>0</v>
      </c>
      <c r="U64" s="8">
        <f t="shared" si="1"/>
        <v>0</v>
      </c>
      <c r="V64" s="168"/>
      <c r="W64" s="9"/>
      <c r="X64" s="9"/>
    </row>
    <row r="65" spans="1:24" ht="106.5" customHeight="1">
      <c r="A65" s="18" t="s">
        <v>25</v>
      </c>
      <c r="B65" s="18" t="s">
        <v>36</v>
      </c>
      <c r="C65" s="18">
        <v>2022</v>
      </c>
      <c r="D65" s="18" t="s">
        <v>99</v>
      </c>
      <c r="E65" s="18" t="s">
        <v>437</v>
      </c>
      <c r="F65" s="18" t="s">
        <v>406</v>
      </c>
      <c r="G65" s="19" t="s">
        <v>438</v>
      </c>
      <c r="H65" s="19" t="s">
        <v>439</v>
      </c>
      <c r="I65" s="19" t="s">
        <v>439</v>
      </c>
      <c r="J65" s="19" t="s">
        <v>440</v>
      </c>
      <c r="K65" s="19" t="s">
        <v>441</v>
      </c>
      <c r="L65" s="44" t="s">
        <v>442</v>
      </c>
      <c r="M65" s="193">
        <v>2</v>
      </c>
      <c r="N65" s="20">
        <v>45139</v>
      </c>
      <c r="O65" s="20">
        <v>45291</v>
      </c>
      <c r="P65" s="8">
        <f t="shared" si="2"/>
        <v>21.7</v>
      </c>
      <c r="R65" s="167">
        <f t="shared" si="3"/>
        <v>0</v>
      </c>
      <c r="S65" s="8">
        <f t="shared" si="4"/>
        <v>0</v>
      </c>
      <c r="T65" s="8">
        <f t="shared" si="0"/>
        <v>0</v>
      </c>
      <c r="U65" s="8">
        <f t="shared" si="1"/>
        <v>0</v>
      </c>
      <c r="V65" s="168"/>
      <c r="W65" s="9"/>
      <c r="X65" s="9"/>
    </row>
    <row r="66" spans="1:24" ht="106.5" customHeight="1">
      <c r="A66" s="18" t="s">
        <v>25</v>
      </c>
      <c r="B66" s="18" t="s">
        <v>73</v>
      </c>
      <c r="C66" s="18">
        <v>2021</v>
      </c>
      <c r="D66" s="18" t="s">
        <v>483</v>
      </c>
      <c r="E66" s="18" t="s">
        <v>484</v>
      </c>
      <c r="F66" s="18" t="s">
        <v>485</v>
      </c>
      <c r="G66" s="19" t="s">
        <v>486</v>
      </c>
      <c r="H66" s="19" t="s">
        <v>77</v>
      </c>
      <c r="I66" s="56" t="s">
        <v>487</v>
      </c>
      <c r="J66" s="56" t="s">
        <v>488</v>
      </c>
      <c r="K66" s="19" t="s">
        <v>489</v>
      </c>
      <c r="L66" s="44" t="s">
        <v>490</v>
      </c>
      <c r="M66" s="193">
        <v>1</v>
      </c>
      <c r="N66" s="30">
        <v>45139</v>
      </c>
      <c r="O66" s="30">
        <v>45199</v>
      </c>
      <c r="P66" s="8">
        <f t="shared" si="2"/>
        <v>8.6</v>
      </c>
      <c r="R66" s="167">
        <f t="shared" si="3"/>
        <v>0</v>
      </c>
      <c r="S66" s="8">
        <f t="shared" si="4"/>
        <v>0</v>
      </c>
      <c r="T66" s="8">
        <f t="shared" si="0"/>
        <v>0</v>
      </c>
      <c r="U66" s="8">
        <f t="shared" si="1"/>
        <v>0</v>
      </c>
      <c r="V66" s="168"/>
      <c r="W66" s="9"/>
      <c r="X66" s="9"/>
    </row>
    <row r="67" spans="1:24" ht="106.5" customHeight="1">
      <c r="A67" s="18" t="s">
        <v>25</v>
      </c>
      <c r="B67" s="18" t="s">
        <v>73</v>
      </c>
      <c r="C67" s="18">
        <v>2021</v>
      </c>
      <c r="D67" s="18" t="s">
        <v>483</v>
      </c>
      <c r="E67" s="18" t="s">
        <v>484</v>
      </c>
      <c r="F67" s="18" t="s">
        <v>485</v>
      </c>
      <c r="G67" s="19" t="s">
        <v>491</v>
      </c>
      <c r="H67" s="19" t="s">
        <v>77</v>
      </c>
      <c r="I67" s="56" t="s">
        <v>487</v>
      </c>
      <c r="J67" s="56" t="s">
        <v>488</v>
      </c>
      <c r="K67" s="19" t="s">
        <v>492</v>
      </c>
      <c r="L67" s="44" t="s">
        <v>490</v>
      </c>
      <c r="M67" s="193">
        <v>1</v>
      </c>
      <c r="N67" s="30">
        <v>45139</v>
      </c>
      <c r="O67" s="30">
        <v>45199</v>
      </c>
      <c r="P67" s="8">
        <f t="shared" si="2"/>
        <v>8.6</v>
      </c>
      <c r="R67" s="167">
        <f t="shared" si="3"/>
        <v>0</v>
      </c>
      <c r="S67" s="8">
        <f t="shared" si="4"/>
        <v>0</v>
      </c>
      <c r="T67" s="8">
        <f t="shared" si="0"/>
        <v>0</v>
      </c>
      <c r="U67" s="8">
        <f t="shared" si="1"/>
        <v>0</v>
      </c>
      <c r="V67" s="168"/>
      <c r="W67" s="9"/>
      <c r="X67" s="9"/>
    </row>
    <row r="68" spans="1:24" ht="106.5" customHeight="1">
      <c r="A68" s="18" t="s">
        <v>25</v>
      </c>
      <c r="B68" s="18" t="s">
        <v>73</v>
      </c>
      <c r="C68" s="18">
        <v>2021</v>
      </c>
      <c r="D68" s="18" t="s">
        <v>483</v>
      </c>
      <c r="E68" s="18" t="s">
        <v>484</v>
      </c>
      <c r="F68" s="18" t="s">
        <v>485</v>
      </c>
      <c r="G68" s="19" t="s">
        <v>491</v>
      </c>
      <c r="H68" s="19" t="s">
        <v>77</v>
      </c>
      <c r="I68" s="56" t="s">
        <v>487</v>
      </c>
      <c r="J68" s="56" t="s">
        <v>488</v>
      </c>
      <c r="K68" s="19" t="s">
        <v>493</v>
      </c>
      <c r="L68" s="44" t="s">
        <v>494</v>
      </c>
      <c r="M68" s="193">
        <v>1</v>
      </c>
      <c r="N68" s="20">
        <v>45170</v>
      </c>
      <c r="O68" s="20">
        <v>45260</v>
      </c>
      <c r="P68" s="8">
        <f t="shared" si="2"/>
        <v>12.9</v>
      </c>
      <c r="R68" s="167">
        <f t="shared" si="3"/>
        <v>0</v>
      </c>
      <c r="S68" s="8">
        <f t="shared" si="4"/>
        <v>0</v>
      </c>
      <c r="T68" s="8">
        <f t="shared" si="0"/>
        <v>0</v>
      </c>
      <c r="U68" s="8">
        <f t="shared" si="1"/>
        <v>0</v>
      </c>
      <c r="V68" s="168"/>
      <c r="W68" s="9"/>
      <c r="X68" s="9"/>
    </row>
    <row r="69" spans="1:24" ht="106.5" customHeight="1">
      <c r="A69" s="18" t="s">
        <v>25</v>
      </c>
      <c r="B69" s="18" t="s">
        <v>73</v>
      </c>
      <c r="C69" s="18">
        <v>2021</v>
      </c>
      <c r="D69" s="18" t="s">
        <v>495</v>
      </c>
      <c r="E69" s="18" t="s">
        <v>496</v>
      </c>
      <c r="F69" s="18" t="s">
        <v>485</v>
      </c>
      <c r="G69" s="19" t="s">
        <v>497</v>
      </c>
      <c r="H69" s="19" t="s">
        <v>498</v>
      </c>
      <c r="I69" s="56" t="s">
        <v>487</v>
      </c>
      <c r="J69" s="56" t="s">
        <v>488</v>
      </c>
      <c r="K69" s="19" t="s">
        <v>489</v>
      </c>
      <c r="L69" s="44" t="s">
        <v>490</v>
      </c>
      <c r="M69" s="193">
        <v>1</v>
      </c>
      <c r="N69" s="30">
        <v>45139</v>
      </c>
      <c r="O69" s="30">
        <v>45199</v>
      </c>
      <c r="P69" s="8">
        <f t="shared" si="2"/>
        <v>8.6</v>
      </c>
      <c r="R69" s="167">
        <f t="shared" si="3"/>
        <v>0</v>
      </c>
      <c r="S69" s="8">
        <f t="shared" si="4"/>
        <v>0</v>
      </c>
      <c r="T69" s="8">
        <f t="shared" si="0"/>
        <v>0</v>
      </c>
      <c r="U69" s="8">
        <f t="shared" si="1"/>
        <v>0</v>
      </c>
      <c r="V69" s="168"/>
      <c r="W69" s="9"/>
      <c r="X69" s="9"/>
    </row>
    <row r="70" spans="1:24" ht="106.5" customHeight="1">
      <c r="A70" s="18" t="s">
        <v>25</v>
      </c>
      <c r="B70" s="18" t="s">
        <v>73</v>
      </c>
      <c r="C70" s="18">
        <v>2021</v>
      </c>
      <c r="D70" s="18" t="s">
        <v>495</v>
      </c>
      <c r="E70" s="18" t="s">
        <v>496</v>
      </c>
      <c r="F70" s="18" t="s">
        <v>485</v>
      </c>
      <c r="G70" s="19" t="s">
        <v>499</v>
      </c>
      <c r="H70" s="19" t="s">
        <v>498</v>
      </c>
      <c r="I70" s="56" t="s">
        <v>487</v>
      </c>
      <c r="J70" s="56" t="s">
        <v>488</v>
      </c>
      <c r="K70" s="19" t="s">
        <v>492</v>
      </c>
      <c r="L70" s="44" t="s">
        <v>490</v>
      </c>
      <c r="M70" s="193">
        <v>1</v>
      </c>
      <c r="N70" s="30">
        <v>45139</v>
      </c>
      <c r="O70" s="30">
        <v>45199</v>
      </c>
      <c r="P70" s="8">
        <f t="shared" si="2"/>
        <v>8.6</v>
      </c>
      <c r="R70" s="167">
        <f t="shared" si="3"/>
        <v>0</v>
      </c>
      <c r="S70" s="8">
        <f t="shared" si="4"/>
        <v>0</v>
      </c>
      <c r="T70" s="8">
        <f t="shared" si="0"/>
        <v>0</v>
      </c>
      <c r="U70" s="8">
        <f t="shared" si="1"/>
        <v>0</v>
      </c>
      <c r="V70" s="168"/>
      <c r="W70" s="9"/>
      <c r="X70" s="9"/>
    </row>
    <row r="71" spans="1:24" ht="106.5" customHeight="1">
      <c r="A71" s="18" t="s">
        <v>25</v>
      </c>
      <c r="B71" s="18" t="s">
        <v>73</v>
      </c>
      <c r="C71" s="18">
        <v>2021</v>
      </c>
      <c r="D71" s="18" t="s">
        <v>495</v>
      </c>
      <c r="E71" s="18" t="s">
        <v>496</v>
      </c>
      <c r="F71" s="18" t="s">
        <v>485</v>
      </c>
      <c r="G71" s="19" t="s">
        <v>499</v>
      </c>
      <c r="H71" s="19" t="s">
        <v>498</v>
      </c>
      <c r="I71" s="56" t="s">
        <v>487</v>
      </c>
      <c r="J71" s="56" t="s">
        <v>488</v>
      </c>
      <c r="K71" s="19" t="s">
        <v>493</v>
      </c>
      <c r="L71" s="44" t="s">
        <v>494</v>
      </c>
      <c r="M71" s="193">
        <v>1</v>
      </c>
      <c r="N71" s="20">
        <v>45170</v>
      </c>
      <c r="O71" s="20">
        <v>45260</v>
      </c>
      <c r="P71" s="8">
        <f t="shared" si="2"/>
        <v>12.9</v>
      </c>
      <c r="R71" s="167">
        <f t="shared" si="3"/>
        <v>0</v>
      </c>
      <c r="S71" s="8">
        <f t="shared" si="4"/>
        <v>0</v>
      </c>
      <c r="T71" s="8">
        <f t="shared" si="0"/>
        <v>0</v>
      </c>
      <c r="U71" s="8">
        <f t="shared" si="1"/>
        <v>0</v>
      </c>
      <c r="V71" s="168"/>
      <c r="W71" s="9"/>
      <c r="X71" s="9"/>
    </row>
    <row r="72" spans="1:24" ht="106.5" customHeight="1">
      <c r="A72" s="18" t="s">
        <v>25</v>
      </c>
      <c r="B72" s="18" t="s">
        <v>36</v>
      </c>
      <c r="C72" s="18">
        <v>2022</v>
      </c>
      <c r="D72" s="18" t="s">
        <v>500</v>
      </c>
      <c r="E72" s="18" t="s">
        <v>501</v>
      </c>
      <c r="F72" s="18" t="s">
        <v>485</v>
      </c>
      <c r="G72" s="19" t="s">
        <v>502</v>
      </c>
      <c r="H72" s="19" t="s">
        <v>77</v>
      </c>
      <c r="I72" s="56" t="s">
        <v>487</v>
      </c>
      <c r="J72" s="56" t="s">
        <v>488</v>
      </c>
      <c r="K72" s="19" t="s">
        <v>489</v>
      </c>
      <c r="L72" s="44" t="s">
        <v>490</v>
      </c>
      <c r="M72" s="193">
        <v>1</v>
      </c>
      <c r="N72" s="30">
        <v>45139</v>
      </c>
      <c r="O72" s="30">
        <v>45199</v>
      </c>
      <c r="P72" s="8">
        <f t="shared" si="2"/>
        <v>8.6</v>
      </c>
      <c r="R72" s="167">
        <f t="shared" si="3"/>
        <v>0</v>
      </c>
      <c r="S72" s="8">
        <f t="shared" si="4"/>
        <v>0</v>
      </c>
      <c r="T72" s="8">
        <f t="shared" si="0"/>
        <v>0</v>
      </c>
      <c r="U72" s="8">
        <f t="shared" si="1"/>
        <v>0</v>
      </c>
      <c r="V72" s="168"/>
      <c r="W72" s="9"/>
      <c r="X72" s="9"/>
    </row>
    <row r="73" spans="1:24" ht="106.5" customHeight="1">
      <c r="A73" s="18" t="s">
        <v>25</v>
      </c>
      <c r="B73" s="18" t="s">
        <v>36</v>
      </c>
      <c r="C73" s="18">
        <v>2022</v>
      </c>
      <c r="D73" s="18" t="s">
        <v>500</v>
      </c>
      <c r="E73" s="18" t="s">
        <v>501</v>
      </c>
      <c r="F73" s="18" t="s">
        <v>485</v>
      </c>
      <c r="G73" s="19" t="s">
        <v>503</v>
      </c>
      <c r="H73" s="19" t="s">
        <v>77</v>
      </c>
      <c r="I73" s="56" t="s">
        <v>487</v>
      </c>
      <c r="J73" s="56" t="s">
        <v>488</v>
      </c>
      <c r="K73" s="19" t="s">
        <v>504</v>
      </c>
      <c r="L73" s="44" t="s">
        <v>490</v>
      </c>
      <c r="M73" s="193">
        <v>1</v>
      </c>
      <c r="N73" s="30">
        <v>45139</v>
      </c>
      <c r="O73" s="30">
        <v>45199</v>
      </c>
      <c r="P73" s="8">
        <f t="shared" si="2"/>
        <v>8.6</v>
      </c>
      <c r="R73" s="167">
        <f t="shared" si="3"/>
        <v>0</v>
      </c>
      <c r="S73" s="8">
        <f t="shared" si="4"/>
        <v>0</v>
      </c>
      <c r="T73" s="8">
        <f t="shared" si="0"/>
        <v>0</v>
      </c>
      <c r="U73" s="8">
        <f t="shared" si="1"/>
        <v>0</v>
      </c>
      <c r="V73" s="168"/>
      <c r="W73" s="9"/>
      <c r="X73" s="9"/>
    </row>
    <row r="74" spans="1:24" ht="106.5" customHeight="1">
      <c r="A74" s="18" t="s">
        <v>25</v>
      </c>
      <c r="B74" s="18" t="s">
        <v>36</v>
      </c>
      <c r="C74" s="18">
        <v>2022</v>
      </c>
      <c r="D74" s="18" t="s">
        <v>500</v>
      </c>
      <c r="E74" s="18" t="s">
        <v>501</v>
      </c>
      <c r="F74" s="18" t="s">
        <v>485</v>
      </c>
      <c r="G74" s="19" t="s">
        <v>503</v>
      </c>
      <c r="H74" s="19" t="s">
        <v>77</v>
      </c>
      <c r="I74" s="56" t="s">
        <v>487</v>
      </c>
      <c r="J74" s="56" t="s">
        <v>488</v>
      </c>
      <c r="K74" s="19" t="s">
        <v>505</v>
      </c>
      <c r="L74" s="44" t="s">
        <v>494</v>
      </c>
      <c r="M74" s="193">
        <v>1</v>
      </c>
      <c r="N74" s="20">
        <v>45170</v>
      </c>
      <c r="O74" s="20">
        <v>45260</v>
      </c>
      <c r="P74" s="8">
        <f t="shared" si="2"/>
        <v>12.9</v>
      </c>
      <c r="R74" s="167">
        <f t="shared" si="3"/>
        <v>0</v>
      </c>
      <c r="S74" s="8">
        <f t="shared" si="4"/>
        <v>0</v>
      </c>
      <c r="T74" s="8">
        <f t="shared" si="0"/>
        <v>0</v>
      </c>
      <c r="U74" s="8">
        <f t="shared" si="1"/>
        <v>0</v>
      </c>
      <c r="V74" s="168"/>
      <c r="W74" s="9"/>
      <c r="X74" s="9"/>
    </row>
    <row r="75" spans="1:24" ht="106.5" customHeight="1">
      <c r="A75" s="33" t="s">
        <v>25</v>
      </c>
      <c r="B75" s="33" t="s">
        <v>36</v>
      </c>
      <c r="C75" s="33">
        <v>2022</v>
      </c>
      <c r="D75" s="33" t="s">
        <v>284</v>
      </c>
      <c r="E75" s="33" t="s">
        <v>285</v>
      </c>
      <c r="F75" s="33" t="s">
        <v>506</v>
      </c>
      <c r="G75" s="10" t="s">
        <v>507</v>
      </c>
      <c r="H75" s="10" t="s">
        <v>287</v>
      </c>
      <c r="I75" s="10" t="s">
        <v>508</v>
      </c>
      <c r="J75" s="10" t="s">
        <v>509</v>
      </c>
      <c r="K75" s="60" t="s">
        <v>510</v>
      </c>
      <c r="L75" s="10" t="s">
        <v>276</v>
      </c>
      <c r="M75" s="226">
        <v>1</v>
      </c>
      <c r="N75" s="61">
        <v>45155</v>
      </c>
      <c r="O75" s="61">
        <v>45199</v>
      </c>
      <c r="P75" s="8">
        <f t="shared" si="2"/>
        <v>6.3</v>
      </c>
      <c r="R75" s="167">
        <f t="shared" si="3"/>
        <v>0</v>
      </c>
      <c r="S75" s="8">
        <f t="shared" si="4"/>
        <v>0</v>
      </c>
      <c r="T75" s="8">
        <f t="shared" ref="T75:T137" si="5">+IF(O75&lt;=$B$6,S75,0)</f>
        <v>0</v>
      </c>
      <c r="U75" s="8">
        <f t="shared" ref="U75:U137" si="6">+IF($B$6&gt;=O75,P75,0)</f>
        <v>0</v>
      </c>
      <c r="V75" s="168"/>
      <c r="W75" s="9"/>
      <c r="X75" s="9"/>
    </row>
    <row r="76" spans="1:24" ht="106.5" customHeight="1">
      <c r="A76" s="33" t="s">
        <v>25</v>
      </c>
      <c r="B76" s="33" t="s">
        <v>36</v>
      </c>
      <c r="C76" s="33">
        <v>2022</v>
      </c>
      <c r="D76" s="33" t="s">
        <v>284</v>
      </c>
      <c r="E76" s="33" t="s">
        <v>285</v>
      </c>
      <c r="F76" s="33" t="s">
        <v>506</v>
      </c>
      <c r="G76" s="10" t="s">
        <v>507</v>
      </c>
      <c r="H76" s="10" t="s">
        <v>287</v>
      </c>
      <c r="I76" s="10" t="s">
        <v>508</v>
      </c>
      <c r="J76" s="10" t="s">
        <v>509</v>
      </c>
      <c r="K76" s="10" t="s">
        <v>511</v>
      </c>
      <c r="L76" s="10" t="s">
        <v>512</v>
      </c>
      <c r="M76" s="226">
        <v>5</v>
      </c>
      <c r="N76" s="61">
        <v>45153</v>
      </c>
      <c r="O76" s="61">
        <v>45289</v>
      </c>
      <c r="P76" s="8">
        <f t="shared" ref="P76:P139" si="7">ROUND(((O76-N76)/7),1)</f>
        <v>19.399999999999999</v>
      </c>
      <c r="R76" s="167">
        <f t="shared" ref="R76:R138" si="8">IF(Q76=0,0,+Q76/M76)</f>
        <v>0</v>
      </c>
      <c r="S76" s="8">
        <f t="shared" ref="S76:S138" si="9">ROUND((P76*R76),1)</f>
        <v>0</v>
      </c>
      <c r="T76" s="8">
        <f t="shared" si="5"/>
        <v>0</v>
      </c>
      <c r="U76" s="8">
        <f t="shared" si="6"/>
        <v>0</v>
      </c>
      <c r="V76" s="168"/>
      <c r="W76" s="9"/>
      <c r="X76" s="9"/>
    </row>
    <row r="77" spans="1:24" ht="106.5" customHeight="1">
      <c r="A77" s="33" t="s">
        <v>25</v>
      </c>
      <c r="B77" s="33" t="s">
        <v>36</v>
      </c>
      <c r="C77" s="33">
        <v>2022</v>
      </c>
      <c r="D77" s="33" t="s">
        <v>284</v>
      </c>
      <c r="E77" s="33" t="s">
        <v>285</v>
      </c>
      <c r="F77" s="33" t="s">
        <v>506</v>
      </c>
      <c r="G77" s="10" t="s">
        <v>507</v>
      </c>
      <c r="H77" s="10" t="s">
        <v>287</v>
      </c>
      <c r="I77" s="10" t="s">
        <v>508</v>
      </c>
      <c r="J77" s="10" t="s">
        <v>509</v>
      </c>
      <c r="K77" s="10" t="s">
        <v>513</v>
      </c>
      <c r="L77" s="10" t="s">
        <v>282</v>
      </c>
      <c r="M77" s="226">
        <v>5</v>
      </c>
      <c r="N77" s="61">
        <v>45139</v>
      </c>
      <c r="O77" s="61">
        <v>45289</v>
      </c>
      <c r="P77" s="8">
        <f t="shared" si="7"/>
        <v>21.4</v>
      </c>
      <c r="R77" s="167">
        <f t="shared" si="8"/>
        <v>0</v>
      </c>
      <c r="S77" s="8">
        <f t="shared" si="9"/>
        <v>0</v>
      </c>
      <c r="T77" s="8">
        <f t="shared" si="5"/>
        <v>0</v>
      </c>
      <c r="U77" s="8">
        <f t="shared" si="6"/>
        <v>0</v>
      </c>
      <c r="V77" s="168"/>
      <c r="W77" s="9"/>
      <c r="X77" s="9"/>
    </row>
    <row r="78" spans="1:24" ht="106.5" customHeight="1">
      <c r="A78" s="33" t="s">
        <v>25</v>
      </c>
      <c r="B78" s="33" t="s">
        <v>36</v>
      </c>
      <c r="C78" s="33">
        <v>2022</v>
      </c>
      <c r="D78" s="33" t="s">
        <v>284</v>
      </c>
      <c r="E78" s="33" t="s">
        <v>285</v>
      </c>
      <c r="F78" s="33" t="s">
        <v>506</v>
      </c>
      <c r="G78" s="10" t="s">
        <v>507</v>
      </c>
      <c r="H78" s="10" t="s">
        <v>287</v>
      </c>
      <c r="I78" s="10" t="s">
        <v>508</v>
      </c>
      <c r="J78" s="10" t="s">
        <v>509</v>
      </c>
      <c r="K78" s="10" t="s">
        <v>514</v>
      </c>
      <c r="L78" s="10" t="s">
        <v>280</v>
      </c>
      <c r="M78" s="226">
        <v>5</v>
      </c>
      <c r="N78" s="61">
        <v>45139</v>
      </c>
      <c r="O78" s="61">
        <v>45289</v>
      </c>
      <c r="P78" s="8">
        <f t="shared" si="7"/>
        <v>21.4</v>
      </c>
      <c r="R78" s="167">
        <f t="shared" si="8"/>
        <v>0</v>
      </c>
      <c r="S78" s="8">
        <f t="shared" si="9"/>
        <v>0</v>
      </c>
      <c r="T78" s="8">
        <f t="shared" si="5"/>
        <v>0</v>
      </c>
      <c r="U78" s="8">
        <f t="shared" si="6"/>
        <v>0</v>
      </c>
      <c r="V78" s="168"/>
      <c r="W78" s="9"/>
      <c r="X78" s="9"/>
    </row>
    <row r="79" spans="1:24" ht="106.5" customHeight="1">
      <c r="A79" s="33" t="s">
        <v>25</v>
      </c>
      <c r="B79" s="33" t="s">
        <v>36</v>
      </c>
      <c r="C79" s="33">
        <v>2022</v>
      </c>
      <c r="D79" s="33" t="s">
        <v>284</v>
      </c>
      <c r="E79" s="33" t="s">
        <v>285</v>
      </c>
      <c r="F79" s="33" t="s">
        <v>506</v>
      </c>
      <c r="G79" s="10" t="s">
        <v>507</v>
      </c>
      <c r="H79" s="10" t="s">
        <v>287</v>
      </c>
      <c r="I79" s="10" t="s">
        <v>508</v>
      </c>
      <c r="J79" s="10" t="s">
        <v>509</v>
      </c>
      <c r="K79" s="10" t="s">
        <v>515</v>
      </c>
      <c r="L79" s="10" t="s">
        <v>276</v>
      </c>
      <c r="M79" s="226">
        <v>5</v>
      </c>
      <c r="N79" s="61">
        <v>45139</v>
      </c>
      <c r="O79" s="61">
        <v>45289</v>
      </c>
      <c r="P79" s="8">
        <f t="shared" si="7"/>
        <v>21.4</v>
      </c>
      <c r="R79" s="167">
        <f t="shared" si="8"/>
        <v>0</v>
      </c>
      <c r="S79" s="8">
        <f t="shared" si="9"/>
        <v>0</v>
      </c>
      <c r="T79" s="8">
        <f t="shared" si="5"/>
        <v>0</v>
      </c>
      <c r="U79" s="8">
        <f t="shared" si="6"/>
        <v>0</v>
      </c>
      <c r="V79" s="168"/>
      <c r="W79" s="9"/>
      <c r="X79" s="9"/>
    </row>
    <row r="80" spans="1:24" ht="106.5" customHeight="1">
      <c r="A80" s="8" t="s">
        <v>25</v>
      </c>
      <c r="B80" s="8" t="s">
        <v>321</v>
      </c>
      <c r="C80" s="8">
        <v>2017</v>
      </c>
      <c r="D80" s="8" t="s">
        <v>518</v>
      </c>
      <c r="E80" s="8" t="s">
        <v>519</v>
      </c>
      <c r="F80" s="8" t="s">
        <v>520</v>
      </c>
      <c r="G80" s="9" t="s">
        <v>521</v>
      </c>
      <c r="H80" s="9" t="s">
        <v>522</v>
      </c>
      <c r="I80" s="9" t="s">
        <v>523</v>
      </c>
      <c r="J80" s="9" t="s">
        <v>524</v>
      </c>
      <c r="K80" s="9" t="s">
        <v>525</v>
      </c>
      <c r="L80" s="9" t="s">
        <v>479</v>
      </c>
      <c r="M80" s="221">
        <v>1</v>
      </c>
      <c r="N80" s="37">
        <v>45139</v>
      </c>
      <c r="O80" s="37">
        <v>45260</v>
      </c>
      <c r="P80" s="8">
        <f t="shared" si="7"/>
        <v>17.3</v>
      </c>
      <c r="R80" s="167">
        <f t="shared" si="8"/>
        <v>0</v>
      </c>
      <c r="S80" s="8">
        <f t="shared" si="9"/>
        <v>0</v>
      </c>
      <c r="T80" s="8">
        <f t="shared" si="5"/>
        <v>0</v>
      </c>
      <c r="U80" s="8">
        <f t="shared" si="6"/>
        <v>0</v>
      </c>
      <c r="V80" s="168"/>
      <c r="W80" s="9"/>
      <c r="X80" s="9"/>
    </row>
    <row r="81" spans="1:24" ht="106.5" customHeight="1">
      <c r="A81" s="8" t="s">
        <v>25</v>
      </c>
      <c r="B81" s="8" t="s">
        <v>321</v>
      </c>
      <c r="C81" s="8">
        <v>2017</v>
      </c>
      <c r="D81" s="8" t="s">
        <v>518</v>
      </c>
      <c r="E81" s="8" t="s">
        <v>519</v>
      </c>
      <c r="F81" s="8" t="s">
        <v>520</v>
      </c>
      <c r="G81" s="9" t="s">
        <v>521</v>
      </c>
      <c r="H81" s="9" t="s">
        <v>522</v>
      </c>
      <c r="I81" s="9" t="s">
        <v>523</v>
      </c>
      <c r="J81" s="9" t="s">
        <v>524</v>
      </c>
      <c r="K81" s="9" t="s">
        <v>526</v>
      </c>
      <c r="L81" s="9" t="s">
        <v>527</v>
      </c>
      <c r="M81" s="221">
        <v>1</v>
      </c>
      <c r="N81" s="37">
        <v>45139</v>
      </c>
      <c r="O81" s="37">
        <v>45260</v>
      </c>
      <c r="P81" s="8">
        <f t="shared" si="7"/>
        <v>17.3</v>
      </c>
      <c r="R81" s="167">
        <f t="shared" si="8"/>
        <v>0</v>
      </c>
      <c r="S81" s="8">
        <f t="shared" si="9"/>
        <v>0</v>
      </c>
      <c r="T81" s="8">
        <f t="shared" si="5"/>
        <v>0</v>
      </c>
      <c r="U81" s="8">
        <f t="shared" si="6"/>
        <v>0</v>
      </c>
      <c r="V81" s="168"/>
      <c r="W81" s="9"/>
      <c r="X81" s="9"/>
    </row>
    <row r="82" spans="1:24" ht="106.5" customHeight="1">
      <c r="A82" s="8" t="s">
        <v>25</v>
      </c>
      <c r="B82" s="8" t="s">
        <v>321</v>
      </c>
      <c r="C82" s="8">
        <v>2017</v>
      </c>
      <c r="D82" s="8" t="s">
        <v>322</v>
      </c>
      <c r="E82" s="8" t="s">
        <v>323</v>
      </c>
      <c r="F82" s="8" t="s">
        <v>520</v>
      </c>
      <c r="G82" s="9" t="s">
        <v>325</v>
      </c>
      <c r="H82" s="9" t="s">
        <v>326</v>
      </c>
      <c r="I82" s="9" t="s">
        <v>528</v>
      </c>
      <c r="J82" s="9" t="s">
        <v>524</v>
      </c>
      <c r="K82" s="9" t="s">
        <v>525</v>
      </c>
      <c r="L82" s="9" t="s">
        <v>479</v>
      </c>
      <c r="M82" s="221">
        <v>1</v>
      </c>
      <c r="N82" s="37">
        <v>45139</v>
      </c>
      <c r="O82" s="37">
        <v>45260</v>
      </c>
      <c r="P82" s="8">
        <f t="shared" si="7"/>
        <v>17.3</v>
      </c>
      <c r="R82" s="167">
        <f t="shared" si="8"/>
        <v>0</v>
      </c>
      <c r="S82" s="8">
        <f t="shared" si="9"/>
        <v>0</v>
      </c>
      <c r="T82" s="8">
        <f t="shared" si="5"/>
        <v>0</v>
      </c>
      <c r="U82" s="8">
        <f t="shared" si="6"/>
        <v>0</v>
      </c>
      <c r="V82" s="168"/>
      <c r="W82" s="9"/>
      <c r="X82" s="9"/>
    </row>
    <row r="83" spans="1:24" ht="106.5" customHeight="1">
      <c r="A83" s="8" t="s">
        <v>25</v>
      </c>
      <c r="B83" s="8" t="s">
        <v>321</v>
      </c>
      <c r="C83" s="8">
        <v>2017</v>
      </c>
      <c r="D83" s="8" t="s">
        <v>322</v>
      </c>
      <c r="E83" s="8" t="s">
        <v>323</v>
      </c>
      <c r="F83" s="8" t="s">
        <v>520</v>
      </c>
      <c r="G83" s="9" t="s">
        <v>325</v>
      </c>
      <c r="H83" s="9" t="s">
        <v>326</v>
      </c>
      <c r="I83" s="9" t="s">
        <v>528</v>
      </c>
      <c r="J83" s="9" t="s">
        <v>524</v>
      </c>
      <c r="K83" s="9" t="s">
        <v>526</v>
      </c>
      <c r="L83" s="9" t="s">
        <v>527</v>
      </c>
      <c r="M83" s="221">
        <v>1</v>
      </c>
      <c r="N83" s="37">
        <v>45139</v>
      </c>
      <c r="O83" s="37">
        <v>45260</v>
      </c>
      <c r="P83" s="8">
        <f t="shared" si="7"/>
        <v>17.3</v>
      </c>
      <c r="R83" s="167">
        <f t="shared" si="8"/>
        <v>0</v>
      </c>
      <c r="S83" s="8">
        <f t="shared" si="9"/>
        <v>0</v>
      </c>
      <c r="T83" s="8">
        <f t="shared" si="5"/>
        <v>0</v>
      </c>
      <c r="U83" s="8">
        <f t="shared" si="6"/>
        <v>0</v>
      </c>
      <c r="V83" s="168"/>
      <c r="W83" s="9"/>
      <c r="X83" s="9"/>
    </row>
    <row r="84" spans="1:24" ht="106.5" customHeight="1">
      <c r="A84" s="8" t="s">
        <v>25</v>
      </c>
      <c r="B84" s="8" t="s">
        <v>309</v>
      </c>
      <c r="C84" s="8">
        <v>2019</v>
      </c>
      <c r="D84" s="8" t="s">
        <v>529</v>
      </c>
      <c r="E84" s="8" t="s">
        <v>530</v>
      </c>
      <c r="F84" s="8" t="s">
        <v>520</v>
      </c>
      <c r="G84" s="9" t="s">
        <v>531</v>
      </c>
      <c r="H84" s="9" t="s">
        <v>532</v>
      </c>
      <c r="I84" s="9" t="s">
        <v>523</v>
      </c>
      <c r="J84" s="9" t="s">
        <v>524</v>
      </c>
      <c r="K84" s="9" t="s">
        <v>525</v>
      </c>
      <c r="L84" s="9" t="s">
        <v>479</v>
      </c>
      <c r="M84" s="221">
        <v>1</v>
      </c>
      <c r="N84" s="37">
        <v>45139</v>
      </c>
      <c r="O84" s="37">
        <v>45260</v>
      </c>
      <c r="P84" s="8">
        <f t="shared" si="7"/>
        <v>17.3</v>
      </c>
      <c r="R84" s="167">
        <f t="shared" si="8"/>
        <v>0</v>
      </c>
      <c r="S84" s="8">
        <f t="shared" si="9"/>
        <v>0</v>
      </c>
      <c r="T84" s="8">
        <f t="shared" si="5"/>
        <v>0</v>
      </c>
      <c r="U84" s="8">
        <f t="shared" si="6"/>
        <v>0</v>
      </c>
      <c r="V84" s="168"/>
      <c r="W84" s="9"/>
      <c r="X84" s="9"/>
    </row>
    <row r="85" spans="1:24" ht="106.5" customHeight="1">
      <c r="A85" s="8" t="s">
        <v>25</v>
      </c>
      <c r="B85" s="8" t="s">
        <v>309</v>
      </c>
      <c r="C85" s="8">
        <v>2019</v>
      </c>
      <c r="D85" s="8" t="s">
        <v>529</v>
      </c>
      <c r="E85" s="8" t="s">
        <v>530</v>
      </c>
      <c r="F85" s="8" t="s">
        <v>520</v>
      </c>
      <c r="G85" s="9" t="s">
        <v>531</v>
      </c>
      <c r="H85" s="9" t="s">
        <v>532</v>
      </c>
      <c r="I85" s="9" t="s">
        <v>523</v>
      </c>
      <c r="J85" s="9" t="s">
        <v>524</v>
      </c>
      <c r="K85" s="9" t="s">
        <v>526</v>
      </c>
      <c r="L85" s="9" t="s">
        <v>527</v>
      </c>
      <c r="M85" s="221">
        <v>1</v>
      </c>
      <c r="N85" s="37">
        <v>45139</v>
      </c>
      <c r="O85" s="37">
        <v>45260</v>
      </c>
      <c r="P85" s="8">
        <f t="shared" si="7"/>
        <v>17.3</v>
      </c>
      <c r="R85" s="167">
        <f t="shared" si="8"/>
        <v>0</v>
      </c>
      <c r="S85" s="8">
        <f t="shared" si="9"/>
        <v>0</v>
      </c>
      <c r="T85" s="8">
        <f t="shared" si="5"/>
        <v>0</v>
      </c>
      <c r="U85" s="8">
        <f t="shared" si="6"/>
        <v>0</v>
      </c>
      <c r="V85" s="168"/>
      <c r="W85" s="9"/>
      <c r="X85" s="9"/>
    </row>
    <row r="86" spans="1:24" ht="106.5" customHeight="1">
      <c r="A86" s="8" t="s">
        <v>25</v>
      </c>
      <c r="B86" s="8" t="s">
        <v>292</v>
      </c>
      <c r="C86" s="8">
        <v>2020</v>
      </c>
      <c r="D86" s="8" t="s">
        <v>533</v>
      </c>
      <c r="E86" s="8" t="s">
        <v>534</v>
      </c>
      <c r="F86" s="8" t="s">
        <v>520</v>
      </c>
      <c r="G86" s="9" t="s">
        <v>535</v>
      </c>
      <c r="H86" s="9" t="s">
        <v>536</v>
      </c>
      <c r="I86" s="9" t="s">
        <v>523</v>
      </c>
      <c r="J86" s="9" t="s">
        <v>524</v>
      </c>
      <c r="K86" s="9" t="s">
        <v>525</v>
      </c>
      <c r="L86" s="9" t="s">
        <v>479</v>
      </c>
      <c r="M86" s="221">
        <v>1</v>
      </c>
      <c r="N86" s="37">
        <v>45139</v>
      </c>
      <c r="O86" s="37">
        <v>45260</v>
      </c>
      <c r="P86" s="8">
        <f t="shared" si="7"/>
        <v>17.3</v>
      </c>
      <c r="R86" s="167">
        <f t="shared" si="8"/>
        <v>0</v>
      </c>
      <c r="S86" s="8">
        <f t="shared" si="9"/>
        <v>0</v>
      </c>
      <c r="T86" s="8">
        <f t="shared" si="5"/>
        <v>0</v>
      </c>
      <c r="U86" s="8">
        <f t="shared" si="6"/>
        <v>0</v>
      </c>
      <c r="V86" s="168"/>
      <c r="W86" s="9"/>
      <c r="X86" s="9"/>
    </row>
    <row r="87" spans="1:24" ht="106.5" customHeight="1">
      <c r="A87" s="8" t="s">
        <v>25</v>
      </c>
      <c r="B87" s="8" t="s">
        <v>292</v>
      </c>
      <c r="C87" s="8">
        <v>2020</v>
      </c>
      <c r="D87" s="8" t="s">
        <v>533</v>
      </c>
      <c r="E87" s="8" t="s">
        <v>534</v>
      </c>
      <c r="F87" s="8" t="s">
        <v>520</v>
      </c>
      <c r="G87" s="9" t="s">
        <v>535</v>
      </c>
      <c r="H87" s="9" t="s">
        <v>536</v>
      </c>
      <c r="I87" s="9" t="s">
        <v>523</v>
      </c>
      <c r="J87" s="9" t="s">
        <v>524</v>
      </c>
      <c r="K87" s="9" t="s">
        <v>526</v>
      </c>
      <c r="L87" s="9" t="s">
        <v>527</v>
      </c>
      <c r="M87" s="221">
        <v>1</v>
      </c>
      <c r="N87" s="37">
        <v>45139</v>
      </c>
      <c r="O87" s="37">
        <v>45260</v>
      </c>
      <c r="P87" s="8">
        <f t="shared" si="7"/>
        <v>17.3</v>
      </c>
      <c r="R87" s="167">
        <f t="shared" si="8"/>
        <v>0</v>
      </c>
      <c r="S87" s="8">
        <f t="shared" si="9"/>
        <v>0</v>
      </c>
      <c r="T87" s="8">
        <f t="shared" si="5"/>
        <v>0</v>
      </c>
      <c r="U87" s="8">
        <f t="shared" si="6"/>
        <v>0</v>
      </c>
      <c r="V87" s="168"/>
      <c r="W87" s="9"/>
      <c r="X87" s="9"/>
    </row>
    <row r="88" spans="1:24" ht="106.5" customHeight="1">
      <c r="A88" s="8" t="s">
        <v>25</v>
      </c>
      <c r="B88" s="8" t="s">
        <v>292</v>
      </c>
      <c r="C88" s="8">
        <v>2020</v>
      </c>
      <c r="D88" s="8" t="s">
        <v>537</v>
      </c>
      <c r="E88" s="8" t="s">
        <v>538</v>
      </c>
      <c r="F88" s="8" t="s">
        <v>520</v>
      </c>
      <c r="G88" s="9" t="s">
        <v>539</v>
      </c>
      <c r="H88" s="9" t="s">
        <v>540</v>
      </c>
      <c r="I88" s="9" t="s">
        <v>523</v>
      </c>
      <c r="J88" s="9" t="s">
        <v>524</v>
      </c>
      <c r="K88" s="9" t="s">
        <v>525</v>
      </c>
      <c r="L88" s="9" t="s">
        <v>479</v>
      </c>
      <c r="M88" s="221">
        <v>1</v>
      </c>
      <c r="N88" s="37">
        <v>45139</v>
      </c>
      <c r="O88" s="37">
        <v>45260</v>
      </c>
      <c r="P88" s="8">
        <f t="shared" si="7"/>
        <v>17.3</v>
      </c>
      <c r="R88" s="167">
        <f t="shared" si="8"/>
        <v>0</v>
      </c>
      <c r="S88" s="8">
        <f t="shared" si="9"/>
        <v>0</v>
      </c>
      <c r="T88" s="8">
        <f t="shared" si="5"/>
        <v>0</v>
      </c>
      <c r="U88" s="8">
        <f t="shared" si="6"/>
        <v>0</v>
      </c>
      <c r="V88" s="168"/>
      <c r="W88" s="9"/>
      <c r="X88" s="9"/>
    </row>
    <row r="89" spans="1:24" ht="106.5" customHeight="1">
      <c r="A89" s="8" t="s">
        <v>25</v>
      </c>
      <c r="B89" s="8" t="s">
        <v>292</v>
      </c>
      <c r="C89" s="8">
        <v>2020</v>
      </c>
      <c r="D89" s="8" t="s">
        <v>537</v>
      </c>
      <c r="E89" s="8" t="s">
        <v>538</v>
      </c>
      <c r="F89" s="8" t="s">
        <v>520</v>
      </c>
      <c r="G89" s="9" t="s">
        <v>539</v>
      </c>
      <c r="H89" s="9" t="s">
        <v>540</v>
      </c>
      <c r="I89" s="9" t="s">
        <v>523</v>
      </c>
      <c r="J89" s="9" t="s">
        <v>524</v>
      </c>
      <c r="K89" s="9" t="s">
        <v>526</v>
      </c>
      <c r="L89" s="9" t="s">
        <v>527</v>
      </c>
      <c r="M89" s="221">
        <v>1</v>
      </c>
      <c r="N89" s="37">
        <v>45139</v>
      </c>
      <c r="O89" s="37">
        <v>45260</v>
      </c>
      <c r="P89" s="8">
        <f t="shared" si="7"/>
        <v>17.3</v>
      </c>
      <c r="R89" s="167">
        <f t="shared" si="8"/>
        <v>0</v>
      </c>
      <c r="S89" s="8">
        <f t="shared" si="9"/>
        <v>0</v>
      </c>
      <c r="T89" s="8">
        <f t="shared" si="5"/>
        <v>0</v>
      </c>
      <c r="U89" s="8">
        <f t="shared" si="6"/>
        <v>0</v>
      </c>
      <c r="V89" s="168"/>
      <c r="W89" s="9"/>
      <c r="X89" s="9"/>
    </row>
    <row r="90" spans="1:24" ht="106.5" customHeight="1">
      <c r="A90" s="8" t="s">
        <v>25</v>
      </c>
      <c r="B90" s="8" t="s">
        <v>73</v>
      </c>
      <c r="C90" s="8">
        <v>2021</v>
      </c>
      <c r="D90" s="8" t="s">
        <v>541</v>
      </c>
      <c r="E90" s="8" t="s">
        <v>542</v>
      </c>
      <c r="F90" s="8" t="s">
        <v>520</v>
      </c>
      <c r="G90" s="9" t="s">
        <v>543</v>
      </c>
      <c r="H90" s="9" t="s">
        <v>544</v>
      </c>
      <c r="I90" s="9" t="s">
        <v>545</v>
      </c>
      <c r="J90" s="9" t="s">
        <v>546</v>
      </c>
      <c r="K90" s="9" t="s">
        <v>547</v>
      </c>
      <c r="L90" s="9" t="s">
        <v>466</v>
      </c>
      <c r="M90" s="221">
        <v>1</v>
      </c>
      <c r="N90" s="101">
        <v>45139</v>
      </c>
      <c r="O90" s="30">
        <v>45199</v>
      </c>
      <c r="P90" s="8">
        <f t="shared" si="7"/>
        <v>8.6</v>
      </c>
      <c r="R90" s="167">
        <f t="shared" si="8"/>
        <v>0</v>
      </c>
      <c r="S90" s="8">
        <f t="shared" si="9"/>
        <v>0</v>
      </c>
      <c r="T90" s="8">
        <f t="shared" si="5"/>
        <v>0</v>
      </c>
      <c r="U90" s="8">
        <f t="shared" si="6"/>
        <v>0</v>
      </c>
      <c r="V90" s="168"/>
      <c r="W90" s="9"/>
      <c r="X90" s="9"/>
    </row>
    <row r="91" spans="1:24" ht="106.5" customHeight="1">
      <c r="A91" s="8" t="s">
        <v>25</v>
      </c>
      <c r="B91" s="8" t="s">
        <v>73</v>
      </c>
      <c r="C91" s="8">
        <v>2021</v>
      </c>
      <c r="D91" s="8" t="s">
        <v>207</v>
      </c>
      <c r="E91" s="8" t="s">
        <v>270</v>
      </c>
      <c r="F91" s="8" t="s">
        <v>520</v>
      </c>
      <c r="G91" s="9" t="s">
        <v>548</v>
      </c>
      <c r="H91" s="9" t="s">
        <v>210</v>
      </c>
      <c r="I91" s="9" t="s">
        <v>549</v>
      </c>
      <c r="J91" s="9" t="s">
        <v>524</v>
      </c>
      <c r="K91" s="9" t="s">
        <v>525</v>
      </c>
      <c r="L91" s="9" t="s">
        <v>479</v>
      </c>
      <c r="M91" s="221">
        <v>1</v>
      </c>
      <c r="N91" s="37">
        <v>45139</v>
      </c>
      <c r="O91" s="37">
        <v>45260</v>
      </c>
      <c r="P91" s="8">
        <f t="shared" si="7"/>
        <v>17.3</v>
      </c>
      <c r="R91" s="167">
        <f t="shared" si="8"/>
        <v>0</v>
      </c>
      <c r="S91" s="8">
        <f t="shared" si="9"/>
        <v>0</v>
      </c>
      <c r="T91" s="8">
        <f t="shared" si="5"/>
        <v>0</v>
      </c>
      <c r="U91" s="8">
        <f t="shared" si="6"/>
        <v>0</v>
      </c>
      <c r="V91" s="168"/>
      <c r="W91" s="9"/>
      <c r="X91" s="9"/>
    </row>
    <row r="92" spans="1:24" ht="106.5" customHeight="1">
      <c r="A92" s="8" t="s">
        <v>25</v>
      </c>
      <c r="B92" s="8" t="s">
        <v>73</v>
      </c>
      <c r="C92" s="8">
        <v>2021</v>
      </c>
      <c r="D92" s="8" t="s">
        <v>207</v>
      </c>
      <c r="E92" s="8" t="s">
        <v>270</v>
      </c>
      <c r="F92" s="8" t="s">
        <v>520</v>
      </c>
      <c r="G92" s="9" t="s">
        <v>548</v>
      </c>
      <c r="H92" s="9" t="s">
        <v>210</v>
      </c>
      <c r="I92" s="9" t="s">
        <v>549</v>
      </c>
      <c r="J92" s="9" t="s">
        <v>524</v>
      </c>
      <c r="K92" s="9" t="s">
        <v>526</v>
      </c>
      <c r="L92" s="9" t="s">
        <v>527</v>
      </c>
      <c r="M92" s="221">
        <v>1</v>
      </c>
      <c r="N92" s="37">
        <v>45139</v>
      </c>
      <c r="O92" s="37">
        <v>45260</v>
      </c>
      <c r="P92" s="8">
        <f t="shared" si="7"/>
        <v>17.3</v>
      </c>
      <c r="R92" s="167">
        <f t="shared" si="8"/>
        <v>0</v>
      </c>
      <c r="S92" s="8">
        <f t="shared" si="9"/>
        <v>0</v>
      </c>
      <c r="T92" s="8">
        <f t="shared" si="5"/>
        <v>0</v>
      </c>
      <c r="U92" s="8">
        <f t="shared" si="6"/>
        <v>0</v>
      </c>
      <c r="V92" s="168"/>
      <c r="W92" s="9"/>
      <c r="X92" s="9"/>
    </row>
    <row r="93" spans="1:24" ht="106.5" customHeight="1">
      <c r="A93" s="8" t="s">
        <v>25</v>
      </c>
      <c r="B93" s="8" t="s">
        <v>73</v>
      </c>
      <c r="C93" s="8">
        <v>2021</v>
      </c>
      <c r="D93" s="8" t="s">
        <v>74</v>
      </c>
      <c r="E93" s="8" t="s">
        <v>550</v>
      </c>
      <c r="F93" s="8" t="s">
        <v>520</v>
      </c>
      <c r="G93" s="9" t="s">
        <v>551</v>
      </c>
      <c r="H93" s="9" t="s">
        <v>77</v>
      </c>
      <c r="I93" s="9" t="s">
        <v>523</v>
      </c>
      <c r="J93" s="9" t="s">
        <v>524</v>
      </c>
      <c r="K93" s="9" t="s">
        <v>525</v>
      </c>
      <c r="L93" s="9" t="s">
        <v>479</v>
      </c>
      <c r="M93" s="221">
        <v>1</v>
      </c>
      <c r="N93" s="37">
        <v>45139</v>
      </c>
      <c r="O93" s="37">
        <v>45260</v>
      </c>
      <c r="P93" s="8">
        <f t="shared" si="7"/>
        <v>17.3</v>
      </c>
      <c r="R93" s="167">
        <f t="shared" si="8"/>
        <v>0</v>
      </c>
      <c r="S93" s="8">
        <f t="shared" si="9"/>
        <v>0</v>
      </c>
      <c r="T93" s="8">
        <f t="shared" si="5"/>
        <v>0</v>
      </c>
      <c r="U93" s="8">
        <f t="shared" si="6"/>
        <v>0</v>
      </c>
      <c r="V93" s="168"/>
      <c r="W93" s="9"/>
      <c r="X93" s="9"/>
    </row>
    <row r="94" spans="1:24" ht="106.5" customHeight="1">
      <c r="A94" s="8" t="s">
        <v>25</v>
      </c>
      <c r="B94" s="8" t="s">
        <v>73</v>
      </c>
      <c r="C94" s="8">
        <v>2021</v>
      </c>
      <c r="D94" s="8" t="s">
        <v>74</v>
      </c>
      <c r="E94" s="8" t="s">
        <v>550</v>
      </c>
      <c r="F94" s="8" t="s">
        <v>520</v>
      </c>
      <c r="G94" s="9" t="s">
        <v>551</v>
      </c>
      <c r="H94" s="9" t="s">
        <v>77</v>
      </c>
      <c r="I94" s="9" t="s">
        <v>523</v>
      </c>
      <c r="J94" s="9" t="s">
        <v>524</v>
      </c>
      <c r="K94" s="9" t="s">
        <v>526</v>
      </c>
      <c r="L94" s="9" t="s">
        <v>527</v>
      </c>
      <c r="M94" s="221">
        <v>1</v>
      </c>
      <c r="N94" s="37">
        <v>45139</v>
      </c>
      <c r="O94" s="37">
        <v>45260</v>
      </c>
      <c r="P94" s="8">
        <f t="shared" si="7"/>
        <v>17.3</v>
      </c>
      <c r="R94" s="167">
        <f t="shared" si="8"/>
        <v>0</v>
      </c>
      <c r="S94" s="8">
        <f t="shared" si="9"/>
        <v>0</v>
      </c>
      <c r="T94" s="8">
        <f t="shared" si="5"/>
        <v>0</v>
      </c>
      <c r="U94" s="8">
        <f t="shared" si="6"/>
        <v>0</v>
      </c>
      <c r="V94" s="168"/>
      <c r="W94" s="9"/>
      <c r="X94" s="9"/>
    </row>
    <row r="95" spans="1:24" ht="106.5" customHeight="1">
      <c r="A95" s="8" t="s">
        <v>25</v>
      </c>
      <c r="B95" s="8" t="s">
        <v>73</v>
      </c>
      <c r="C95" s="8">
        <v>2021</v>
      </c>
      <c r="D95" s="8" t="s">
        <v>483</v>
      </c>
      <c r="E95" s="8" t="s">
        <v>484</v>
      </c>
      <c r="F95" s="8" t="s">
        <v>520</v>
      </c>
      <c r="G95" s="9" t="s">
        <v>552</v>
      </c>
      <c r="H95" s="9" t="s">
        <v>77</v>
      </c>
      <c r="I95" s="9" t="s">
        <v>523</v>
      </c>
      <c r="J95" s="9" t="s">
        <v>524</v>
      </c>
      <c r="K95" s="9" t="s">
        <v>525</v>
      </c>
      <c r="L95" s="9" t="s">
        <v>479</v>
      </c>
      <c r="M95" s="221">
        <v>1</v>
      </c>
      <c r="N95" s="37">
        <v>45139</v>
      </c>
      <c r="O95" s="37">
        <v>45260</v>
      </c>
      <c r="P95" s="8">
        <f t="shared" si="7"/>
        <v>17.3</v>
      </c>
      <c r="R95" s="167">
        <f t="shared" si="8"/>
        <v>0</v>
      </c>
      <c r="S95" s="8">
        <f t="shared" si="9"/>
        <v>0</v>
      </c>
      <c r="T95" s="8">
        <f t="shared" si="5"/>
        <v>0</v>
      </c>
      <c r="U95" s="8">
        <f t="shared" si="6"/>
        <v>0</v>
      </c>
      <c r="V95" s="168"/>
      <c r="W95" s="9"/>
      <c r="X95" s="9"/>
    </row>
    <row r="96" spans="1:24" ht="106.5" customHeight="1">
      <c r="A96" s="8" t="s">
        <v>25</v>
      </c>
      <c r="B96" s="8" t="s">
        <v>73</v>
      </c>
      <c r="C96" s="8">
        <v>2021</v>
      </c>
      <c r="D96" s="8" t="s">
        <v>483</v>
      </c>
      <c r="E96" s="8" t="s">
        <v>484</v>
      </c>
      <c r="F96" s="8" t="s">
        <v>520</v>
      </c>
      <c r="G96" s="9" t="s">
        <v>552</v>
      </c>
      <c r="H96" s="9" t="s">
        <v>77</v>
      </c>
      <c r="I96" s="9" t="s">
        <v>523</v>
      </c>
      <c r="J96" s="9" t="s">
        <v>524</v>
      </c>
      <c r="K96" s="9" t="s">
        <v>526</v>
      </c>
      <c r="L96" s="9" t="s">
        <v>527</v>
      </c>
      <c r="M96" s="221">
        <v>1</v>
      </c>
      <c r="N96" s="37">
        <v>45139</v>
      </c>
      <c r="O96" s="37">
        <v>45260</v>
      </c>
      <c r="P96" s="8">
        <f t="shared" si="7"/>
        <v>17.3</v>
      </c>
      <c r="R96" s="167">
        <f t="shared" si="8"/>
        <v>0</v>
      </c>
      <c r="S96" s="8">
        <f t="shared" si="9"/>
        <v>0</v>
      </c>
      <c r="T96" s="8">
        <f t="shared" si="5"/>
        <v>0</v>
      </c>
      <c r="U96" s="8">
        <f t="shared" si="6"/>
        <v>0</v>
      </c>
      <c r="V96" s="168"/>
      <c r="W96" s="9"/>
      <c r="X96" s="9"/>
    </row>
    <row r="97" spans="1:24" ht="106.5" customHeight="1">
      <c r="A97" s="8" t="s">
        <v>25</v>
      </c>
      <c r="B97" s="8" t="s">
        <v>73</v>
      </c>
      <c r="C97" s="8">
        <v>2021</v>
      </c>
      <c r="D97" s="8" t="s">
        <v>495</v>
      </c>
      <c r="E97" s="8" t="s">
        <v>496</v>
      </c>
      <c r="F97" s="8" t="s">
        <v>520</v>
      </c>
      <c r="G97" s="9" t="s">
        <v>553</v>
      </c>
      <c r="H97" s="9" t="s">
        <v>498</v>
      </c>
      <c r="I97" s="9" t="s">
        <v>523</v>
      </c>
      <c r="J97" s="9" t="s">
        <v>524</v>
      </c>
      <c r="K97" s="9" t="s">
        <v>525</v>
      </c>
      <c r="L97" s="9" t="s">
        <v>479</v>
      </c>
      <c r="M97" s="221">
        <v>1</v>
      </c>
      <c r="N97" s="37">
        <v>45139</v>
      </c>
      <c r="O97" s="37">
        <v>45260</v>
      </c>
      <c r="P97" s="8">
        <f t="shared" si="7"/>
        <v>17.3</v>
      </c>
      <c r="R97" s="167">
        <f t="shared" si="8"/>
        <v>0</v>
      </c>
      <c r="S97" s="8">
        <f t="shared" si="9"/>
        <v>0</v>
      </c>
      <c r="T97" s="8">
        <f t="shared" si="5"/>
        <v>0</v>
      </c>
      <c r="U97" s="8">
        <f t="shared" si="6"/>
        <v>0</v>
      </c>
      <c r="V97" s="168"/>
      <c r="W97" s="9"/>
      <c r="X97" s="9"/>
    </row>
    <row r="98" spans="1:24" ht="106.5" customHeight="1">
      <c r="A98" s="8" t="s">
        <v>25</v>
      </c>
      <c r="B98" s="8" t="s">
        <v>73</v>
      </c>
      <c r="C98" s="8">
        <v>2021</v>
      </c>
      <c r="D98" s="8" t="s">
        <v>495</v>
      </c>
      <c r="E98" s="8" t="s">
        <v>496</v>
      </c>
      <c r="F98" s="8" t="s">
        <v>520</v>
      </c>
      <c r="G98" s="9" t="s">
        <v>553</v>
      </c>
      <c r="H98" s="9" t="s">
        <v>498</v>
      </c>
      <c r="I98" s="9" t="s">
        <v>523</v>
      </c>
      <c r="J98" s="9" t="s">
        <v>524</v>
      </c>
      <c r="K98" s="9" t="s">
        <v>526</v>
      </c>
      <c r="L98" s="9" t="s">
        <v>527</v>
      </c>
      <c r="M98" s="221">
        <v>1</v>
      </c>
      <c r="N98" s="37">
        <v>45139</v>
      </c>
      <c r="O98" s="37">
        <v>45260</v>
      </c>
      <c r="P98" s="8">
        <f t="shared" si="7"/>
        <v>17.3</v>
      </c>
      <c r="R98" s="167">
        <f t="shared" si="8"/>
        <v>0</v>
      </c>
      <c r="S98" s="8">
        <f t="shared" si="9"/>
        <v>0</v>
      </c>
      <c r="T98" s="8">
        <f t="shared" si="5"/>
        <v>0</v>
      </c>
      <c r="U98" s="8">
        <f t="shared" si="6"/>
        <v>0</v>
      </c>
      <c r="V98" s="168"/>
      <c r="W98" s="9"/>
      <c r="X98" s="9"/>
    </row>
    <row r="99" spans="1:24" ht="106.5" customHeight="1">
      <c r="A99" s="8" t="s">
        <v>25</v>
      </c>
      <c r="B99" s="8" t="s">
        <v>36</v>
      </c>
      <c r="C99" s="8">
        <v>2022</v>
      </c>
      <c r="D99" s="8" t="s">
        <v>126</v>
      </c>
      <c r="E99" s="8" t="s">
        <v>554</v>
      </c>
      <c r="F99" s="8" t="s">
        <v>520</v>
      </c>
      <c r="G99" s="9" t="s">
        <v>555</v>
      </c>
      <c r="H99" s="9" t="s">
        <v>129</v>
      </c>
      <c r="I99" s="9" t="s">
        <v>556</v>
      </c>
      <c r="J99" s="9" t="s">
        <v>557</v>
      </c>
      <c r="K99" s="9" t="s">
        <v>558</v>
      </c>
      <c r="L99" s="9" t="s">
        <v>280</v>
      </c>
      <c r="M99" s="221">
        <v>1</v>
      </c>
      <c r="N99" s="37">
        <v>45139</v>
      </c>
      <c r="O99" s="37">
        <v>45199</v>
      </c>
      <c r="P99" s="8">
        <f t="shared" si="7"/>
        <v>8.6</v>
      </c>
      <c r="R99" s="167">
        <f t="shared" si="8"/>
        <v>0</v>
      </c>
      <c r="S99" s="8">
        <f t="shared" si="9"/>
        <v>0</v>
      </c>
      <c r="T99" s="8">
        <f t="shared" si="5"/>
        <v>0</v>
      </c>
      <c r="U99" s="8">
        <f t="shared" si="6"/>
        <v>0</v>
      </c>
      <c r="V99" s="168"/>
      <c r="W99" s="9"/>
      <c r="X99" s="9"/>
    </row>
    <row r="100" spans="1:24" ht="106.5" customHeight="1">
      <c r="A100" s="8" t="s">
        <v>25</v>
      </c>
      <c r="B100" s="8" t="s">
        <v>36</v>
      </c>
      <c r="C100" s="8">
        <v>2022</v>
      </c>
      <c r="D100" s="8" t="s">
        <v>126</v>
      </c>
      <c r="E100" s="8" t="s">
        <v>554</v>
      </c>
      <c r="F100" s="8" t="s">
        <v>520</v>
      </c>
      <c r="G100" s="9" t="s">
        <v>555</v>
      </c>
      <c r="H100" s="9" t="s">
        <v>129</v>
      </c>
      <c r="I100" s="9" t="s">
        <v>556</v>
      </c>
      <c r="J100" s="9" t="s">
        <v>557</v>
      </c>
      <c r="K100" s="9" t="s">
        <v>559</v>
      </c>
      <c r="L100" s="9" t="s">
        <v>560</v>
      </c>
      <c r="M100" s="221">
        <v>1</v>
      </c>
      <c r="N100" s="37">
        <v>45139</v>
      </c>
      <c r="O100" s="37">
        <v>45199</v>
      </c>
      <c r="P100" s="8">
        <f t="shared" si="7"/>
        <v>8.6</v>
      </c>
      <c r="R100" s="167">
        <f t="shared" si="8"/>
        <v>0</v>
      </c>
      <c r="S100" s="8">
        <f t="shared" si="9"/>
        <v>0</v>
      </c>
      <c r="T100" s="8">
        <f t="shared" si="5"/>
        <v>0</v>
      </c>
      <c r="U100" s="8">
        <f t="shared" si="6"/>
        <v>0</v>
      </c>
      <c r="V100" s="168"/>
      <c r="W100" s="9"/>
      <c r="X100" s="9"/>
    </row>
    <row r="101" spans="1:24" ht="106.5" customHeight="1">
      <c r="A101" s="8" t="s">
        <v>25</v>
      </c>
      <c r="B101" s="8" t="s">
        <v>36</v>
      </c>
      <c r="C101" s="8">
        <v>2022</v>
      </c>
      <c r="D101" s="8" t="s">
        <v>126</v>
      </c>
      <c r="E101" s="8" t="s">
        <v>554</v>
      </c>
      <c r="F101" s="8" t="s">
        <v>520</v>
      </c>
      <c r="G101" s="9" t="s">
        <v>555</v>
      </c>
      <c r="H101" s="9" t="s">
        <v>129</v>
      </c>
      <c r="I101" s="9" t="s">
        <v>556</v>
      </c>
      <c r="J101" s="9" t="s">
        <v>557</v>
      </c>
      <c r="K101" s="9" t="s">
        <v>561</v>
      </c>
      <c r="L101" s="9" t="s">
        <v>466</v>
      </c>
      <c r="M101" s="221">
        <v>1</v>
      </c>
      <c r="N101" s="37">
        <v>45200</v>
      </c>
      <c r="O101" s="37">
        <v>45229</v>
      </c>
      <c r="P101" s="8">
        <f t="shared" si="7"/>
        <v>4.0999999999999996</v>
      </c>
      <c r="R101" s="167">
        <f t="shared" si="8"/>
        <v>0</v>
      </c>
      <c r="S101" s="8">
        <f t="shared" si="9"/>
        <v>0</v>
      </c>
      <c r="T101" s="8">
        <f t="shared" si="5"/>
        <v>0</v>
      </c>
      <c r="U101" s="8">
        <f t="shared" si="6"/>
        <v>0</v>
      </c>
      <c r="V101" s="168"/>
      <c r="W101" s="9"/>
      <c r="X101" s="9"/>
    </row>
    <row r="102" spans="1:24" ht="106.5" customHeight="1">
      <c r="A102" s="8" t="s">
        <v>25</v>
      </c>
      <c r="B102" s="8" t="s">
        <v>36</v>
      </c>
      <c r="C102" s="8">
        <v>2022</v>
      </c>
      <c r="D102" s="8" t="s">
        <v>126</v>
      </c>
      <c r="E102" s="8" t="s">
        <v>554</v>
      </c>
      <c r="F102" s="8" t="s">
        <v>520</v>
      </c>
      <c r="G102" s="9" t="s">
        <v>555</v>
      </c>
      <c r="H102" s="9" t="s">
        <v>129</v>
      </c>
      <c r="I102" s="9" t="s">
        <v>556</v>
      </c>
      <c r="J102" s="9" t="s">
        <v>557</v>
      </c>
      <c r="K102" s="9" t="s">
        <v>562</v>
      </c>
      <c r="L102" s="9" t="s">
        <v>83</v>
      </c>
      <c r="M102" s="221">
        <v>1</v>
      </c>
      <c r="N102" s="37">
        <v>45231</v>
      </c>
      <c r="O102" s="37">
        <v>45260</v>
      </c>
      <c r="P102" s="8">
        <f t="shared" si="7"/>
        <v>4.0999999999999996</v>
      </c>
      <c r="R102" s="167">
        <f t="shared" si="8"/>
        <v>0</v>
      </c>
      <c r="S102" s="8">
        <f t="shared" si="9"/>
        <v>0</v>
      </c>
      <c r="T102" s="8">
        <f t="shared" si="5"/>
        <v>0</v>
      </c>
      <c r="U102" s="8">
        <f t="shared" si="6"/>
        <v>0</v>
      </c>
      <c r="V102" s="168"/>
      <c r="W102" s="9"/>
      <c r="X102" s="9"/>
    </row>
    <row r="103" spans="1:24" ht="106.5" customHeight="1">
      <c r="A103" s="8" t="s">
        <v>25</v>
      </c>
      <c r="B103" s="8" t="s">
        <v>36</v>
      </c>
      <c r="C103" s="8">
        <v>2022</v>
      </c>
      <c r="D103" s="8" t="s">
        <v>137</v>
      </c>
      <c r="E103" s="8" t="s">
        <v>563</v>
      </c>
      <c r="F103" s="8" t="s">
        <v>520</v>
      </c>
      <c r="G103" s="9" t="s">
        <v>564</v>
      </c>
      <c r="H103" s="9" t="s">
        <v>140</v>
      </c>
      <c r="I103" s="9" t="s">
        <v>140</v>
      </c>
      <c r="J103" s="9" t="s">
        <v>565</v>
      </c>
      <c r="K103" s="9" t="s">
        <v>566</v>
      </c>
      <c r="L103" s="9" t="s">
        <v>567</v>
      </c>
      <c r="M103" s="221" t="s">
        <v>568</v>
      </c>
      <c r="N103" s="37">
        <v>45139</v>
      </c>
      <c r="O103" s="37">
        <v>45199</v>
      </c>
      <c r="P103" s="8">
        <f t="shared" si="7"/>
        <v>8.6</v>
      </c>
      <c r="R103" s="167">
        <f t="shared" si="8"/>
        <v>0</v>
      </c>
      <c r="S103" s="8">
        <f t="shared" si="9"/>
        <v>0</v>
      </c>
      <c r="T103" s="8">
        <f t="shared" si="5"/>
        <v>0</v>
      </c>
      <c r="U103" s="8">
        <f t="shared" si="6"/>
        <v>0</v>
      </c>
      <c r="V103" s="168"/>
      <c r="W103" s="9"/>
      <c r="X103" s="9"/>
    </row>
    <row r="104" spans="1:24" ht="106.5" customHeight="1">
      <c r="A104" s="8" t="s">
        <v>25</v>
      </c>
      <c r="B104" s="8" t="s">
        <v>36</v>
      </c>
      <c r="C104" s="8">
        <v>2022</v>
      </c>
      <c r="D104" s="8" t="s">
        <v>137</v>
      </c>
      <c r="E104" s="8" t="s">
        <v>563</v>
      </c>
      <c r="F104" s="8" t="s">
        <v>520</v>
      </c>
      <c r="G104" s="9" t="s">
        <v>564</v>
      </c>
      <c r="H104" s="9" t="s">
        <v>140</v>
      </c>
      <c r="I104" s="9" t="s">
        <v>140</v>
      </c>
      <c r="J104" s="9" t="s">
        <v>569</v>
      </c>
      <c r="K104" s="9" t="s">
        <v>570</v>
      </c>
      <c r="L104" s="9" t="s">
        <v>571</v>
      </c>
      <c r="M104" s="221" t="s">
        <v>572</v>
      </c>
      <c r="N104" s="37">
        <v>45170</v>
      </c>
      <c r="O104" s="37">
        <v>45230</v>
      </c>
      <c r="P104" s="8">
        <f t="shared" si="7"/>
        <v>8.6</v>
      </c>
      <c r="R104" s="167">
        <f t="shared" si="8"/>
        <v>0</v>
      </c>
      <c r="S104" s="8">
        <f t="shared" si="9"/>
        <v>0</v>
      </c>
      <c r="T104" s="8">
        <f t="shared" si="5"/>
        <v>0</v>
      </c>
      <c r="U104" s="8">
        <f t="shared" si="6"/>
        <v>0</v>
      </c>
      <c r="V104" s="168"/>
      <c r="W104" s="9"/>
      <c r="X104" s="9"/>
    </row>
    <row r="105" spans="1:24" ht="106.5" customHeight="1">
      <c r="A105" s="8" t="s">
        <v>25</v>
      </c>
      <c r="B105" s="8" t="s">
        <v>36</v>
      </c>
      <c r="C105" s="8">
        <v>2022</v>
      </c>
      <c r="D105" s="8" t="s">
        <v>147</v>
      </c>
      <c r="E105" s="8" t="s">
        <v>148</v>
      </c>
      <c r="F105" s="8" t="s">
        <v>520</v>
      </c>
      <c r="G105" s="9" t="s">
        <v>149</v>
      </c>
      <c r="H105" s="9" t="s">
        <v>150</v>
      </c>
      <c r="I105" s="9" t="s">
        <v>573</v>
      </c>
      <c r="J105" s="9" t="s">
        <v>557</v>
      </c>
      <c r="K105" s="9" t="s">
        <v>558</v>
      </c>
      <c r="L105" s="9" t="s">
        <v>280</v>
      </c>
      <c r="M105" s="221">
        <v>1</v>
      </c>
      <c r="N105" s="37">
        <v>45139</v>
      </c>
      <c r="O105" s="37">
        <v>45199</v>
      </c>
      <c r="P105" s="8">
        <f t="shared" si="7"/>
        <v>8.6</v>
      </c>
      <c r="R105" s="167">
        <f t="shared" si="8"/>
        <v>0</v>
      </c>
      <c r="S105" s="8">
        <f t="shared" si="9"/>
        <v>0</v>
      </c>
      <c r="T105" s="8">
        <f t="shared" si="5"/>
        <v>0</v>
      </c>
      <c r="U105" s="8">
        <f t="shared" si="6"/>
        <v>0</v>
      </c>
      <c r="V105" s="168"/>
      <c r="W105" s="9"/>
      <c r="X105" s="9"/>
    </row>
    <row r="106" spans="1:24" ht="106.5" customHeight="1">
      <c r="A106" s="8" t="s">
        <v>25</v>
      </c>
      <c r="B106" s="8" t="s">
        <v>36</v>
      </c>
      <c r="C106" s="8">
        <v>2022</v>
      </c>
      <c r="D106" s="8" t="s">
        <v>147</v>
      </c>
      <c r="E106" s="8" t="s">
        <v>148</v>
      </c>
      <c r="F106" s="8" t="s">
        <v>520</v>
      </c>
      <c r="G106" s="9" t="s">
        <v>149</v>
      </c>
      <c r="H106" s="9" t="s">
        <v>150</v>
      </c>
      <c r="I106" s="9" t="s">
        <v>573</v>
      </c>
      <c r="J106" s="9" t="s">
        <v>557</v>
      </c>
      <c r="K106" s="9" t="s">
        <v>559</v>
      </c>
      <c r="L106" s="9" t="s">
        <v>560</v>
      </c>
      <c r="M106" s="221">
        <v>1</v>
      </c>
      <c r="N106" s="37">
        <v>45139</v>
      </c>
      <c r="O106" s="37">
        <v>45199</v>
      </c>
      <c r="P106" s="8">
        <f t="shared" si="7"/>
        <v>8.6</v>
      </c>
      <c r="R106" s="167">
        <f t="shared" si="8"/>
        <v>0</v>
      </c>
      <c r="S106" s="8">
        <f t="shared" si="9"/>
        <v>0</v>
      </c>
      <c r="T106" s="8">
        <f t="shared" si="5"/>
        <v>0</v>
      </c>
      <c r="U106" s="8">
        <f t="shared" si="6"/>
        <v>0</v>
      </c>
      <c r="V106" s="168"/>
      <c r="W106" s="9"/>
      <c r="X106" s="9"/>
    </row>
    <row r="107" spans="1:24" ht="106.5" customHeight="1">
      <c r="A107" s="8" t="s">
        <v>25</v>
      </c>
      <c r="B107" s="8" t="s">
        <v>36</v>
      </c>
      <c r="C107" s="8">
        <v>2022</v>
      </c>
      <c r="D107" s="8" t="s">
        <v>147</v>
      </c>
      <c r="E107" s="8" t="s">
        <v>148</v>
      </c>
      <c r="F107" s="8" t="s">
        <v>520</v>
      </c>
      <c r="G107" s="9" t="s">
        <v>149</v>
      </c>
      <c r="H107" s="9" t="s">
        <v>150</v>
      </c>
      <c r="I107" s="9" t="s">
        <v>573</v>
      </c>
      <c r="J107" s="9" t="s">
        <v>557</v>
      </c>
      <c r="K107" s="9" t="s">
        <v>561</v>
      </c>
      <c r="L107" s="9" t="s">
        <v>466</v>
      </c>
      <c r="M107" s="221">
        <v>1</v>
      </c>
      <c r="N107" s="37">
        <v>45200</v>
      </c>
      <c r="O107" s="37">
        <v>45229</v>
      </c>
      <c r="P107" s="8">
        <f t="shared" si="7"/>
        <v>4.0999999999999996</v>
      </c>
      <c r="R107" s="167">
        <f t="shared" si="8"/>
        <v>0</v>
      </c>
      <c r="S107" s="8">
        <f t="shared" si="9"/>
        <v>0</v>
      </c>
      <c r="T107" s="8">
        <f t="shared" si="5"/>
        <v>0</v>
      </c>
      <c r="U107" s="8">
        <f t="shared" si="6"/>
        <v>0</v>
      </c>
      <c r="V107" s="168"/>
      <c r="W107" s="9"/>
      <c r="X107" s="9"/>
    </row>
    <row r="108" spans="1:24" ht="106.5" customHeight="1">
      <c r="A108" s="8" t="s">
        <v>25</v>
      </c>
      <c r="B108" s="8" t="s">
        <v>36</v>
      </c>
      <c r="C108" s="8">
        <v>2022</v>
      </c>
      <c r="D108" s="8" t="s">
        <v>147</v>
      </c>
      <c r="E108" s="8" t="s">
        <v>148</v>
      </c>
      <c r="F108" s="8" t="s">
        <v>520</v>
      </c>
      <c r="G108" s="9" t="s">
        <v>149</v>
      </c>
      <c r="H108" s="9" t="s">
        <v>150</v>
      </c>
      <c r="I108" s="9" t="s">
        <v>573</v>
      </c>
      <c r="J108" s="9" t="s">
        <v>557</v>
      </c>
      <c r="K108" s="9" t="s">
        <v>562</v>
      </c>
      <c r="L108" s="9" t="s">
        <v>83</v>
      </c>
      <c r="M108" s="221">
        <v>1</v>
      </c>
      <c r="N108" s="37">
        <v>45231</v>
      </c>
      <c r="O108" s="37">
        <v>45260</v>
      </c>
      <c r="P108" s="8">
        <f t="shared" si="7"/>
        <v>4.0999999999999996</v>
      </c>
      <c r="R108" s="167">
        <f t="shared" si="8"/>
        <v>0</v>
      </c>
      <c r="S108" s="8">
        <f t="shared" si="9"/>
        <v>0</v>
      </c>
      <c r="T108" s="8">
        <f t="shared" si="5"/>
        <v>0</v>
      </c>
      <c r="U108" s="8">
        <f t="shared" si="6"/>
        <v>0</v>
      </c>
      <c r="V108" s="168"/>
      <c r="W108" s="9"/>
      <c r="X108" s="9"/>
    </row>
    <row r="109" spans="1:24" ht="106.5" customHeight="1">
      <c r="A109" s="8" t="s">
        <v>25</v>
      </c>
      <c r="B109" s="8" t="s">
        <v>36</v>
      </c>
      <c r="C109" s="8">
        <v>2022</v>
      </c>
      <c r="D109" s="8" t="s">
        <v>157</v>
      </c>
      <c r="E109" s="8" t="s">
        <v>574</v>
      </c>
      <c r="F109" s="8" t="s">
        <v>520</v>
      </c>
      <c r="G109" s="9" t="s">
        <v>575</v>
      </c>
      <c r="H109" s="9" t="s">
        <v>160</v>
      </c>
      <c r="I109" s="9" t="s">
        <v>576</v>
      </c>
      <c r="J109" s="9" t="s">
        <v>557</v>
      </c>
      <c r="K109" s="9" t="s">
        <v>558</v>
      </c>
      <c r="L109" s="9" t="s">
        <v>280</v>
      </c>
      <c r="M109" s="221">
        <v>1</v>
      </c>
      <c r="N109" s="37">
        <v>45139</v>
      </c>
      <c r="O109" s="37">
        <v>45199</v>
      </c>
      <c r="P109" s="8">
        <f t="shared" si="7"/>
        <v>8.6</v>
      </c>
      <c r="R109" s="167">
        <f t="shared" si="8"/>
        <v>0</v>
      </c>
      <c r="S109" s="8">
        <f t="shared" si="9"/>
        <v>0</v>
      </c>
      <c r="T109" s="8">
        <f t="shared" si="5"/>
        <v>0</v>
      </c>
      <c r="U109" s="8">
        <f t="shared" si="6"/>
        <v>0</v>
      </c>
      <c r="V109" s="168"/>
      <c r="W109" s="9"/>
      <c r="X109" s="9"/>
    </row>
    <row r="110" spans="1:24" ht="106.5" customHeight="1">
      <c r="A110" s="8" t="s">
        <v>25</v>
      </c>
      <c r="B110" s="8" t="s">
        <v>36</v>
      </c>
      <c r="C110" s="8">
        <v>2022</v>
      </c>
      <c r="D110" s="8" t="s">
        <v>157</v>
      </c>
      <c r="E110" s="8" t="s">
        <v>574</v>
      </c>
      <c r="F110" s="8" t="s">
        <v>520</v>
      </c>
      <c r="G110" s="9" t="s">
        <v>575</v>
      </c>
      <c r="H110" s="9" t="s">
        <v>160</v>
      </c>
      <c r="I110" s="9" t="s">
        <v>576</v>
      </c>
      <c r="J110" s="9" t="s">
        <v>557</v>
      </c>
      <c r="K110" s="9" t="s">
        <v>559</v>
      </c>
      <c r="L110" s="9" t="s">
        <v>560</v>
      </c>
      <c r="M110" s="221">
        <v>1</v>
      </c>
      <c r="N110" s="37">
        <v>45139</v>
      </c>
      <c r="O110" s="37">
        <v>45199</v>
      </c>
      <c r="P110" s="8">
        <f t="shared" si="7"/>
        <v>8.6</v>
      </c>
      <c r="R110" s="167">
        <f t="shared" si="8"/>
        <v>0</v>
      </c>
      <c r="S110" s="8">
        <f t="shared" si="9"/>
        <v>0</v>
      </c>
      <c r="T110" s="8">
        <f t="shared" si="5"/>
        <v>0</v>
      </c>
      <c r="U110" s="8">
        <f t="shared" si="6"/>
        <v>0</v>
      </c>
      <c r="V110" s="168"/>
      <c r="W110" s="9"/>
      <c r="X110" s="9"/>
    </row>
    <row r="111" spans="1:24" ht="106.5" customHeight="1">
      <c r="A111" s="8" t="s">
        <v>25</v>
      </c>
      <c r="B111" s="8" t="s">
        <v>36</v>
      </c>
      <c r="C111" s="8">
        <v>2022</v>
      </c>
      <c r="D111" s="8" t="s">
        <v>157</v>
      </c>
      <c r="E111" s="8" t="s">
        <v>574</v>
      </c>
      <c r="F111" s="8" t="s">
        <v>520</v>
      </c>
      <c r="G111" s="9" t="s">
        <v>575</v>
      </c>
      <c r="H111" s="9" t="s">
        <v>160</v>
      </c>
      <c r="I111" s="9" t="s">
        <v>576</v>
      </c>
      <c r="J111" s="9" t="s">
        <v>557</v>
      </c>
      <c r="K111" s="9" t="s">
        <v>561</v>
      </c>
      <c r="L111" s="9" t="s">
        <v>466</v>
      </c>
      <c r="M111" s="221">
        <v>1</v>
      </c>
      <c r="N111" s="37">
        <v>45200</v>
      </c>
      <c r="O111" s="37">
        <v>45229</v>
      </c>
      <c r="P111" s="8">
        <f t="shared" si="7"/>
        <v>4.0999999999999996</v>
      </c>
      <c r="R111" s="167">
        <f t="shared" si="8"/>
        <v>0</v>
      </c>
      <c r="S111" s="8">
        <f t="shared" si="9"/>
        <v>0</v>
      </c>
      <c r="T111" s="8">
        <f t="shared" si="5"/>
        <v>0</v>
      </c>
      <c r="U111" s="8">
        <f t="shared" si="6"/>
        <v>0</v>
      </c>
      <c r="V111" s="168"/>
      <c r="W111" s="9"/>
      <c r="X111" s="9"/>
    </row>
    <row r="112" spans="1:24" ht="106.5" customHeight="1">
      <c r="A112" s="8" t="s">
        <v>25</v>
      </c>
      <c r="B112" s="8" t="s">
        <v>36</v>
      </c>
      <c r="C112" s="8">
        <v>2022</v>
      </c>
      <c r="D112" s="8" t="s">
        <v>157</v>
      </c>
      <c r="E112" s="8" t="s">
        <v>574</v>
      </c>
      <c r="F112" s="8" t="s">
        <v>520</v>
      </c>
      <c r="G112" s="9" t="s">
        <v>575</v>
      </c>
      <c r="H112" s="9" t="s">
        <v>160</v>
      </c>
      <c r="I112" s="9" t="s">
        <v>576</v>
      </c>
      <c r="J112" s="9" t="s">
        <v>557</v>
      </c>
      <c r="K112" s="9" t="s">
        <v>562</v>
      </c>
      <c r="L112" s="9" t="s">
        <v>83</v>
      </c>
      <c r="M112" s="221">
        <v>1</v>
      </c>
      <c r="N112" s="37">
        <v>45231</v>
      </c>
      <c r="O112" s="37">
        <v>45260</v>
      </c>
      <c r="P112" s="8">
        <f t="shared" si="7"/>
        <v>4.0999999999999996</v>
      </c>
      <c r="R112" s="167">
        <f t="shared" si="8"/>
        <v>0</v>
      </c>
      <c r="S112" s="8">
        <f t="shared" si="9"/>
        <v>0</v>
      </c>
      <c r="T112" s="8">
        <f t="shared" si="5"/>
        <v>0</v>
      </c>
      <c r="U112" s="8">
        <f t="shared" si="6"/>
        <v>0</v>
      </c>
      <c r="V112" s="168"/>
      <c r="W112" s="9"/>
      <c r="X112" s="9"/>
    </row>
    <row r="113" spans="1:24" ht="106.5" customHeight="1">
      <c r="A113" s="8" t="s">
        <v>25</v>
      </c>
      <c r="B113" s="8" t="s">
        <v>36</v>
      </c>
      <c r="C113" s="8">
        <v>2022</v>
      </c>
      <c r="D113" s="8" t="s">
        <v>166</v>
      </c>
      <c r="E113" s="8" t="s">
        <v>577</v>
      </c>
      <c r="F113" s="8" t="s">
        <v>520</v>
      </c>
      <c r="G113" s="9" t="s">
        <v>578</v>
      </c>
      <c r="H113" s="9" t="s">
        <v>169</v>
      </c>
      <c r="I113" s="9" t="s">
        <v>579</v>
      </c>
      <c r="J113" s="9" t="s">
        <v>557</v>
      </c>
      <c r="K113" s="9" t="s">
        <v>558</v>
      </c>
      <c r="L113" s="9" t="s">
        <v>280</v>
      </c>
      <c r="M113" s="221">
        <v>1</v>
      </c>
      <c r="N113" s="37">
        <v>45139</v>
      </c>
      <c r="O113" s="37">
        <v>45199</v>
      </c>
      <c r="P113" s="8">
        <f t="shared" si="7"/>
        <v>8.6</v>
      </c>
      <c r="R113" s="167">
        <f t="shared" si="8"/>
        <v>0</v>
      </c>
      <c r="S113" s="8">
        <f t="shared" si="9"/>
        <v>0</v>
      </c>
      <c r="T113" s="8">
        <f t="shared" si="5"/>
        <v>0</v>
      </c>
      <c r="U113" s="8">
        <f t="shared" si="6"/>
        <v>0</v>
      </c>
      <c r="V113" s="168"/>
      <c r="W113" s="9"/>
      <c r="X113" s="9"/>
    </row>
    <row r="114" spans="1:24" ht="106.5" customHeight="1">
      <c r="A114" s="8" t="s">
        <v>25</v>
      </c>
      <c r="B114" s="8" t="s">
        <v>36</v>
      </c>
      <c r="C114" s="8">
        <v>2022</v>
      </c>
      <c r="D114" s="8" t="s">
        <v>166</v>
      </c>
      <c r="E114" s="8" t="s">
        <v>577</v>
      </c>
      <c r="F114" s="8" t="s">
        <v>520</v>
      </c>
      <c r="G114" s="9" t="s">
        <v>578</v>
      </c>
      <c r="H114" s="9" t="s">
        <v>169</v>
      </c>
      <c r="I114" s="9" t="s">
        <v>579</v>
      </c>
      <c r="J114" s="9" t="s">
        <v>557</v>
      </c>
      <c r="K114" s="9" t="s">
        <v>559</v>
      </c>
      <c r="L114" s="9" t="s">
        <v>560</v>
      </c>
      <c r="M114" s="221">
        <v>1</v>
      </c>
      <c r="N114" s="37">
        <v>45139</v>
      </c>
      <c r="O114" s="37">
        <v>45199</v>
      </c>
      <c r="P114" s="8">
        <f t="shared" si="7"/>
        <v>8.6</v>
      </c>
      <c r="R114" s="167">
        <f t="shared" si="8"/>
        <v>0</v>
      </c>
      <c r="S114" s="8">
        <f t="shared" si="9"/>
        <v>0</v>
      </c>
      <c r="T114" s="8">
        <f t="shared" si="5"/>
        <v>0</v>
      </c>
      <c r="U114" s="8">
        <f t="shared" si="6"/>
        <v>0</v>
      </c>
      <c r="V114" s="168"/>
      <c r="W114" s="9"/>
      <c r="X114" s="9"/>
    </row>
    <row r="115" spans="1:24" ht="106.5" customHeight="1">
      <c r="A115" s="8" t="s">
        <v>25</v>
      </c>
      <c r="B115" s="8" t="s">
        <v>36</v>
      </c>
      <c r="C115" s="8">
        <v>2022</v>
      </c>
      <c r="D115" s="8" t="s">
        <v>166</v>
      </c>
      <c r="E115" s="8" t="s">
        <v>577</v>
      </c>
      <c r="F115" s="8" t="s">
        <v>520</v>
      </c>
      <c r="G115" s="9" t="s">
        <v>578</v>
      </c>
      <c r="H115" s="9" t="s">
        <v>169</v>
      </c>
      <c r="I115" s="9" t="s">
        <v>579</v>
      </c>
      <c r="J115" s="9" t="s">
        <v>557</v>
      </c>
      <c r="K115" s="9" t="s">
        <v>561</v>
      </c>
      <c r="L115" s="9" t="s">
        <v>466</v>
      </c>
      <c r="M115" s="221">
        <v>1</v>
      </c>
      <c r="N115" s="37">
        <v>45200</v>
      </c>
      <c r="O115" s="37">
        <v>45229</v>
      </c>
      <c r="P115" s="8">
        <f t="shared" si="7"/>
        <v>4.0999999999999996</v>
      </c>
      <c r="R115" s="167">
        <f t="shared" si="8"/>
        <v>0</v>
      </c>
      <c r="S115" s="8">
        <f t="shared" si="9"/>
        <v>0</v>
      </c>
      <c r="T115" s="8">
        <f t="shared" si="5"/>
        <v>0</v>
      </c>
      <c r="U115" s="8">
        <f t="shared" si="6"/>
        <v>0</v>
      </c>
      <c r="V115" s="168"/>
      <c r="W115" s="9"/>
      <c r="X115" s="9"/>
    </row>
    <row r="116" spans="1:24" ht="106.5" customHeight="1">
      <c r="A116" s="8" t="s">
        <v>25</v>
      </c>
      <c r="B116" s="8" t="s">
        <v>36</v>
      </c>
      <c r="C116" s="8">
        <v>2022</v>
      </c>
      <c r="D116" s="8" t="s">
        <v>166</v>
      </c>
      <c r="E116" s="8" t="s">
        <v>577</v>
      </c>
      <c r="F116" s="8" t="s">
        <v>520</v>
      </c>
      <c r="G116" s="9" t="s">
        <v>578</v>
      </c>
      <c r="H116" s="9" t="s">
        <v>169</v>
      </c>
      <c r="I116" s="9" t="s">
        <v>579</v>
      </c>
      <c r="J116" s="9" t="s">
        <v>557</v>
      </c>
      <c r="K116" s="9" t="s">
        <v>562</v>
      </c>
      <c r="L116" s="9" t="s">
        <v>83</v>
      </c>
      <c r="M116" s="221">
        <v>1</v>
      </c>
      <c r="N116" s="37">
        <v>45231</v>
      </c>
      <c r="O116" s="37">
        <v>45260</v>
      </c>
      <c r="P116" s="8">
        <f t="shared" si="7"/>
        <v>4.0999999999999996</v>
      </c>
      <c r="R116" s="167">
        <f t="shared" si="8"/>
        <v>0</v>
      </c>
      <c r="S116" s="8">
        <f t="shared" si="9"/>
        <v>0</v>
      </c>
      <c r="T116" s="8">
        <f t="shared" si="5"/>
        <v>0</v>
      </c>
      <c r="U116" s="8">
        <f t="shared" si="6"/>
        <v>0</v>
      </c>
      <c r="V116" s="168"/>
      <c r="W116" s="9"/>
      <c r="X116" s="9"/>
    </row>
    <row r="117" spans="1:24" ht="106.5" customHeight="1">
      <c r="A117" s="8" t="s">
        <v>25</v>
      </c>
      <c r="B117" s="8" t="s">
        <v>36</v>
      </c>
      <c r="C117" s="8">
        <v>2022</v>
      </c>
      <c r="D117" s="8" t="s">
        <v>176</v>
      </c>
      <c r="E117" s="8" t="s">
        <v>580</v>
      </c>
      <c r="F117" s="8" t="s">
        <v>520</v>
      </c>
      <c r="G117" s="9" t="s">
        <v>581</v>
      </c>
      <c r="H117" s="9" t="s">
        <v>179</v>
      </c>
      <c r="I117" s="9" t="s">
        <v>582</v>
      </c>
      <c r="J117" s="9" t="s">
        <v>557</v>
      </c>
      <c r="K117" s="9" t="s">
        <v>558</v>
      </c>
      <c r="L117" s="9" t="s">
        <v>280</v>
      </c>
      <c r="M117" s="221">
        <v>1</v>
      </c>
      <c r="N117" s="37">
        <v>45139</v>
      </c>
      <c r="O117" s="37">
        <v>45199</v>
      </c>
      <c r="P117" s="8">
        <f t="shared" si="7"/>
        <v>8.6</v>
      </c>
      <c r="R117" s="167">
        <f t="shared" si="8"/>
        <v>0</v>
      </c>
      <c r="S117" s="8">
        <f t="shared" si="9"/>
        <v>0</v>
      </c>
      <c r="T117" s="8">
        <f t="shared" si="5"/>
        <v>0</v>
      </c>
      <c r="U117" s="8">
        <f t="shared" si="6"/>
        <v>0</v>
      </c>
      <c r="V117" s="168"/>
      <c r="W117" s="9"/>
      <c r="X117" s="9"/>
    </row>
    <row r="118" spans="1:24" ht="106.5" customHeight="1">
      <c r="A118" s="8" t="s">
        <v>25</v>
      </c>
      <c r="B118" s="8" t="s">
        <v>36</v>
      </c>
      <c r="C118" s="8">
        <v>2022</v>
      </c>
      <c r="D118" s="8" t="s">
        <v>176</v>
      </c>
      <c r="E118" s="8" t="s">
        <v>580</v>
      </c>
      <c r="F118" s="8" t="s">
        <v>520</v>
      </c>
      <c r="G118" s="9" t="s">
        <v>581</v>
      </c>
      <c r="H118" s="9" t="s">
        <v>179</v>
      </c>
      <c r="I118" s="9" t="s">
        <v>582</v>
      </c>
      <c r="J118" s="9" t="s">
        <v>557</v>
      </c>
      <c r="K118" s="9" t="s">
        <v>559</v>
      </c>
      <c r="L118" s="9" t="s">
        <v>560</v>
      </c>
      <c r="M118" s="221">
        <v>1</v>
      </c>
      <c r="N118" s="37">
        <v>45139</v>
      </c>
      <c r="O118" s="37">
        <v>45199</v>
      </c>
      <c r="P118" s="8">
        <f t="shared" si="7"/>
        <v>8.6</v>
      </c>
      <c r="R118" s="167">
        <f t="shared" si="8"/>
        <v>0</v>
      </c>
      <c r="S118" s="8">
        <f t="shared" si="9"/>
        <v>0</v>
      </c>
      <c r="T118" s="8">
        <f t="shared" si="5"/>
        <v>0</v>
      </c>
      <c r="U118" s="8">
        <f t="shared" si="6"/>
        <v>0</v>
      </c>
      <c r="V118" s="168"/>
      <c r="W118" s="9"/>
      <c r="X118" s="9"/>
    </row>
    <row r="119" spans="1:24" ht="106.5" customHeight="1">
      <c r="A119" s="8" t="s">
        <v>25</v>
      </c>
      <c r="B119" s="8" t="s">
        <v>36</v>
      </c>
      <c r="C119" s="8">
        <v>2022</v>
      </c>
      <c r="D119" s="8" t="s">
        <v>176</v>
      </c>
      <c r="E119" s="8" t="s">
        <v>580</v>
      </c>
      <c r="F119" s="8" t="s">
        <v>520</v>
      </c>
      <c r="G119" s="9" t="s">
        <v>581</v>
      </c>
      <c r="H119" s="9" t="s">
        <v>179</v>
      </c>
      <c r="I119" s="9" t="s">
        <v>582</v>
      </c>
      <c r="J119" s="9" t="s">
        <v>557</v>
      </c>
      <c r="K119" s="9" t="s">
        <v>561</v>
      </c>
      <c r="L119" s="9" t="s">
        <v>466</v>
      </c>
      <c r="M119" s="221">
        <v>1</v>
      </c>
      <c r="N119" s="37">
        <v>45200</v>
      </c>
      <c r="O119" s="37">
        <v>45229</v>
      </c>
      <c r="P119" s="8">
        <f t="shared" si="7"/>
        <v>4.0999999999999996</v>
      </c>
      <c r="R119" s="167">
        <f t="shared" si="8"/>
        <v>0</v>
      </c>
      <c r="S119" s="8">
        <f t="shared" si="9"/>
        <v>0</v>
      </c>
      <c r="T119" s="8">
        <f t="shared" si="5"/>
        <v>0</v>
      </c>
      <c r="U119" s="8">
        <f t="shared" si="6"/>
        <v>0</v>
      </c>
      <c r="V119" s="168"/>
      <c r="W119" s="9"/>
      <c r="X119" s="9"/>
    </row>
    <row r="120" spans="1:24" ht="106.5" customHeight="1">
      <c r="A120" s="8" t="s">
        <v>25</v>
      </c>
      <c r="B120" s="8" t="s">
        <v>36</v>
      </c>
      <c r="C120" s="8">
        <v>2022</v>
      </c>
      <c r="D120" s="8" t="s">
        <v>176</v>
      </c>
      <c r="E120" s="8" t="s">
        <v>580</v>
      </c>
      <c r="F120" s="8" t="s">
        <v>520</v>
      </c>
      <c r="G120" s="9" t="s">
        <v>581</v>
      </c>
      <c r="H120" s="9" t="s">
        <v>179</v>
      </c>
      <c r="I120" s="9" t="s">
        <v>582</v>
      </c>
      <c r="J120" s="9" t="s">
        <v>557</v>
      </c>
      <c r="K120" s="9" t="s">
        <v>562</v>
      </c>
      <c r="L120" s="9" t="s">
        <v>83</v>
      </c>
      <c r="M120" s="221">
        <v>1</v>
      </c>
      <c r="N120" s="37">
        <v>45231</v>
      </c>
      <c r="O120" s="37">
        <v>45260</v>
      </c>
      <c r="P120" s="8">
        <f t="shared" si="7"/>
        <v>4.0999999999999996</v>
      </c>
      <c r="R120" s="167">
        <f t="shared" si="8"/>
        <v>0</v>
      </c>
      <c r="S120" s="8">
        <f t="shared" si="9"/>
        <v>0</v>
      </c>
      <c r="T120" s="8">
        <f t="shared" si="5"/>
        <v>0</v>
      </c>
      <c r="U120" s="8">
        <f t="shared" si="6"/>
        <v>0</v>
      </c>
      <c r="V120" s="168"/>
      <c r="W120" s="9"/>
      <c r="X120" s="9"/>
    </row>
    <row r="121" spans="1:24" ht="106.5" customHeight="1">
      <c r="A121" s="8" t="s">
        <v>25</v>
      </c>
      <c r="B121" s="8" t="s">
        <v>36</v>
      </c>
      <c r="C121" s="8">
        <v>2022</v>
      </c>
      <c r="D121" s="8" t="s">
        <v>185</v>
      </c>
      <c r="E121" s="8" t="s">
        <v>342</v>
      </c>
      <c r="F121" s="8" t="s">
        <v>520</v>
      </c>
      <c r="G121" s="9" t="s">
        <v>187</v>
      </c>
      <c r="H121" s="9" t="s">
        <v>188</v>
      </c>
      <c r="I121" s="9" t="s">
        <v>583</v>
      </c>
      <c r="J121" s="9" t="s">
        <v>557</v>
      </c>
      <c r="K121" s="9" t="s">
        <v>558</v>
      </c>
      <c r="L121" s="9" t="s">
        <v>280</v>
      </c>
      <c r="M121" s="221">
        <v>1</v>
      </c>
      <c r="N121" s="37">
        <v>45139</v>
      </c>
      <c r="O121" s="37">
        <v>45199</v>
      </c>
      <c r="P121" s="8">
        <f t="shared" si="7"/>
        <v>8.6</v>
      </c>
      <c r="R121" s="167">
        <f t="shared" si="8"/>
        <v>0</v>
      </c>
      <c r="S121" s="8">
        <f t="shared" si="9"/>
        <v>0</v>
      </c>
      <c r="T121" s="8">
        <f t="shared" si="5"/>
        <v>0</v>
      </c>
      <c r="U121" s="8">
        <f t="shared" si="6"/>
        <v>0</v>
      </c>
      <c r="V121" s="168"/>
      <c r="W121" s="9"/>
      <c r="X121" s="9"/>
    </row>
    <row r="122" spans="1:24" ht="106.5" customHeight="1">
      <c r="A122" s="8" t="s">
        <v>25</v>
      </c>
      <c r="B122" s="8" t="s">
        <v>36</v>
      </c>
      <c r="C122" s="8">
        <v>2022</v>
      </c>
      <c r="D122" s="8" t="s">
        <v>185</v>
      </c>
      <c r="E122" s="8" t="s">
        <v>342</v>
      </c>
      <c r="F122" s="8" t="s">
        <v>520</v>
      </c>
      <c r="G122" s="9" t="s">
        <v>187</v>
      </c>
      <c r="H122" s="9" t="s">
        <v>188</v>
      </c>
      <c r="I122" s="9" t="s">
        <v>583</v>
      </c>
      <c r="J122" s="9" t="s">
        <v>557</v>
      </c>
      <c r="K122" s="9" t="s">
        <v>559</v>
      </c>
      <c r="L122" s="9" t="s">
        <v>560</v>
      </c>
      <c r="M122" s="221">
        <v>1</v>
      </c>
      <c r="N122" s="37">
        <v>45139</v>
      </c>
      <c r="O122" s="37">
        <v>45199</v>
      </c>
      <c r="P122" s="8">
        <f t="shared" si="7"/>
        <v>8.6</v>
      </c>
      <c r="R122" s="167">
        <f t="shared" si="8"/>
        <v>0</v>
      </c>
      <c r="S122" s="8">
        <f t="shared" si="9"/>
        <v>0</v>
      </c>
      <c r="T122" s="8">
        <f t="shared" si="5"/>
        <v>0</v>
      </c>
      <c r="U122" s="8">
        <f t="shared" si="6"/>
        <v>0</v>
      </c>
      <c r="V122" s="168"/>
      <c r="W122" s="9"/>
      <c r="X122" s="9"/>
    </row>
    <row r="123" spans="1:24" ht="106.5" customHeight="1">
      <c r="A123" s="8" t="s">
        <v>25</v>
      </c>
      <c r="B123" s="8" t="s">
        <v>36</v>
      </c>
      <c r="C123" s="8">
        <v>2022</v>
      </c>
      <c r="D123" s="8" t="s">
        <v>185</v>
      </c>
      <c r="E123" s="8" t="s">
        <v>342</v>
      </c>
      <c r="F123" s="8" t="s">
        <v>520</v>
      </c>
      <c r="G123" s="9" t="s">
        <v>187</v>
      </c>
      <c r="H123" s="9" t="s">
        <v>188</v>
      </c>
      <c r="I123" s="9" t="s">
        <v>583</v>
      </c>
      <c r="J123" s="9" t="s">
        <v>557</v>
      </c>
      <c r="K123" s="9" t="s">
        <v>561</v>
      </c>
      <c r="L123" s="9" t="s">
        <v>466</v>
      </c>
      <c r="M123" s="221">
        <v>1</v>
      </c>
      <c r="N123" s="37">
        <v>45200</v>
      </c>
      <c r="O123" s="37">
        <v>45229</v>
      </c>
      <c r="P123" s="8">
        <f t="shared" si="7"/>
        <v>4.0999999999999996</v>
      </c>
      <c r="R123" s="167">
        <f t="shared" si="8"/>
        <v>0</v>
      </c>
      <c r="S123" s="8">
        <f t="shared" si="9"/>
        <v>0</v>
      </c>
      <c r="T123" s="8">
        <f t="shared" si="5"/>
        <v>0</v>
      </c>
      <c r="U123" s="8">
        <f t="shared" si="6"/>
        <v>0</v>
      </c>
      <c r="V123" s="168"/>
      <c r="W123" s="9"/>
      <c r="X123" s="9"/>
    </row>
    <row r="124" spans="1:24" ht="106.5" customHeight="1">
      <c r="A124" s="8" t="s">
        <v>25</v>
      </c>
      <c r="B124" s="8" t="s">
        <v>36</v>
      </c>
      <c r="C124" s="8">
        <v>2022</v>
      </c>
      <c r="D124" s="8" t="s">
        <v>185</v>
      </c>
      <c r="E124" s="8" t="s">
        <v>342</v>
      </c>
      <c r="F124" s="8" t="s">
        <v>520</v>
      </c>
      <c r="G124" s="9" t="s">
        <v>187</v>
      </c>
      <c r="H124" s="9" t="s">
        <v>188</v>
      </c>
      <c r="I124" s="9" t="s">
        <v>583</v>
      </c>
      <c r="J124" s="9" t="s">
        <v>557</v>
      </c>
      <c r="K124" s="9" t="s">
        <v>562</v>
      </c>
      <c r="L124" s="9" t="s">
        <v>83</v>
      </c>
      <c r="M124" s="221">
        <v>1</v>
      </c>
      <c r="N124" s="37">
        <v>45231</v>
      </c>
      <c r="O124" s="37">
        <v>45260</v>
      </c>
      <c r="P124" s="8">
        <f t="shared" si="7"/>
        <v>4.0999999999999996</v>
      </c>
      <c r="R124" s="167">
        <f t="shared" si="8"/>
        <v>0</v>
      </c>
      <c r="S124" s="8">
        <f t="shared" si="9"/>
        <v>0</v>
      </c>
      <c r="T124" s="8">
        <f t="shared" si="5"/>
        <v>0</v>
      </c>
      <c r="U124" s="8">
        <f t="shared" si="6"/>
        <v>0</v>
      </c>
      <c r="V124" s="168"/>
      <c r="W124" s="9"/>
      <c r="X124" s="9"/>
    </row>
    <row r="125" spans="1:24" ht="106.5" customHeight="1">
      <c r="A125" s="8" t="s">
        <v>25</v>
      </c>
      <c r="B125" s="8" t="s">
        <v>36</v>
      </c>
      <c r="C125" s="8">
        <v>2022</v>
      </c>
      <c r="D125" s="8" t="s">
        <v>37</v>
      </c>
      <c r="E125" s="8" t="s">
        <v>584</v>
      </c>
      <c r="F125" s="8" t="s">
        <v>520</v>
      </c>
      <c r="G125" s="9" t="s">
        <v>585</v>
      </c>
      <c r="H125" s="9" t="s">
        <v>40</v>
      </c>
      <c r="I125" s="9" t="s">
        <v>586</v>
      </c>
      <c r="J125" s="9" t="s">
        <v>587</v>
      </c>
      <c r="K125" s="9" t="s">
        <v>588</v>
      </c>
      <c r="L125" s="9" t="s">
        <v>466</v>
      </c>
      <c r="M125" s="221">
        <v>4</v>
      </c>
      <c r="N125" s="37">
        <v>45139</v>
      </c>
      <c r="O125" s="37">
        <v>45260</v>
      </c>
      <c r="P125" s="8">
        <f t="shared" si="7"/>
        <v>17.3</v>
      </c>
      <c r="R125" s="167">
        <f t="shared" si="8"/>
        <v>0</v>
      </c>
      <c r="S125" s="8">
        <f t="shared" si="9"/>
        <v>0</v>
      </c>
      <c r="T125" s="8">
        <f t="shared" si="5"/>
        <v>0</v>
      </c>
      <c r="U125" s="8">
        <f t="shared" si="6"/>
        <v>0</v>
      </c>
      <c r="V125" s="168"/>
      <c r="W125" s="9"/>
      <c r="X125" s="9"/>
    </row>
    <row r="126" spans="1:24" ht="106.5" customHeight="1">
      <c r="A126" s="8" t="s">
        <v>25</v>
      </c>
      <c r="B126" s="8" t="s">
        <v>36</v>
      </c>
      <c r="C126" s="8">
        <v>2022</v>
      </c>
      <c r="D126" s="8" t="s">
        <v>37</v>
      </c>
      <c r="E126" s="8" t="s">
        <v>584</v>
      </c>
      <c r="F126" s="8" t="s">
        <v>520</v>
      </c>
      <c r="G126" s="9" t="s">
        <v>585</v>
      </c>
      <c r="H126" s="9" t="s">
        <v>40</v>
      </c>
      <c r="I126" s="9" t="s">
        <v>586</v>
      </c>
      <c r="J126" s="9" t="s">
        <v>587</v>
      </c>
      <c r="K126" s="9" t="s">
        <v>589</v>
      </c>
      <c r="L126" s="9" t="s">
        <v>83</v>
      </c>
      <c r="M126" s="221">
        <v>1</v>
      </c>
      <c r="N126" s="37">
        <v>45139</v>
      </c>
      <c r="O126" s="37">
        <v>45260</v>
      </c>
      <c r="P126" s="8">
        <f t="shared" si="7"/>
        <v>17.3</v>
      </c>
      <c r="R126" s="167">
        <f t="shared" si="8"/>
        <v>0</v>
      </c>
      <c r="S126" s="8">
        <f t="shared" si="9"/>
        <v>0</v>
      </c>
      <c r="T126" s="8">
        <f t="shared" si="5"/>
        <v>0</v>
      </c>
      <c r="U126" s="8">
        <f t="shared" si="6"/>
        <v>0</v>
      </c>
      <c r="V126" s="168"/>
      <c r="W126" s="9"/>
      <c r="X126" s="9"/>
    </row>
    <row r="127" spans="1:24" ht="106.5" customHeight="1">
      <c r="A127" s="8" t="s">
        <v>25</v>
      </c>
      <c r="B127" s="8" t="s">
        <v>36</v>
      </c>
      <c r="C127" s="8">
        <v>2022</v>
      </c>
      <c r="D127" s="8" t="s">
        <v>37</v>
      </c>
      <c r="E127" s="8" t="s">
        <v>584</v>
      </c>
      <c r="F127" s="8" t="s">
        <v>520</v>
      </c>
      <c r="G127" s="9" t="s">
        <v>585</v>
      </c>
      <c r="H127" s="9" t="s">
        <v>40</v>
      </c>
      <c r="I127" s="9" t="s">
        <v>586</v>
      </c>
      <c r="J127" s="9" t="s">
        <v>587</v>
      </c>
      <c r="K127" s="9" t="s">
        <v>590</v>
      </c>
      <c r="L127" s="9" t="s">
        <v>466</v>
      </c>
      <c r="M127" s="221">
        <v>1</v>
      </c>
      <c r="N127" s="37">
        <v>45139</v>
      </c>
      <c r="O127" s="37">
        <v>45260</v>
      </c>
      <c r="P127" s="8">
        <f t="shared" si="7"/>
        <v>17.3</v>
      </c>
      <c r="R127" s="167">
        <f t="shared" si="8"/>
        <v>0</v>
      </c>
      <c r="S127" s="8">
        <f t="shared" si="9"/>
        <v>0</v>
      </c>
      <c r="T127" s="8">
        <f t="shared" si="5"/>
        <v>0</v>
      </c>
      <c r="U127" s="8">
        <f t="shared" si="6"/>
        <v>0</v>
      </c>
      <c r="V127" s="168"/>
      <c r="W127" s="9"/>
      <c r="X127" s="9"/>
    </row>
    <row r="128" spans="1:24" ht="106.5" customHeight="1">
      <c r="A128" s="8" t="s">
        <v>25</v>
      </c>
      <c r="B128" s="8" t="s">
        <v>36</v>
      </c>
      <c r="C128" s="8">
        <v>2022</v>
      </c>
      <c r="D128" s="8" t="s">
        <v>591</v>
      </c>
      <c r="E128" s="8" t="s">
        <v>592</v>
      </c>
      <c r="F128" s="8" t="s">
        <v>520</v>
      </c>
      <c r="G128" s="9" t="s">
        <v>593</v>
      </c>
      <c r="H128" s="9" t="s">
        <v>594</v>
      </c>
      <c r="I128" s="9" t="s">
        <v>528</v>
      </c>
      <c r="J128" s="9" t="s">
        <v>595</v>
      </c>
      <c r="K128" s="9" t="s">
        <v>596</v>
      </c>
      <c r="L128" s="9" t="s">
        <v>597</v>
      </c>
      <c r="M128" s="221">
        <v>2</v>
      </c>
      <c r="N128" s="37">
        <v>45139</v>
      </c>
      <c r="O128" s="37">
        <v>45199</v>
      </c>
      <c r="P128" s="8">
        <f t="shared" si="7"/>
        <v>8.6</v>
      </c>
      <c r="R128" s="167">
        <f t="shared" si="8"/>
        <v>0</v>
      </c>
      <c r="S128" s="8">
        <f t="shared" si="9"/>
        <v>0</v>
      </c>
      <c r="T128" s="8">
        <f t="shared" si="5"/>
        <v>0</v>
      </c>
      <c r="U128" s="8">
        <f t="shared" si="6"/>
        <v>0</v>
      </c>
      <c r="V128" s="168"/>
      <c r="W128" s="9"/>
      <c r="X128" s="9"/>
    </row>
    <row r="129" spans="1:24" ht="106.5" customHeight="1">
      <c r="A129" s="8" t="s">
        <v>25</v>
      </c>
      <c r="B129" s="8" t="s">
        <v>36</v>
      </c>
      <c r="C129" s="8">
        <v>2022</v>
      </c>
      <c r="D129" s="8" t="s">
        <v>591</v>
      </c>
      <c r="E129" s="8" t="s">
        <v>592</v>
      </c>
      <c r="F129" s="8" t="s">
        <v>520</v>
      </c>
      <c r="G129" s="9" t="s">
        <v>593</v>
      </c>
      <c r="H129" s="9" t="s">
        <v>594</v>
      </c>
      <c r="I129" s="9" t="s">
        <v>528</v>
      </c>
      <c r="J129" s="9" t="s">
        <v>595</v>
      </c>
      <c r="K129" s="9" t="s">
        <v>598</v>
      </c>
      <c r="L129" s="9" t="s">
        <v>259</v>
      </c>
      <c r="M129" s="221">
        <v>1</v>
      </c>
      <c r="N129" s="37">
        <v>45170</v>
      </c>
      <c r="O129" s="37">
        <v>45260</v>
      </c>
      <c r="P129" s="8">
        <f t="shared" si="7"/>
        <v>12.9</v>
      </c>
      <c r="R129" s="167">
        <f t="shared" si="8"/>
        <v>0</v>
      </c>
      <c r="S129" s="8">
        <f t="shared" si="9"/>
        <v>0</v>
      </c>
      <c r="T129" s="8">
        <f t="shared" si="5"/>
        <v>0</v>
      </c>
      <c r="U129" s="8">
        <f t="shared" si="6"/>
        <v>0</v>
      </c>
      <c r="V129" s="168"/>
      <c r="W129" s="9"/>
      <c r="X129" s="9"/>
    </row>
    <row r="130" spans="1:24" ht="106.5" customHeight="1">
      <c r="A130" s="8" t="s">
        <v>25</v>
      </c>
      <c r="B130" s="8" t="s">
        <v>36</v>
      </c>
      <c r="C130" s="8">
        <v>2022</v>
      </c>
      <c r="D130" s="8" t="s">
        <v>591</v>
      </c>
      <c r="E130" s="8" t="s">
        <v>592</v>
      </c>
      <c r="F130" s="8" t="s">
        <v>520</v>
      </c>
      <c r="G130" s="9" t="s">
        <v>593</v>
      </c>
      <c r="H130" s="9" t="s">
        <v>594</v>
      </c>
      <c r="I130" s="9" t="s">
        <v>599</v>
      </c>
      <c r="J130" s="9" t="s">
        <v>595</v>
      </c>
      <c r="K130" s="9" t="s">
        <v>600</v>
      </c>
      <c r="L130" s="9" t="s">
        <v>601</v>
      </c>
      <c r="M130" s="221">
        <v>2</v>
      </c>
      <c r="N130" s="37">
        <v>45170</v>
      </c>
      <c r="O130" s="37">
        <v>45260</v>
      </c>
      <c r="P130" s="8">
        <f t="shared" si="7"/>
        <v>12.9</v>
      </c>
      <c r="R130" s="167">
        <f t="shared" si="8"/>
        <v>0</v>
      </c>
      <c r="S130" s="8">
        <f t="shared" si="9"/>
        <v>0</v>
      </c>
      <c r="T130" s="8">
        <f t="shared" si="5"/>
        <v>0</v>
      </c>
      <c r="U130" s="8">
        <f t="shared" si="6"/>
        <v>0</v>
      </c>
      <c r="V130" s="168"/>
      <c r="W130" s="9"/>
      <c r="X130" s="9"/>
    </row>
    <row r="131" spans="1:24" ht="106.5" customHeight="1">
      <c r="A131" s="8" t="s">
        <v>25</v>
      </c>
      <c r="B131" s="8" t="s">
        <v>36</v>
      </c>
      <c r="C131" s="8">
        <v>2022</v>
      </c>
      <c r="D131" s="8" t="s">
        <v>591</v>
      </c>
      <c r="E131" s="8" t="s">
        <v>592</v>
      </c>
      <c r="F131" s="8" t="s">
        <v>520</v>
      </c>
      <c r="G131" s="9" t="s">
        <v>593</v>
      </c>
      <c r="H131" s="9" t="s">
        <v>594</v>
      </c>
      <c r="I131" s="9" t="s">
        <v>599</v>
      </c>
      <c r="J131" s="9" t="s">
        <v>595</v>
      </c>
      <c r="K131" s="9" t="s">
        <v>602</v>
      </c>
      <c r="L131" s="9" t="s">
        <v>603</v>
      </c>
      <c r="M131" s="221">
        <v>2</v>
      </c>
      <c r="N131" s="37">
        <v>45170</v>
      </c>
      <c r="O131" s="37">
        <v>45260</v>
      </c>
      <c r="P131" s="8">
        <f t="shared" si="7"/>
        <v>12.9</v>
      </c>
      <c r="R131" s="167">
        <f t="shared" si="8"/>
        <v>0</v>
      </c>
      <c r="S131" s="8">
        <f t="shared" si="9"/>
        <v>0</v>
      </c>
      <c r="T131" s="8">
        <f t="shared" si="5"/>
        <v>0</v>
      </c>
      <c r="U131" s="8">
        <f t="shared" si="6"/>
        <v>0</v>
      </c>
      <c r="V131" s="168"/>
      <c r="W131" s="9"/>
      <c r="X131" s="9"/>
    </row>
    <row r="132" spans="1:24" ht="106.5" customHeight="1">
      <c r="A132" s="8" t="s">
        <v>25</v>
      </c>
      <c r="B132" s="8" t="s">
        <v>36</v>
      </c>
      <c r="C132" s="8">
        <v>2022</v>
      </c>
      <c r="D132" s="8" t="s">
        <v>604</v>
      </c>
      <c r="E132" s="8" t="s">
        <v>605</v>
      </c>
      <c r="F132" s="8" t="s">
        <v>520</v>
      </c>
      <c r="G132" s="9" t="s">
        <v>606</v>
      </c>
      <c r="H132" s="9" t="s">
        <v>129</v>
      </c>
      <c r="I132" s="9" t="s">
        <v>607</v>
      </c>
      <c r="J132" s="9" t="s">
        <v>608</v>
      </c>
      <c r="K132" s="9" t="s">
        <v>609</v>
      </c>
      <c r="L132" s="9" t="s">
        <v>610</v>
      </c>
      <c r="M132" s="221">
        <v>1</v>
      </c>
      <c r="N132" s="37">
        <v>45139</v>
      </c>
      <c r="O132" s="37">
        <v>45260</v>
      </c>
      <c r="P132" s="8">
        <f t="shared" si="7"/>
        <v>17.3</v>
      </c>
      <c r="R132" s="167">
        <f t="shared" si="8"/>
        <v>0</v>
      </c>
      <c r="S132" s="8">
        <f t="shared" si="9"/>
        <v>0</v>
      </c>
      <c r="T132" s="8">
        <f t="shared" si="5"/>
        <v>0</v>
      </c>
      <c r="U132" s="8">
        <f t="shared" si="6"/>
        <v>0</v>
      </c>
      <c r="V132" s="168"/>
      <c r="W132" s="9"/>
      <c r="X132" s="9"/>
    </row>
    <row r="133" spans="1:24" ht="106.5" customHeight="1">
      <c r="A133" s="8" t="s">
        <v>25</v>
      </c>
      <c r="B133" s="8" t="s">
        <v>36</v>
      </c>
      <c r="C133" s="8">
        <v>2022</v>
      </c>
      <c r="D133" s="8" t="s">
        <v>604</v>
      </c>
      <c r="E133" s="8" t="s">
        <v>605</v>
      </c>
      <c r="F133" s="8" t="s">
        <v>520</v>
      </c>
      <c r="G133" s="9" t="s">
        <v>606</v>
      </c>
      <c r="H133" s="9" t="s">
        <v>129</v>
      </c>
      <c r="I133" s="9" t="s">
        <v>607</v>
      </c>
      <c r="J133" s="9" t="s">
        <v>608</v>
      </c>
      <c r="K133" s="9" t="s">
        <v>611</v>
      </c>
      <c r="L133" s="9" t="s">
        <v>612</v>
      </c>
      <c r="M133" s="221">
        <v>1</v>
      </c>
      <c r="N133" s="37">
        <v>45139</v>
      </c>
      <c r="O133" s="37">
        <v>45260</v>
      </c>
      <c r="P133" s="8">
        <f t="shared" si="7"/>
        <v>17.3</v>
      </c>
      <c r="R133" s="167">
        <f t="shared" si="8"/>
        <v>0</v>
      </c>
      <c r="S133" s="8">
        <f t="shared" si="9"/>
        <v>0</v>
      </c>
      <c r="T133" s="8">
        <f t="shared" si="5"/>
        <v>0</v>
      </c>
      <c r="U133" s="8">
        <f t="shared" si="6"/>
        <v>0</v>
      </c>
      <c r="V133" s="168"/>
      <c r="W133" s="9"/>
      <c r="X133" s="9"/>
    </row>
    <row r="134" spans="1:24" ht="106.5" customHeight="1">
      <c r="A134" s="8" t="s">
        <v>25</v>
      </c>
      <c r="B134" s="8" t="s">
        <v>36</v>
      </c>
      <c r="C134" s="8">
        <v>2022</v>
      </c>
      <c r="D134" s="8" t="s">
        <v>604</v>
      </c>
      <c r="E134" s="8" t="s">
        <v>605</v>
      </c>
      <c r="F134" s="8" t="s">
        <v>520</v>
      </c>
      <c r="G134" s="9" t="s">
        <v>606</v>
      </c>
      <c r="H134" s="9" t="s">
        <v>129</v>
      </c>
      <c r="I134" s="9" t="s">
        <v>607</v>
      </c>
      <c r="J134" s="9" t="s">
        <v>608</v>
      </c>
      <c r="K134" s="9" t="s">
        <v>613</v>
      </c>
      <c r="L134" s="9" t="s">
        <v>614</v>
      </c>
      <c r="M134" s="221">
        <v>1</v>
      </c>
      <c r="N134" s="37">
        <v>45139</v>
      </c>
      <c r="O134" s="37">
        <v>45260</v>
      </c>
      <c r="P134" s="8">
        <f t="shared" si="7"/>
        <v>17.3</v>
      </c>
      <c r="R134" s="167">
        <f t="shared" si="8"/>
        <v>0</v>
      </c>
      <c r="S134" s="8">
        <f t="shared" si="9"/>
        <v>0</v>
      </c>
      <c r="T134" s="8">
        <f t="shared" si="5"/>
        <v>0</v>
      </c>
      <c r="U134" s="8">
        <f t="shared" si="6"/>
        <v>0</v>
      </c>
      <c r="V134" s="168"/>
      <c r="W134" s="9"/>
      <c r="X134" s="9"/>
    </row>
    <row r="135" spans="1:24" ht="106.5" customHeight="1">
      <c r="A135" s="8" t="s">
        <v>25</v>
      </c>
      <c r="B135" s="8" t="s">
        <v>36</v>
      </c>
      <c r="C135" s="8">
        <v>2022</v>
      </c>
      <c r="D135" s="8" t="s">
        <v>604</v>
      </c>
      <c r="E135" s="8" t="s">
        <v>605</v>
      </c>
      <c r="F135" s="8" t="s">
        <v>520</v>
      </c>
      <c r="G135" s="9" t="s">
        <v>606</v>
      </c>
      <c r="H135" s="9" t="s">
        <v>129</v>
      </c>
      <c r="I135" s="9" t="s">
        <v>607</v>
      </c>
      <c r="J135" s="9" t="s">
        <v>608</v>
      </c>
      <c r="K135" s="9" t="s">
        <v>615</v>
      </c>
      <c r="L135" s="9" t="s">
        <v>616</v>
      </c>
      <c r="M135" s="221">
        <v>1</v>
      </c>
      <c r="N135" s="37">
        <v>45139</v>
      </c>
      <c r="O135" s="37">
        <v>45260</v>
      </c>
      <c r="P135" s="8">
        <f t="shared" si="7"/>
        <v>17.3</v>
      </c>
      <c r="R135" s="167">
        <f t="shared" si="8"/>
        <v>0</v>
      </c>
      <c r="S135" s="8">
        <f t="shared" si="9"/>
        <v>0</v>
      </c>
      <c r="T135" s="8">
        <f t="shared" si="5"/>
        <v>0</v>
      </c>
      <c r="U135" s="8">
        <f t="shared" si="6"/>
        <v>0</v>
      </c>
      <c r="V135" s="168"/>
      <c r="W135" s="9"/>
      <c r="X135" s="9"/>
    </row>
    <row r="136" spans="1:24" ht="106.5" customHeight="1">
      <c r="A136" s="8" t="s">
        <v>25</v>
      </c>
      <c r="B136" s="8" t="s">
        <v>36</v>
      </c>
      <c r="C136" s="8">
        <v>2022</v>
      </c>
      <c r="D136" s="8" t="s">
        <v>604</v>
      </c>
      <c r="E136" s="8" t="s">
        <v>605</v>
      </c>
      <c r="F136" s="8" t="s">
        <v>520</v>
      </c>
      <c r="G136" s="9" t="s">
        <v>606</v>
      </c>
      <c r="H136" s="9" t="s">
        <v>129</v>
      </c>
      <c r="I136" s="9" t="s">
        <v>607</v>
      </c>
      <c r="J136" s="9" t="s">
        <v>608</v>
      </c>
      <c r="K136" s="9" t="s">
        <v>617</v>
      </c>
      <c r="L136" s="9" t="s">
        <v>618</v>
      </c>
      <c r="M136" s="221">
        <v>1</v>
      </c>
      <c r="N136" s="37">
        <v>45139</v>
      </c>
      <c r="O136" s="37">
        <v>45260</v>
      </c>
      <c r="P136" s="8">
        <f t="shared" si="7"/>
        <v>17.3</v>
      </c>
      <c r="R136" s="167">
        <f t="shared" si="8"/>
        <v>0</v>
      </c>
      <c r="S136" s="8">
        <f t="shared" si="9"/>
        <v>0</v>
      </c>
      <c r="T136" s="8">
        <f t="shared" si="5"/>
        <v>0</v>
      </c>
      <c r="U136" s="8">
        <f t="shared" si="6"/>
        <v>0</v>
      </c>
      <c r="V136" s="168"/>
      <c r="W136" s="9"/>
      <c r="X136" s="9"/>
    </row>
    <row r="137" spans="1:24" ht="106.5" customHeight="1">
      <c r="A137" s="8" t="s">
        <v>25</v>
      </c>
      <c r="B137" s="8" t="s">
        <v>36</v>
      </c>
      <c r="C137" s="8">
        <v>2022</v>
      </c>
      <c r="D137" s="8" t="s">
        <v>284</v>
      </c>
      <c r="E137" s="8" t="s">
        <v>285</v>
      </c>
      <c r="F137" s="8" t="s">
        <v>520</v>
      </c>
      <c r="G137" s="9" t="s">
        <v>619</v>
      </c>
      <c r="H137" s="9" t="s">
        <v>287</v>
      </c>
      <c r="I137" s="9" t="s">
        <v>549</v>
      </c>
      <c r="J137" s="9" t="s">
        <v>620</v>
      </c>
      <c r="K137" s="9" t="s">
        <v>621</v>
      </c>
      <c r="L137" s="9" t="s">
        <v>622</v>
      </c>
      <c r="M137" s="221">
        <v>2</v>
      </c>
      <c r="N137" s="37">
        <v>45170</v>
      </c>
      <c r="O137" s="37">
        <v>45230</v>
      </c>
      <c r="P137" s="8">
        <f t="shared" si="7"/>
        <v>8.6</v>
      </c>
      <c r="R137" s="167">
        <f t="shared" si="8"/>
        <v>0</v>
      </c>
      <c r="S137" s="8">
        <f t="shared" si="9"/>
        <v>0</v>
      </c>
      <c r="T137" s="8">
        <f t="shared" si="5"/>
        <v>0</v>
      </c>
      <c r="U137" s="8">
        <f t="shared" si="6"/>
        <v>0</v>
      </c>
      <c r="V137" s="168"/>
      <c r="W137" s="9"/>
      <c r="X137" s="9"/>
    </row>
    <row r="138" spans="1:24" ht="106.5" customHeight="1">
      <c r="A138" s="8" t="s">
        <v>25</v>
      </c>
      <c r="B138" s="8" t="s">
        <v>36</v>
      </c>
      <c r="C138" s="8">
        <v>2022</v>
      </c>
      <c r="D138" s="8" t="s">
        <v>284</v>
      </c>
      <c r="E138" s="8" t="s">
        <v>285</v>
      </c>
      <c r="F138" s="8" t="s">
        <v>520</v>
      </c>
      <c r="G138" s="9" t="s">
        <v>619</v>
      </c>
      <c r="H138" s="9" t="s">
        <v>287</v>
      </c>
      <c r="I138" s="9" t="s">
        <v>549</v>
      </c>
      <c r="J138" s="9" t="s">
        <v>620</v>
      </c>
      <c r="K138" s="9" t="s">
        <v>623</v>
      </c>
      <c r="L138" s="9" t="s">
        <v>622</v>
      </c>
      <c r="M138" s="221">
        <v>2</v>
      </c>
      <c r="N138" s="37">
        <v>45170</v>
      </c>
      <c r="O138" s="37">
        <v>45230</v>
      </c>
      <c r="P138" s="8">
        <f t="shared" si="7"/>
        <v>8.6</v>
      </c>
      <c r="R138" s="167">
        <f t="shared" si="8"/>
        <v>0</v>
      </c>
      <c r="S138" s="8">
        <f t="shared" si="9"/>
        <v>0</v>
      </c>
      <c r="T138" s="8">
        <f t="shared" ref="T138:T198" si="10">+IF(O138&lt;=$B$6,S138,0)</f>
        <v>0</v>
      </c>
      <c r="U138" s="8">
        <f t="shared" ref="U138:U198" si="11">+IF($B$6&gt;=O138,P138,0)</f>
        <v>0</v>
      </c>
      <c r="V138" s="168"/>
      <c r="W138" s="9"/>
      <c r="X138" s="9"/>
    </row>
    <row r="139" spans="1:24" ht="106.5" customHeight="1">
      <c r="A139" s="8" t="s">
        <v>25</v>
      </c>
      <c r="B139" s="8" t="s">
        <v>36</v>
      </c>
      <c r="C139" s="8">
        <v>2022</v>
      </c>
      <c r="D139" s="8" t="s">
        <v>232</v>
      </c>
      <c r="E139" s="8" t="s">
        <v>233</v>
      </c>
      <c r="F139" s="8" t="s">
        <v>520</v>
      </c>
      <c r="G139" s="9" t="s">
        <v>234</v>
      </c>
      <c r="H139" s="9" t="s">
        <v>624</v>
      </c>
      <c r="I139" s="9" t="s">
        <v>523</v>
      </c>
      <c r="J139" s="9" t="s">
        <v>524</v>
      </c>
      <c r="K139" s="9" t="s">
        <v>525</v>
      </c>
      <c r="L139" s="9" t="s">
        <v>479</v>
      </c>
      <c r="M139" s="221">
        <v>1</v>
      </c>
      <c r="N139" s="37">
        <v>45139</v>
      </c>
      <c r="O139" s="37">
        <v>45260</v>
      </c>
      <c r="P139" s="8">
        <f t="shared" si="7"/>
        <v>17.3</v>
      </c>
      <c r="R139" s="167">
        <f t="shared" ref="R139:R199" si="12">IF(Q139=0,0,+Q139/M139)</f>
        <v>0</v>
      </c>
      <c r="S139" s="8">
        <f t="shared" ref="S139:S199" si="13">ROUND((P139*R139),1)</f>
        <v>0</v>
      </c>
      <c r="T139" s="8">
        <f t="shared" si="10"/>
        <v>0</v>
      </c>
      <c r="U139" s="8">
        <f t="shared" si="11"/>
        <v>0</v>
      </c>
      <c r="V139" s="168"/>
      <c r="W139" s="9"/>
      <c r="X139" s="9"/>
    </row>
    <row r="140" spans="1:24" ht="106.5" customHeight="1">
      <c r="A140" s="8" t="s">
        <v>25</v>
      </c>
      <c r="B140" s="8" t="s">
        <v>36</v>
      </c>
      <c r="C140" s="8">
        <v>2022</v>
      </c>
      <c r="D140" s="8" t="s">
        <v>232</v>
      </c>
      <c r="E140" s="8" t="s">
        <v>233</v>
      </c>
      <c r="F140" s="8" t="s">
        <v>520</v>
      </c>
      <c r="G140" s="9" t="s">
        <v>234</v>
      </c>
      <c r="H140" s="9" t="s">
        <v>624</v>
      </c>
      <c r="I140" s="9" t="s">
        <v>523</v>
      </c>
      <c r="J140" s="9" t="s">
        <v>625</v>
      </c>
      <c r="K140" s="9" t="s">
        <v>526</v>
      </c>
      <c r="L140" s="9" t="s">
        <v>527</v>
      </c>
      <c r="M140" s="221">
        <v>1</v>
      </c>
      <c r="N140" s="37">
        <v>45139</v>
      </c>
      <c r="O140" s="37">
        <v>45260</v>
      </c>
      <c r="P140" s="8">
        <f t="shared" ref="P140:P203" si="14">ROUND(((O140-N140)/7),1)</f>
        <v>17.3</v>
      </c>
      <c r="R140" s="167">
        <f t="shared" si="12"/>
        <v>0</v>
      </c>
      <c r="S140" s="8">
        <f t="shared" si="13"/>
        <v>0</v>
      </c>
      <c r="T140" s="8">
        <f t="shared" si="10"/>
        <v>0</v>
      </c>
      <c r="U140" s="8">
        <f t="shared" si="11"/>
        <v>0</v>
      </c>
      <c r="V140" s="168"/>
      <c r="W140" s="9"/>
      <c r="X140" s="9"/>
    </row>
    <row r="141" spans="1:24" ht="106.5" customHeight="1">
      <c r="A141" s="8" t="s">
        <v>25</v>
      </c>
      <c r="B141" s="8" t="s">
        <v>36</v>
      </c>
      <c r="C141" s="8">
        <v>2022</v>
      </c>
      <c r="D141" s="8" t="s">
        <v>500</v>
      </c>
      <c r="E141" s="8" t="s">
        <v>501</v>
      </c>
      <c r="F141" s="8" t="s">
        <v>520</v>
      </c>
      <c r="G141" s="9" t="s">
        <v>503</v>
      </c>
      <c r="H141" s="9" t="s">
        <v>77</v>
      </c>
      <c r="I141" s="9" t="s">
        <v>523</v>
      </c>
      <c r="J141" s="9" t="s">
        <v>626</v>
      </c>
      <c r="K141" s="9" t="s">
        <v>525</v>
      </c>
      <c r="L141" s="9" t="s">
        <v>479</v>
      </c>
      <c r="M141" s="221">
        <v>1</v>
      </c>
      <c r="N141" s="37">
        <v>45139</v>
      </c>
      <c r="O141" s="37">
        <v>45260</v>
      </c>
      <c r="P141" s="8">
        <f t="shared" si="14"/>
        <v>17.3</v>
      </c>
      <c r="R141" s="167">
        <f t="shared" si="12"/>
        <v>0</v>
      </c>
      <c r="S141" s="8">
        <f t="shared" si="13"/>
        <v>0</v>
      </c>
      <c r="T141" s="8">
        <f t="shared" si="10"/>
        <v>0</v>
      </c>
      <c r="U141" s="8">
        <f t="shared" si="11"/>
        <v>0</v>
      </c>
      <c r="V141" s="168"/>
      <c r="W141" s="9"/>
      <c r="X141" s="9"/>
    </row>
    <row r="142" spans="1:24" ht="106.5" customHeight="1">
      <c r="A142" s="8" t="s">
        <v>25</v>
      </c>
      <c r="B142" s="8" t="s">
        <v>36</v>
      </c>
      <c r="C142" s="8">
        <v>2022</v>
      </c>
      <c r="D142" s="8" t="s">
        <v>500</v>
      </c>
      <c r="E142" s="8" t="s">
        <v>501</v>
      </c>
      <c r="F142" s="8" t="s">
        <v>520</v>
      </c>
      <c r="G142" s="9" t="s">
        <v>503</v>
      </c>
      <c r="H142" s="9" t="s">
        <v>77</v>
      </c>
      <c r="I142" s="9" t="s">
        <v>523</v>
      </c>
      <c r="J142" s="9" t="s">
        <v>626</v>
      </c>
      <c r="K142" s="9" t="s">
        <v>526</v>
      </c>
      <c r="L142" s="9" t="s">
        <v>527</v>
      </c>
      <c r="M142" s="221">
        <v>1</v>
      </c>
      <c r="N142" s="37">
        <v>45139</v>
      </c>
      <c r="O142" s="37">
        <v>45260</v>
      </c>
      <c r="P142" s="8">
        <f t="shared" si="14"/>
        <v>17.3</v>
      </c>
      <c r="R142" s="167">
        <f t="shared" si="12"/>
        <v>0</v>
      </c>
      <c r="S142" s="8">
        <f t="shared" si="13"/>
        <v>0</v>
      </c>
      <c r="T142" s="8">
        <f t="shared" si="10"/>
        <v>0</v>
      </c>
      <c r="U142" s="8">
        <f t="shared" si="11"/>
        <v>0</v>
      </c>
      <c r="V142" s="168"/>
      <c r="W142" s="9"/>
      <c r="X142" s="9"/>
    </row>
    <row r="143" spans="1:24" ht="106.5" customHeight="1">
      <c r="A143" s="8" t="s">
        <v>25</v>
      </c>
      <c r="B143" s="8" t="s">
        <v>36</v>
      </c>
      <c r="C143" s="8">
        <v>2022</v>
      </c>
      <c r="D143" s="8" t="s">
        <v>358</v>
      </c>
      <c r="E143" s="8" t="s">
        <v>359</v>
      </c>
      <c r="F143" s="8" t="s">
        <v>520</v>
      </c>
      <c r="G143" s="9" t="s">
        <v>360</v>
      </c>
      <c r="H143" s="9" t="s">
        <v>361</v>
      </c>
      <c r="I143" s="9" t="s">
        <v>523</v>
      </c>
      <c r="J143" s="9" t="s">
        <v>626</v>
      </c>
      <c r="K143" s="9" t="s">
        <v>525</v>
      </c>
      <c r="L143" s="9" t="s">
        <v>479</v>
      </c>
      <c r="M143" s="221">
        <v>1</v>
      </c>
      <c r="N143" s="37">
        <v>45139</v>
      </c>
      <c r="O143" s="37">
        <v>45260</v>
      </c>
      <c r="P143" s="8">
        <f t="shared" si="14"/>
        <v>17.3</v>
      </c>
      <c r="R143" s="167">
        <f t="shared" si="12"/>
        <v>0</v>
      </c>
      <c r="S143" s="8">
        <f t="shared" si="13"/>
        <v>0</v>
      </c>
      <c r="T143" s="8">
        <f t="shared" si="10"/>
        <v>0</v>
      </c>
      <c r="U143" s="8">
        <f t="shared" si="11"/>
        <v>0</v>
      </c>
      <c r="V143" s="168"/>
      <c r="W143" s="9"/>
      <c r="X143" s="9"/>
    </row>
    <row r="144" spans="1:24" ht="106.5" customHeight="1">
      <c r="A144" s="8" t="s">
        <v>25</v>
      </c>
      <c r="B144" s="8" t="s">
        <v>36</v>
      </c>
      <c r="C144" s="8">
        <v>2022</v>
      </c>
      <c r="D144" s="8" t="s">
        <v>358</v>
      </c>
      <c r="E144" s="8" t="s">
        <v>359</v>
      </c>
      <c r="F144" s="8" t="s">
        <v>520</v>
      </c>
      <c r="G144" s="9" t="s">
        <v>360</v>
      </c>
      <c r="H144" s="9" t="s">
        <v>361</v>
      </c>
      <c r="I144" s="9" t="s">
        <v>523</v>
      </c>
      <c r="J144" s="9" t="s">
        <v>626</v>
      </c>
      <c r="K144" s="9" t="s">
        <v>526</v>
      </c>
      <c r="L144" s="9" t="s">
        <v>527</v>
      </c>
      <c r="M144" s="221">
        <v>1</v>
      </c>
      <c r="N144" s="37">
        <v>45139</v>
      </c>
      <c r="O144" s="37">
        <v>45260</v>
      </c>
      <c r="P144" s="8">
        <f t="shared" si="14"/>
        <v>17.3</v>
      </c>
      <c r="R144" s="167">
        <f t="shared" si="12"/>
        <v>0</v>
      </c>
      <c r="S144" s="8">
        <f t="shared" si="13"/>
        <v>0</v>
      </c>
      <c r="T144" s="8">
        <f t="shared" si="10"/>
        <v>0</v>
      </c>
      <c r="U144" s="8">
        <f t="shared" si="11"/>
        <v>0</v>
      </c>
      <c r="V144" s="168"/>
      <c r="W144" s="9"/>
      <c r="X144" s="9"/>
    </row>
    <row r="145" spans="1:24" ht="106.5" customHeight="1">
      <c r="A145" s="8" t="s">
        <v>25</v>
      </c>
      <c r="B145" s="8" t="s">
        <v>36</v>
      </c>
      <c r="C145" s="8">
        <v>2022</v>
      </c>
      <c r="D145" s="8" t="s">
        <v>627</v>
      </c>
      <c r="E145" s="8" t="s">
        <v>628</v>
      </c>
      <c r="F145" s="8" t="s">
        <v>520</v>
      </c>
      <c r="G145" s="9" t="s">
        <v>629</v>
      </c>
      <c r="H145" s="9" t="s">
        <v>630</v>
      </c>
      <c r="I145" s="9" t="s">
        <v>523</v>
      </c>
      <c r="J145" s="9" t="s">
        <v>631</v>
      </c>
      <c r="K145" s="9" t="s">
        <v>525</v>
      </c>
      <c r="L145" s="9" t="s">
        <v>479</v>
      </c>
      <c r="M145" s="221">
        <v>1</v>
      </c>
      <c r="N145" s="37">
        <v>45139</v>
      </c>
      <c r="O145" s="37">
        <v>45260</v>
      </c>
      <c r="P145" s="8">
        <f t="shared" si="14"/>
        <v>17.3</v>
      </c>
      <c r="R145" s="167">
        <f t="shared" si="12"/>
        <v>0</v>
      </c>
      <c r="S145" s="8">
        <f t="shared" si="13"/>
        <v>0</v>
      </c>
      <c r="T145" s="8">
        <f t="shared" si="10"/>
        <v>0</v>
      </c>
      <c r="U145" s="8">
        <f t="shared" si="11"/>
        <v>0</v>
      </c>
      <c r="V145" s="168"/>
      <c r="W145" s="9"/>
      <c r="X145" s="9"/>
    </row>
    <row r="146" spans="1:24" ht="106.5" customHeight="1">
      <c r="A146" s="8" t="s">
        <v>25</v>
      </c>
      <c r="B146" s="8" t="s">
        <v>36</v>
      </c>
      <c r="C146" s="8">
        <v>2022</v>
      </c>
      <c r="D146" s="8" t="s">
        <v>627</v>
      </c>
      <c r="E146" s="8" t="s">
        <v>628</v>
      </c>
      <c r="F146" s="8" t="s">
        <v>520</v>
      </c>
      <c r="G146" s="9" t="s">
        <v>629</v>
      </c>
      <c r="H146" s="9" t="s">
        <v>630</v>
      </c>
      <c r="I146" s="9" t="s">
        <v>523</v>
      </c>
      <c r="J146" s="9" t="s">
        <v>631</v>
      </c>
      <c r="K146" s="9" t="s">
        <v>526</v>
      </c>
      <c r="L146" s="9" t="s">
        <v>527</v>
      </c>
      <c r="M146" s="221">
        <v>1</v>
      </c>
      <c r="N146" s="37">
        <v>45139</v>
      </c>
      <c r="O146" s="37">
        <v>45260</v>
      </c>
      <c r="P146" s="8">
        <f t="shared" si="14"/>
        <v>17.3</v>
      </c>
      <c r="R146" s="167">
        <f t="shared" si="12"/>
        <v>0</v>
      </c>
      <c r="S146" s="8">
        <f t="shared" si="13"/>
        <v>0</v>
      </c>
      <c r="T146" s="8">
        <f t="shared" si="10"/>
        <v>0</v>
      </c>
      <c r="U146" s="8">
        <f t="shared" si="11"/>
        <v>0</v>
      </c>
      <c r="V146" s="168"/>
      <c r="W146" s="9"/>
      <c r="X146" s="9"/>
    </row>
    <row r="147" spans="1:24" ht="106.5" customHeight="1">
      <c r="A147" s="8" t="s">
        <v>25</v>
      </c>
      <c r="B147" s="8" t="s">
        <v>36</v>
      </c>
      <c r="C147" s="8">
        <v>2022</v>
      </c>
      <c r="D147" s="8" t="s">
        <v>242</v>
      </c>
      <c r="E147" s="8" t="s">
        <v>459</v>
      </c>
      <c r="F147" s="8" t="s">
        <v>520</v>
      </c>
      <c r="G147" s="9" t="s">
        <v>460</v>
      </c>
      <c r="H147" s="9" t="s">
        <v>245</v>
      </c>
      <c r="I147" s="9" t="s">
        <v>632</v>
      </c>
      <c r="J147" s="9" t="s">
        <v>633</v>
      </c>
      <c r="K147" s="9" t="s">
        <v>634</v>
      </c>
      <c r="L147" s="9" t="s">
        <v>603</v>
      </c>
      <c r="M147" s="221">
        <v>3</v>
      </c>
      <c r="N147" s="37">
        <v>45139</v>
      </c>
      <c r="O147" s="37">
        <v>45260</v>
      </c>
      <c r="P147" s="8">
        <f t="shared" si="14"/>
        <v>17.3</v>
      </c>
      <c r="R147" s="167">
        <f t="shared" si="12"/>
        <v>0</v>
      </c>
      <c r="S147" s="8">
        <f t="shared" si="13"/>
        <v>0</v>
      </c>
      <c r="T147" s="8">
        <f t="shared" si="10"/>
        <v>0</v>
      </c>
      <c r="U147" s="8">
        <f t="shared" si="11"/>
        <v>0</v>
      </c>
      <c r="V147" s="168"/>
      <c r="W147" s="9"/>
      <c r="X147" s="9"/>
    </row>
    <row r="148" spans="1:24" ht="106.5" customHeight="1">
      <c r="A148" s="8" t="s">
        <v>25</v>
      </c>
      <c r="B148" s="8" t="s">
        <v>36</v>
      </c>
      <c r="C148" s="8">
        <v>2022</v>
      </c>
      <c r="D148" s="8" t="s">
        <v>242</v>
      </c>
      <c r="E148" s="8" t="s">
        <v>459</v>
      </c>
      <c r="F148" s="8" t="s">
        <v>520</v>
      </c>
      <c r="G148" s="9" t="s">
        <v>460</v>
      </c>
      <c r="H148" s="9" t="s">
        <v>245</v>
      </c>
      <c r="I148" s="9" t="s">
        <v>632</v>
      </c>
      <c r="J148" s="9" t="s">
        <v>633</v>
      </c>
      <c r="K148" s="9" t="s">
        <v>635</v>
      </c>
      <c r="L148" s="9" t="s">
        <v>83</v>
      </c>
      <c r="M148" s="221">
        <v>3</v>
      </c>
      <c r="N148" s="37">
        <v>45139</v>
      </c>
      <c r="O148" s="37">
        <v>45260</v>
      </c>
      <c r="P148" s="8">
        <f t="shared" si="14"/>
        <v>17.3</v>
      </c>
      <c r="R148" s="167">
        <f t="shared" si="12"/>
        <v>0</v>
      </c>
      <c r="S148" s="8">
        <f t="shared" si="13"/>
        <v>0</v>
      </c>
      <c r="T148" s="8">
        <f t="shared" si="10"/>
        <v>0</v>
      </c>
      <c r="U148" s="8">
        <f t="shared" si="11"/>
        <v>0</v>
      </c>
      <c r="V148" s="168"/>
      <c r="W148" s="9"/>
      <c r="X148" s="9"/>
    </row>
    <row r="149" spans="1:24" ht="106.5" customHeight="1">
      <c r="A149" s="8" t="s">
        <v>25</v>
      </c>
      <c r="B149" s="8" t="s">
        <v>36</v>
      </c>
      <c r="C149" s="8">
        <v>2022</v>
      </c>
      <c r="D149" s="8" t="s">
        <v>242</v>
      </c>
      <c r="E149" s="8" t="s">
        <v>459</v>
      </c>
      <c r="F149" s="8" t="s">
        <v>520</v>
      </c>
      <c r="G149" s="9" t="s">
        <v>460</v>
      </c>
      <c r="H149" s="9" t="s">
        <v>245</v>
      </c>
      <c r="I149" s="9" t="s">
        <v>632</v>
      </c>
      <c r="J149" s="9" t="s">
        <v>633</v>
      </c>
      <c r="K149" s="9" t="s">
        <v>636</v>
      </c>
      <c r="L149" s="9" t="s">
        <v>83</v>
      </c>
      <c r="M149" s="221">
        <v>3</v>
      </c>
      <c r="N149" s="37">
        <v>45139</v>
      </c>
      <c r="O149" s="37">
        <v>45260</v>
      </c>
      <c r="P149" s="8">
        <f t="shared" si="14"/>
        <v>17.3</v>
      </c>
      <c r="R149" s="167">
        <f t="shared" si="12"/>
        <v>0</v>
      </c>
      <c r="S149" s="8">
        <f t="shared" si="13"/>
        <v>0</v>
      </c>
      <c r="T149" s="8">
        <f t="shared" si="10"/>
        <v>0</v>
      </c>
      <c r="U149" s="8">
        <f t="shared" si="11"/>
        <v>0</v>
      </c>
      <c r="V149" s="168"/>
      <c r="W149" s="9"/>
      <c r="X149" s="9"/>
    </row>
    <row r="150" spans="1:24" ht="106.5" customHeight="1">
      <c r="A150" s="8" t="s">
        <v>25</v>
      </c>
      <c r="B150" s="8" t="s">
        <v>36</v>
      </c>
      <c r="C150" s="8">
        <v>2022</v>
      </c>
      <c r="D150" s="8" t="s">
        <v>374</v>
      </c>
      <c r="E150" s="8" t="s">
        <v>375</v>
      </c>
      <c r="F150" s="8" t="s">
        <v>520</v>
      </c>
      <c r="G150" s="9" t="s">
        <v>376</v>
      </c>
      <c r="H150" s="9" t="s">
        <v>377</v>
      </c>
      <c r="I150" s="9" t="s">
        <v>523</v>
      </c>
      <c r="J150" s="9" t="s">
        <v>625</v>
      </c>
      <c r="K150" s="9" t="s">
        <v>525</v>
      </c>
      <c r="L150" s="9" t="s">
        <v>479</v>
      </c>
      <c r="M150" s="221">
        <v>1</v>
      </c>
      <c r="N150" s="37">
        <v>45139</v>
      </c>
      <c r="O150" s="37">
        <v>45260</v>
      </c>
      <c r="P150" s="8">
        <f t="shared" si="14"/>
        <v>17.3</v>
      </c>
      <c r="R150" s="167">
        <f t="shared" si="12"/>
        <v>0</v>
      </c>
      <c r="S150" s="8">
        <f t="shared" si="13"/>
        <v>0</v>
      </c>
      <c r="T150" s="8">
        <f t="shared" si="10"/>
        <v>0</v>
      </c>
      <c r="U150" s="8">
        <f t="shared" si="11"/>
        <v>0</v>
      </c>
      <c r="V150" s="168"/>
      <c r="W150" s="9"/>
      <c r="X150" s="9"/>
    </row>
    <row r="151" spans="1:24" ht="106.5" customHeight="1">
      <c r="A151" s="8" t="s">
        <v>25</v>
      </c>
      <c r="B151" s="8" t="s">
        <v>36</v>
      </c>
      <c r="C151" s="8">
        <v>2022</v>
      </c>
      <c r="D151" s="8" t="s">
        <v>374</v>
      </c>
      <c r="E151" s="8" t="s">
        <v>375</v>
      </c>
      <c r="F151" s="8" t="s">
        <v>520</v>
      </c>
      <c r="G151" s="9" t="s">
        <v>376</v>
      </c>
      <c r="H151" s="9" t="s">
        <v>377</v>
      </c>
      <c r="I151" s="9" t="s">
        <v>523</v>
      </c>
      <c r="J151" s="9" t="s">
        <v>625</v>
      </c>
      <c r="K151" s="9" t="s">
        <v>526</v>
      </c>
      <c r="L151" s="9" t="s">
        <v>527</v>
      </c>
      <c r="M151" s="221">
        <v>1</v>
      </c>
      <c r="N151" s="37">
        <v>45139</v>
      </c>
      <c r="O151" s="37">
        <v>45260</v>
      </c>
      <c r="P151" s="8">
        <f t="shared" si="14"/>
        <v>17.3</v>
      </c>
      <c r="R151" s="167">
        <f t="shared" si="12"/>
        <v>0</v>
      </c>
      <c r="S151" s="8">
        <f t="shared" si="13"/>
        <v>0</v>
      </c>
      <c r="T151" s="8">
        <f t="shared" si="10"/>
        <v>0</v>
      </c>
      <c r="U151" s="8">
        <f t="shared" si="11"/>
        <v>0</v>
      </c>
      <c r="V151" s="168"/>
      <c r="W151" s="9"/>
      <c r="X151" s="9"/>
    </row>
    <row r="152" spans="1:24" ht="106.5" customHeight="1">
      <c r="A152" s="8" t="s">
        <v>25</v>
      </c>
      <c r="B152" s="8" t="s">
        <v>36</v>
      </c>
      <c r="C152" s="8">
        <v>2022</v>
      </c>
      <c r="D152" s="8" t="s">
        <v>637</v>
      </c>
      <c r="E152" s="8" t="s">
        <v>638</v>
      </c>
      <c r="F152" s="8" t="s">
        <v>520</v>
      </c>
      <c r="G152" s="9" t="s">
        <v>639</v>
      </c>
      <c r="H152" s="9" t="s">
        <v>640</v>
      </c>
      <c r="I152" s="9" t="s">
        <v>641</v>
      </c>
      <c r="J152" s="9" t="s">
        <v>642</v>
      </c>
      <c r="K152" s="9" t="s">
        <v>643</v>
      </c>
      <c r="L152" s="9" t="s">
        <v>644</v>
      </c>
      <c r="M152" s="221">
        <v>1</v>
      </c>
      <c r="N152" s="37">
        <v>45139</v>
      </c>
      <c r="O152" s="37">
        <v>45260</v>
      </c>
      <c r="P152" s="8">
        <f t="shared" si="14"/>
        <v>17.3</v>
      </c>
      <c r="R152" s="167">
        <f t="shared" si="12"/>
        <v>0</v>
      </c>
      <c r="S152" s="8">
        <f t="shared" si="13"/>
        <v>0</v>
      </c>
      <c r="T152" s="8">
        <f t="shared" si="10"/>
        <v>0</v>
      </c>
      <c r="U152" s="8">
        <f t="shared" si="11"/>
        <v>0</v>
      </c>
      <c r="V152" s="168"/>
      <c r="W152" s="9"/>
      <c r="X152" s="9"/>
    </row>
    <row r="153" spans="1:24" ht="106.5" customHeight="1">
      <c r="A153" s="8" t="s">
        <v>25</v>
      </c>
      <c r="B153" s="8" t="s">
        <v>36</v>
      </c>
      <c r="C153" s="8">
        <v>2022</v>
      </c>
      <c r="D153" s="8" t="s">
        <v>637</v>
      </c>
      <c r="E153" s="8" t="s">
        <v>638</v>
      </c>
      <c r="F153" s="8" t="s">
        <v>520</v>
      </c>
      <c r="G153" s="9" t="s">
        <v>639</v>
      </c>
      <c r="H153" s="9" t="s">
        <v>640</v>
      </c>
      <c r="I153" s="9" t="s">
        <v>641</v>
      </c>
      <c r="J153" s="9" t="s">
        <v>642</v>
      </c>
      <c r="K153" s="9" t="s">
        <v>645</v>
      </c>
      <c r="L153" s="9" t="s">
        <v>646</v>
      </c>
      <c r="M153" s="221">
        <v>2</v>
      </c>
      <c r="N153" s="37">
        <v>45139</v>
      </c>
      <c r="O153" s="37">
        <v>45260</v>
      </c>
      <c r="P153" s="8">
        <f t="shared" si="14"/>
        <v>17.3</v>
      </c>
      <c r="R153" s="167">
        <f t="shared" si="12"/>
        <v>0</v>
      </c>
      <c r="S153" s="8">
        <f t="shared" si="13"/>
        <v>0</v>
      </c>
      <c r="T153" s="8">
        <f t="shared" si="10"/>
        <v>0</v>
      </c>
      <c r="U153" s="8">
        <f t="shared" si="11"/>
        <v>0</v>
      </c>
      <c r="V153" s="168"/>
      <c r="W153" s="9"/>
      <c r="X153" s="9"/>
    </row>
    <row r="154" spans="1:24" ht="106.5" customHeight="1">
      <c r="A154" s="8" t="s">
        <v>25</v>
      </c>
      <c r="B154" s="8" t="s">
        <v>36</v>
      </c>
      <c r="C154" s="8">
        <v>2022</v>
      </c>
      <c r="D154" s="8" t="s">
        <v>647</v>
      </c>
      <c r="E154" s="8" t="s">
        <v>648</v>
      </c>
      <c r="F154" s="8" t="s">
        <v>520</v>
      </c>
      <c r="G154" s="9" t="s">
        <v>649</v>
      </c>
      <c r="H154" s="9" t="s">
        <v>650</v>
      </c>
      <c r="I154" s="9" t="s">
        <v>641</v>
      </c>
      <c r="J154" s="9" t="s">
        <v>651</v>
      </c>
      <c r="K154" s="9" t="s">
        <v>652</v>
      </c>
      <c r="L154" s="9" t="s">
        <v>646</v>
      </c>
      <c r="M154" s="221">
        <v>2</v>
      </c>
      <c r="N154" s="37">
        <v>45139</v>
      </c>
      <c r="O154" s="37">
        <v>45260</v>
      </c>
      <c r="P154" s="8">
        <f t="shared" si="14"/>
        <v>17.3</v>
      </c>
      <c r="R154" s="167">
        <f t="shared" si="12"/>
        <v>0</v>
      </c>
      <c r="S154" s="8">
        <f t="shared" si="13"/>
        <v>0</v>
      </c>
      <c r="T154" s="8">
        <f t="shared" si="10"/>
        <v>0</v>
      </c>
      <c r="U154" s="8">
        <f t="shared" si="11"/>
        <v>0</v>
      </c>
      <c r="V154" s="168"/>
      <c r="W154" s="9"/>
      <c r="X154" s="9"/>
    </row>
    <row r="155" spans="1:24" ht="106.5" customHeight="1">
      <c r="A155" s="69" t="s">
        <v>25</v>
      </c>
      <c r="B155" s="69" t="s">
        <v>36</v>
      </c>
      <c r="C155" s="69">
        <v>2022</v>
      </c>
      <c r="D155" s="69" t="s">
        <v>669</v>
      </c>
      <c r="E155" s="69" t="s">
        <v>670</v>
      </c>
      <c r="F155" s="69" t="s">
        <v>671</v>
      </c>
      <c r="G155" s="70" t="s">
        <v>672</v>
      </c>
      <c r="H155" s="70" t="s">
        <v>673</v>
      </c>
      <c r="I155" s="71" t="s">
        <v>674</v>
      </c>
      <c r="J155" s="72" t="s">
        <v>675</v>
      </c>
      <c r="K155" s="72" t="s">
        <v>676</v>
      </c>
      <c r="L155" s="73" t="s">
        <v>677</v>
      </c>
      <c r="M155" s="227">
        <v>4</v>
      </c>
      <c r="N155" s="74">
        <v>45139</v>
      </c>
      <c r="O155" s="74">
        <v>45473</v>
      </c>
      <c r="P155" s="8">
        <f t="shared" si="14"/>
        <v>47.7</v>
      </c>
      <c r="R155" s="167">
        <f t="shared" si="12"/>
        <v>0</v>
      </c>
      <c r="S155" s="8">
        <f t="shared" si="13"/>
        <v>0</v>
      </c>
      <c r="T155" s="8">
        <f t="shared" si="10"/>
        <v>0</v>
      </c>
      <c r="U155" s="8">
        <f t="shared" si="11"/>
        <v>0</v>
      </c>
      <c r="V155" s="168"/>
      <c r="W155" s="9"/>
      <c r="X155" s="9"/>
    </row>
    <row r="156" spans="1:24" ht="106.5" customHeight="1">
      <c r="A156" s="69" t="s">
        <v>25</v>
      </c>
      <c r="B156" s="69" t="s">
        <v>36</v>
      </c>
      <c r="C156" s="69">
        <v>2022</v>
      </c>
      <c r="D156" s="69" t="s">
        <v>47</v>
      </c>
      <c r="E156" s="69" t="s">
        <v>48</v>
      </c>
      <c r="F156" s="69" t="s">
        <v>671</v>
      </c>
      <c r="G156" s="70" t="s">
        <v>678</v>
      </c>
      <c r="H156" s="70" t="s">
        <v>50</v>
      </c>
      <c r="I156" s="70" t="s">
        <v>679</v>
      </c>
      <c r="J156" s="70" t="s">
        <v>680</v>
      </c>
      <c r="K156" s="70" t="s">
        <v>681</v>
      </c>
      <c r="L156" s="70" t="s">
        <v>682</v>
      </c>
      <c r="M156" s="227">
        <v>1</v>
      </c>
      <c r="N156" s="74">
        <v>45200</v>
      </c>
      <c r="O156" s="74">
        <v>45230</v>
      </c>
      <c r="P156" s="8">
        <f t="shared" si="14"/>
        <v>4.3</v>
      </c>
      <c r="R156" s="167">
        <f t="shared" si="12"/>
        <v>0</v>
      </c>
      <c r="S156" s="8">
        <f t="shared" si="13"/>
        <v>0</v>
      </c>
      <c r="T156" s="8">
        <f t="shared" si="10"/>
        <v>0</v>
      </c>
      <c r="U156" s="8">
        <f t="shared" si="11"/>
        <v>0</v>
      </c>
      <c r="V156" s="168"/>
      <c r="W156" s="9"/>
      <c r="X156" s="9"/>
    </row>
    <row r="157" spans="1:24" ht="106.5" customHeight="1">
      <c r="A157" s="69" t="s">
        <v>25</v>
      </c>
      <c r="B157" s="69" t="s">
        <v>36</v>
      </c>
      <c r="C157" s="69">
        <v>2022</v>
      </c>
      <c r="D157" s="69" t="s">
        <v>47</v>
      </c>
      <c r="E157" s="69" t="s">
        <v>48</v>
      </c>
      <c r="F157" s="69" t="s">
        <v>671</v>
      </c>
      <c r="G157" s="70" t="s">
        <v>678</v>
      </c>
      <c r="H157" s="70" t="s">
        <v>50</v>
      </c>
      <c r="I157" s="70" t="s">
        <v>679</v>
      </c>
      <c r="J157" s="70" t="s">
        <v>680</v>
      </c>
      <c r="K157" s="70" t="s">
        <v>683</v>
      </c>
      <c r="L157" s="70" t="s">
        <v>684</v>
      </c>
      <c r="M157" s="227">
        <v>1</v>
      </c>
      <c r="N157" s="74">
        <v>45200</v>
      </c>
      <c r="O157" s="74">
        <v>45230</v>
      </c>
      <c r="P157" s="8">
        <f t="shared" si="14"/>
        <v>4.3</v>
      </c>
      <c r="R157" s="167">
        <f t="shared" si="12"/>
        <v>0</v>
      </c>
      <c r="S157" s="8">
        <f t="shared" si="13"/>
        <v>0</v>
      </c>
      <c r="T157" s="8">
        <f t="shared" si="10"/>
        <v>0</v>
      </c>
      <c r="U157" s="8">
        <f t="shared" si="11"/>
        <v>0</v>
      </c>
      <c r="V157" s="168"/>
      <c r="W157" s="9"/>
      <c r="X157" s="9"/>
    </row>
    <row r="158" spans="1:24" ht="106.5" customHeight="1">
      <c r="A158" s="69" t="s">
        <v>25</v>
      </c>
      <c r="B158" s="69" t="s">
        <v>36</v>
      </c>
      <c r="C158" s="69">
        <v>2022</v>
      </c>
      <c r="D158" s="69" t="s">
        <v>47</v>
      </c>
      <c r="E158" s="69" t="s">
        <v>48</v>
      </c>
      <c r="F158" s="69" t="s">
        <v>671</v>
      </c>
      <c r="G158" s="70" t="s">
        <v>678</v>
      </c>
      <c r="H158" s="70" t="s">
        <v>50</v>
      </c>
      <c r="I158" s="70" t="s">
        <v>679</v>
      </c>
      <c r="J158" s="70" t="s">
        <v>680</v>
      </c>
      <c r="K158" s="75" t="s">
        <v>685</v>
      </c>
      <c r="L158" s="75" t="s">
        <v>686</v>
      </c>
      <c r="M158" s="228">
        <v>4</v>
      </c>
      <c r="N158" s="77">
        <v>45231</v>
      </c>
      <c r="O158" s="37">
        <v>45504</v>
      </c>
      <c r="P158" s="8">
        <f t="shared" si="14"/>
        <v>39</v>
      </c>
      <c r="R158" s="167">
        <f t="shared" si="12"/>
        <v>0</v>
      </c>
      <c r="S158" s="8">
        <f t="shared" si="13"/>
        <v>0</v>
      </c>
      <c r="T158" s="8">
        <f t="shared" si="10"/>
        <v>0</v>
      </c>
      <c r="U158" s="8">
        <f t="shared" si="11"/>
        <v>0</v>
      </c>
      <c r="V158" s="168"/>
      <c r="W158" s="9"/>
      <c r="X158" s="9"/>
    </row>
    <row r="159" spans="1:24" ht="106.5" customHeight="1">
      <c r="A159" s="78" t="s">
        <v>25</v>
      </c>
      <c r="B159" s="78" t="s">
        <v>36</v>
      </c>
      <c r="C159" s="78">
        <v>2022</v>
      </c>
      <c r="D159" s="78" t="s">
        <v>263</v>
      </c>
      <c r="E159" s="78" t="s">
        <v>253</v>
      </c>
      <c r="F159" s="69" t="s">
        <v>671</v>
      </c>
      <c r="G159" s="79" t="s">
        <v>687</v>
      </c>
      <c r="H159" s="80" t="s">
        <v>265</v>
      </c>
      <c r="I159" s="81" t="s">
        <v>688</v>
      </c>
      <c r="J159" s="81" t="s">
        <v>689</v>
      </c>
      <c r="K159" s="81" t="s">
        <v>690</v>
      </c>
      <c r="L159" s="82" t="s">
        <v>691</v>
      </c>
      <c r="M159" s="229">
        <v>5</v>
      </c>
      <c r="N159" s="84">
        <v>45184</v>
      </c>
      <c r="O159" s="37">
        <v>45504</v>
      </c>
      <c r="P159" s="8">
        <f t="shared" si="14"/>
        <v>45.7</v>
      </c>
      <c r="R159" s="167">
        <f t="shared" si="12"/>
        <v>0</v>
      </c>
      <c r="S159" s="8">
        <f t="shared" si="13"/>
        <v>0</v>
      </c>
      <c r="T159" s="8">
        <f t="shared" si="10"/>
        <v>0</v>
      </c>
      <c r="U159" s="8">
        <f t="shared" si="11"/>
        <v>0</v>
      </c>
      <c r="V159" s="168"/>
      <c r="W159" s="9"/>
      <c r="X159" s="9"/>
    </row>
    <row r="160" spans="1:24" ht="106.5" customHeight="1">
      <c r="A160" s="78" t="s">
        <v>25</v>
      </c>
      <c r="B160" s="78" t="s">
        <v>36</v>
      </c>
      <c r="C160" s="78">
        <v>2022</v>
      </c>
      <c r="D160" s="78" t="s">
        <v>263</v>
      </c>
      <c r="E160" s="78" t="s">
        <v>253</v>
      </c>
      <c r="F160" s="69" t="s">
        <v>671</v>
      </c>
      <c r="G160" s="79" t="s">
        <v>692</v>
      </c>
      <c r="H160" s="80" t="s">
        <v>265</v>
      </c>
      <c r="I160" s="81" t="s">
        <v>688</v>
      </c>
      <c r="J160" s="81" t="s">
        <v>693</v>
      </c>
      <c r="K160" s="81" t="s">
        <v>1239</v>
      </c>
      <c r="L160" s="82" t="s">
        <v>694</v>
      </c>
      <c r="M160" s="229">
        <v>4</v>
      </c>
      <c r="N160" s="84">
        <v>45184</v>
      </c>
      <c r="O160" s="37">
        <v>45504</v>
      </c>
      <c r="P160" s="8">
        <f t="shared" si="14"/>
        <v>45.7</v>
      </c>
      <c r="R160" s="167">
        <f t="shared" si="12"/>
        <v>0</v>
      </c>
      <c r="S160" s="8">
        <f t="shared" si="13"/>
        <v>0</v>
      </c>
      <c r="T160" s="8">
        <f t="shared" si="10"/>
        <v>0</v>
      </c>
      <c r="U160" s="8">
        <f t="shared" si="11"/>
        <v>0</v>
      </c>
      <c r="V160" s="168"/>
      <c r="W160" s="9"/>
      <c r="X160" s="9"/>
    </row>
    <row r="161" spans="1:24" ht="106.5" customHeight="1">
      <c r="A161" s="78" t="s">
        <v>25</v>
      </c>
      <c r="B161" s="78" t="s">
        <v>36</v>
      </c>
      <c r="C161" s="78">
        <v>2022</v>
      </c>
      <c r="D161" s="78" t="s">
        <v>263</v>
      </c>
      <c r="E161" s="78" t="s">
        <v>253</v>
      </c>
      <c r="F161" s="69" t="s">
        <v>671</v>
      </c>
      <c r="G161" s="79" t="s">
        <v>692</v>
      </c>
      <c r="H161" s="80" t="s">
        <v>265</v>
      </c>
      <c r="I161" s="81" t="s">
        <v>688</v>
      </c>
      <c r="J161" s="81" t="s">
        <v>693</v>
      </c>
      <c r="K161" s="81" t="s">
        <v>695</v>
      </c>
      <c r="L161" s="83" t="s">
        <v>696</v>
      </c>
      <c r="M161" s="229">
        <v>3</v>
      </c>
      <c r="N161" s="84">
        <v>45184</v>
      </c>
      <c r="O161" s="37">
        <v>45504</v>
      </c>
      <c r="P161" s="8">
        <f t="shared" si="14"/>
        <v>45.7</v>
      </c>
      <c r="R161" s="167">
        <f t="shared" si="12"/>
        <v>0</v>
      </c>
      <c r="S161" s="8">
        <f t="shared" si="13"/>
        <v>0</v>
      </c>
      <c r="T161" s="8">
        <f t="shared" si="10"/>
        <v>0</v>
      </c>
      <c r="U161" s="8">
        <f t="shared" si="11"/>
        <v>0</v>
      </c>
      <c r="V161" s="168"/>
      <c r="W161" s="9"/>
      <c r="X161" s="9"/>
    </row>
    <row r="162" spans="1:24" ht="106.5" customHeight="1">
      <c r="A162" s="69" t="s">
        <v>25</v>
      </c>
      <c r="B162" s="69" t="s">
        <v>36</v>
      </c>
      <c r="C162" s="69">
        <v>2022</v>
      </c>
      <c r="D162" s="69" t="s">
        <v>284</v>
      </c>
      <c r="E162" s="69" t="s">
        <v>285</v>
      </c>
      <c r="F162" s="69" t="s">
        <v>671</v>
      </c>
      <c r="G162" s="70" t="s">
        <v>697</v>
      </c>
      <c r="H162" s="72" t="s">
        <v>287</v>
      </c>
      <c r="I162" s="72" t="s">
        <v>698</v>
      </c>
      <c r="J162" s="71" t="s">
        <v>699</v>
      </c>
      <c r="K162" s="71" t="s">
        <v>700</v>
      </c>
      <c r="L162" s="73" t="s">
        <v>701</v>
      </c>
      <c r="M162" s="227">
        <v>6</v>
      </c>
      <c r="N162" s="74">
        <v>45139</v>
      </c>
      <c r="O162" s="74">
        <v>45322</v>
      </c>
      <c r="P162" s="8">
        <f t="shared" si="14"/>
        <v>26.1</v>
      </c>
      <c r="R162" s="167">
        <f t="shared" si="12"/>
        <v>0</v>
      </c>
      <c r="S162" s="8">
        <f t="shared" si="13"/>
        <v>0</v>
      </c>
      <c r="T162" s="8">
        <f t="shared" si="10"/>
        <v>0</v>
      </c>
      <c r="U162" s="8">
        <f t="shared" si="11"/>
        <v>0</v>
      </c>
      <c r="V162" s="168"/>
      <c r="W162" s="9"/>
      <c r="X162" s="9"/>
    </row>
    <row r="163" spans="1:24" ht="106.5" customHeight="1">
      <c r="A163" s="69" t="s">
        <v>25</v>
      </c>
      <c r="B163" s="69" t="s">
        <v>36</v>
      </c>
      <c r="C163" s="69">
        <v>2022</v>
      </c>
      <c r="D163" s="69" t="s">
        <v>284</v>
      </c>
      <c r="E163" s="69" t="s">
        <v>285</v>
      </c>
      <c r="F163" s="69" t="s">
        <v>671</v>
      </c>
      <c r="G163" s="70" t="s">
        <v>697</v>
      </c>
      <c r="H163" s="72" t="s">
        <v>287</v>
      </c>
      <c r="I163" s="72" t="s">
        <v>698</v>
      </c>
      <c r="J163" s="71" t="s">
        <v>702</v>
      </c>
      <c r="K163" s="71" t="s">
        <v>703</v>
      </c>
      <c r="L163" s="73" t="s">
        <v>704</v>
      </c>
      <c r="M163" s="227">
        <v>6</v>
      </c>
      <c r="N163" s="74">
        <v>45139</v>
      </c>
      <c r="O163" s="74">
        <v>45322</v>
      </c>
      <c r="P163" s="8">
        <f t="shared" si="14"/>
        <v>26.1</v>
      </c>
      <c r="R163" s="167">
        <f t="shared" si="12"/>
        <v>0</v>
      </c>
      <c r="S163" s="8">
        <f t="shared" si="13"/>
        <v>0</v>
      </c>
      <c r="T163" s="8">
        <f t="shared" si="10"/>
        <v>0</v>
      </c>
      <c r="U163" s="8">
        <f t="shared" si="11"/>
        <v>0</v>
      </c>
      <c r="V163" s="168"/>
      <c r="W163" s="9"/>
      <c r="X163" s="9"/>
    </row>
    <row r="164" spans="1:24" ht="106.5" customHeight="1">
      <c r="A164" s="33" t="s">
        <v>25</v>
      </c>
      <c r="B164" s="33" t="s">
        <v>36</v>
      </c>
      <c r="C164" s="33">
        <v>2022</v>
      </c>
      <c r="D164" s="33" t="s">
        <v>706</v>
      </c>
      <c r="E164" s="33" t="s">
        <v>707</v>
      </c>
      <c r="F164" s="33" t="s">
        <v>708</v>
      </c>
      <c r="G164" s="10" t="s">
        <v>709</v>
      </c>
      <c r="H164" s="10" t="s">
        <v>710</v>
      </c>
      <c r="I164" s="10" t="s">
        <v>711</v>
      </c>
      <c r="J164" s="10" t="s">
        <v>712</v>
      </c>
      <c r="K164" s="10" t="s">
        <v>713</v>
      </c>
      <c r="L164" s="87" t="s">
        <v>466</v>
      </c>
      <c r="M164" s="230">
        <v>1</v>
      </c>
      <c r="N164" s="88">
        <v>45139</v>
      </c>
      <c r="O164" s="88">
        <v>45199</v>
      </c>
      <c r="P164" s="8">
        <f t="shared" si="14"/>
        <v>8.6</v>
      </c>
      <c r="R164" s="167">
        <f t="shared" si="12"/>
        <v>0</v>
      </c>
      <c r="S164" s="8">
        <f t="shared" si="13"/>
        <v>0</v>
      </c>
      <c r="T164" s="8">
        <f t="shared" si="10"/>
        <v>0</v>
      </c>
      <c r="U164" s="8">
        <f t="shared" si="11"/>
        <v>0</v>
      </c>
      <c r="V164" s="168"/>
      <c r="W164" s="9"/>
      <c r="X164" s="9"/>
    </row>
    <row r="165" spans="1:24" ht="106.5" customHeight="1">
      <c r="A165" s="33" t="s">
        <v>25</v>
      </c>
      <c r="B165" s="33" t="s">
        <v>36</v>
      </c>
      <c r="C165" s="33">
        <v>2022</v>
      </c>
      <c r="D165" s="33" t="s">
        <v>706</v>
      </c>
      <c r="E165" s="33" t="s">
        <v>707</v>
      </c>
      <c r="F165" s="33" t="s">
        <v>708</v>
      </c>
      <c r="G165" s="10" t="s">
        <v>709</v>
      </c>
      <c r="H165" s="10" t="s">
        <v>710</v>
      </c>
      <c r="I165" s="10" t="s">
        <v>711</v>
      </c>
      <c r="J165" s="10" t="s">
        <v>714</v>
      </c>
      <c r="K165" s="10" t="s">
        <v>715</v>
      </c>
      <c r="L165" s="87" t="s">
        <v>716</v>
      </c>
      <c r="M165" s="230">
        <v>1</v>
      </c>
      <c r="N165" s="88">
        <v>45139</v>
      </c>
      <c r="O165" s="88">
        <v>45291</v>
      </c>
      <c r="P165" s="8">
        <f t="shared" si="14"/>
        <v>21.7</v>
      </c>
      <c r="R165" s="167">
        <f t="shared" si="12"/>
        <v>0</v>
      </c>
      <c r="S165" s="8">
        <f t="shared" si="13"/>
        <v>0</v>
      </c>
      <c r="T165" s="8">
        <f t="shared" si="10"/>
        <v>0</v>
      </c>
      <c r="U165" s="8">
        <f t="shared" si="11"/>
        <v>0</v>
      </c>
      <c r="V165" s="168"/>
      <c r="W165" s="9"/>
      <c r="X165" s="9"/>
    </row>
    <row r="166" spans="1:24" ht="106.5" customHeight="1">
      <c r="A166" s="33" t="s">
        <v>25</v>
      </c>
      <c r="B166" s="33" t="s">
        <v>36</v>
      </c>
      <c r="C166" s="33">
        <v>2022</v>
      </c>
      <c r="D166" s="33" t="s">
        <v>637</v>
      </c>
      <c r="E166" s="33" t="s">
        <v>638</v>
      </c>
      <c r="F166" s="33" t="s">
        <v>708</v>
      </c>
      <c r="G166" s="10" t="s">
        <v>717</v>
      </c>
      <c r="H166" s="10" t="s">
        <v>640</v>
      </c>
      <c r="I166" s="10" t="s">
        <v>718</v>
      </c>
      <c r="J166" s="10" t="s">
        <v>719</v>
      </c>
      <c r="K166" s="10" t="s">
        <v>720</v>
      </c>
      <c r="L166" s="10" t="s">
        <v>259</v>
      </c>
      <c r="M166" s="230">
        <v>1</v>
      </c>
      <c r="N166" s="88">
        <v>45139</v>
      </c>
      <c r="O166" s="89">
        <v>45199</v>
      </c>
      <c r="P166" s="8">
        <f t="shared" si="14"/>
        <v>8.6</v>
      </c>
      <c r="R166" s="167">
        <f t="shared" si="12"/>
        <v>0</v>
      </c>
      <c r="S166" s="8">
        <f t="shared" si="13"/>
        <v>0</v>
      </c>
      <c r="T166" s="8">
        <f t="shared" si="10"/>
        <v>0</v>
      </c>
      <c r="U166" s="8">
        <f t="shared" si="11"/>
        <v>0</v>
      </c>
      <c r="V166" s="168"/>
      <c r="W166" s="9"/>
      <c r="X166" s="9"/>
    </row>
    <row r="167" spans="1:24" ht="106.5" customHeight="1">
      <c r="A167" s="33" t="s">
        <v>25</v>
      </c>
      <c r="B167" s="33" t="s">
        <v>36</v>
      </c>
      <c r="C167" s="33">
        <v>2022</v>
      </c>
      <c r="D167" s="33" t="s">
        <v>637</v>
      </c>
      <c r="E167" s="33" t="s">
        <v>638</v>
      </c>
      <c r="F167" s="33" t="s">
        <v>708</v>
      </c>
      <c r="G167" s="10" t="s">
        <v>717</v>
      </c>
      <c r="H167" s="10" t="s">
        <v>640</v>
      </c>
      <c r="I167" s="10" t="s">
        <v>718</v>
      </c>
      <c r="J167" s="10" t="s">
        <v>721</v>
      </c>
      <c r="K167" s="10" t="s">
        <v>722</v>
      </c>
      <c r="L167" s="10" t="s">
        <v>723</v>
      </c>
      <c r="M167" s="230">
        <v>5</v>
      </c>
      <c r="N167" s="88">
        <v>45139</v>
      </c>
      <c r="O167" s="89">
        <v>45291</v>
      </c>
      <c r="P167" s="8">
        <f t="shared" si="14"/>
        <v>21.7</v>
      </c>
      <c r="R167" s="167">
        <f t="shared" si="12"/>
        <v>0</v>
      </c>
      <c r="S167" s="8">
        <f t="shared" si="13"/>
        <v>0</v>
      </c>
      <c r="T167" s="8">
        <f t="shared" si="10"/>
        <v>0</v>
      </c>
      <c r="U167" s="8">
        <f t="shared" si="11"/>
        <v>0</v>
      </c>
      <c r="V167" s="168"/>
      <c r="W167" s="9"/>
      <c r="X167" s="9"/>
    </row>
    <row r="168" spans="1:24" ht="106.5" customHeight="1">
      <c r="A168" s="33" t="s">
        <v>25</v>
      </c>
      <c r="B168" s="33" t="s">
        <v>36</v>
      </c>
      <c r="C168" s="33">
        <v>2022</v>
      </c>
      <c r="D168" s="33" t="s">
        <v>724</v>
      </c>
      <c r="E168" s="33" t="s">
        <v>725</v>
      </c>
      <c r="F168" s="33" t="s">
        <v>708</v>
      </c>
      <c r="G168" s="10" t="s">
        <v>726</v>
      </c>
      <c r="H168" s="10" t="s">
        <v>727</v>
      </c>
      <c r="I168" s="10" t="s">
        <v>728</v>
      </c>
      <c r="J168" s="10" t="s">
        <v>729</v>
      </c>
      <c r="K168" s="10" t="s">
        <v>730</v>
      </c>
      <c r="L168" s="10" t="s">
        <v>83</v>
      </c>
      <c r="M168" s="230">
        <v>5</v>
      </c>
      <c r="N168" s="88">
        <v>45139</v>
      </c>
      <c r="O168" s="89">
        <v>45291</v>
      </c>
      <c r="P168" s="8">
        <f t="shared" si="14"/>
        <v>21.7</v>
      </c>
      <c r="R168" s="167">
        <f t="shared" si="12"/>
        <v>0</v>
      </c>
      <c r="S168" s="8">
        <f t="shared" si="13"/>
        <v>0</v>
      </c>
      <c r="T168" s="8">
        <f t="shared" si="10"/>
        <v>0</v>
      </c>
      <c r="U168" s="8">
        <f t="shared" si="11"/>
        <v>0</v>
      </c>
      <c r="V168" s="168"/>
      <c r="W168" s="9"/>
      <c r="X168" s="9"/>
    </row>
    <row r="169" spans="1:24" ht="106.5" customHeight="1">
      <c r="A169" s="33" t="s">
        <v>25</v>
      </c>
      <c r="B169" s="33" t="s">
        <v>36</v>
      </c>
      <c r="C169" s="33">
        <v>2022</v>
      </c>
      <c r="D169" s="33" t="s">
        <v>724</v>
      </c>
      <c r="E169" s="33" t="s">
        <v>725</v>
      </c>
      <c r="F169" s="33" t="s">
        <v>708</v>
      </c>
      <c r="G169" s="10" t="s">
        <v>726</v>
      </c>
      <c r="H169" s="10" t="s">
        <v>727</v>
      </c>
      <c r="I169" s="10" t="s">
        <v>728</v>
      </c>
      <c r="J169" s="10" t="s">
        <v>731</v>
      </c>
      <c r="K169" s="10" t="s">
        <v>732</v>
      </c>
      <c r="L169" s="10" t="s">
        <v>83</v>
      </c>
      <c r="M169" s="230">
        <v>5</v>
      </c>
      <c r="N169" s="88">
        <v>45139</v>
      </c>
      <c r="O169" s="89">
        <v>45291</v>
      </c>
      <c r="P169" s="8">
        <f t="shared" si="14"/>
        <v>21.7</v>
      </c>
      <c r="R169" s="167">
        <f t="shared" si="12"/>
        <v>0</v>
      </c>
      <c r="S169" s="8">
        <f t="shared" si="13"/>
        <v>0</v>
      </c>
      <c r="T169" s="8">
        <f t="shared" si="10"/>
        <v>0</v>
      </c>
      <c r="U169" s="8">
        <f t="shared" si="11"/>
        <v>0</v>
      </c>
      <c r="V169" s="168"/>
      <c r="W169" s="9"/>
      <c r="X169" s="9"/>
    </row>
    <row r="170" spans="1:24" ht="106.5" customHeight="1">
      <c r="A170" s="33" t="s">
        <v>25</v>
      </c>
      <c r="B170" s="33" t="s">
        <v>36</v>
      </c>
      <c r="C170" s="33">
        <v>2022</v>
      </c>
      <c r="D170" s="33" t="s">
        <v>112</v>
      </c>
      <c r="E170" s="33" t="s">
        <v>733</v>
      </c>
      <c r="F170" s="33" t="s">
        <v>708</v>
      </c>
      <c r="G170" s="10" t="s">
        <v>734</v>
      </c>
      <c r="H170" s="10" t="s">
        <v>115</v>
      </c>
      <c r="I170" s="60" t="s">
        <v>735</v>
      </c>
      <c r="J170" s="60" t="s">
        <v>736</v>
      </c>
      <c r="K170" s="60" t="s">
        <v>737</v>
      </c>
      <c r="L170" s="90" t="s">
        <v>738</v>
      </c>
      <c r="M170" s="231">
        <v>1</v>
      </c>
      <c r="N170" s="89">
        <v>45139</v>
      </c>
      <c r="O170" s="89">
        <v>45199</v>
      </c>
      <c r="P170" s="8">
        <f t="shared" si="14"/>
        <v>8.6</v>
      </c>
      <c r="R170" s="167">
        <f t="shared" si="12"/>
        <v>0</v>
      </c>
      <c r="S170" s="8">
        <f t="shared" si="13"/>
        <v>0</v>
      </c>
      <c r="T170" s="8">
        <f t="shared" si="10"/>
        <v>0</v>
      </c>
      <c r="U170" s="8">
        <f t="shared" si="11"/>
        <v>0</v>
      </c>
      <c r="V170" s="168"/>
      <c r="W170" s="9"/>
      <c r="X170" s="9"/>
    </row>
    <row r="171" spans="1:24" ht="106.5" customHeight="1">
      <c r="A171" s="33" t="s">
        <v>25</v>
      </c>
      <c r="B171" s="33" t="s">
        <v>36</v>
      </c>
      <c r="C171" s="33">
        <v>2022</v>
      </c>
      <c r="D171" s="33" t="s">
        <v>112</v>
      </c>
      <c r="E171" s="33" t="s">
        <v>733</v>
      </c>
      <c r="F171" s="33" t="s">
        <v>708</v>
      </c>
      <c r="G171" s="10" t="s">
        <v>734</v>
      </c>
      <c r="H171" s="10" t="s">
        <v>115</v>
      </c>
      <c r="I171" s="60" t="s">
        <v>735</v>
      </c>
      <c r="J171" s="9" t="s">
        <v>739</v>
      </c>
      <c r="K171" s="9" t="s">
        <v>740</v>
      </c>
      <c r="L171" s="9" t="s">
        <v>738</v>
      </c>
      <c r="M171" s="232">
        <v>1</v>
      </c>
      <c r="N171" s="93">
        <v>45139</v>
      </c>
      <c r="O171" s="93">
        <v>45199</v>
      </c>
      <c r="P171" s="8">
        <f t="shared" si="14"/>
        <v>8.6</v>
      </c>
      <c r="R171" s="167">
        <f t="shared" si="12"/>
        <v>0</v>
      </c>
      <c r="S171" s="8">
        <f t="shared" si="13"/>
        <v>0</v>
      </c>
      <c r="T171" s="8">
        <f t="shared" si="10"/>
        <v>0</v>
      </c>
      <c r="U171" s="8">
        <f t="shared" si="11"/>
        <v>0</v>
      </c>
      <c r="V171" s="168"/>
      <c r="W171" s="9"/>
      <c r="X171" s="9"/>
    </row>
    <row r="172" spans="1:24" ht="106.5" customHeight="1">
      <c r="A172" s="33" t="s">
        <v>25</v>
      </c>
      <c r="B172" s="33" t="s">
        <v>36</v>
      </c>
      <c r="C172" s="33">
        <v>2022</v>
      </c>
      <c r="D172" s="33" t="s">
        <v>112</v>
      </c>
      <c r="E172" s="33" t="s">
        <v>733</v>
      </c>
      <c r="F172" s="33" t="s">
        <v>708</v>
      </c>
      <c r="G172" s="10" t="s">
        <v>734</v>
      </c>
      <c r="H172" s="10" t="s">
        <v>115</v>
      </c>
      <c r="I172" s="60" t="s">
        <v>735</v>
      </c>
      <c r="J172" s="9" t="s">
        <v>741</v>
      </c>
      <c r="K172" s="9" t="s">
        <v>742</v>
      </c>
      <c r="L172" s="9" t="s">
        <v>259</v>
      </c>
      <c r="M172" s="232">
        <v>1</v>
      </c>
      <c r="N172" s="93">
        <v>45139</v>
      </c>
      <c r="O172" s="93">
        <v>45229</v>
      </c>
      <c r="P172" s="8">
        <f t="shared" si="14"/>
        <v>12.9</v>
      </c>
      <c r="R172" s="167">
        <f t="shared" si="12"/>
        <v>0</v>
      </c>
      <c r="S172" s="8">
        <f t="shared" si="13"/>
        <v>0</v>
      </c>
      <c r="T172" s="8">
        <f t="shared" si="10"/>
        <v>0</v>
      </c>
      <c r="U172" s="8">
        <f t="shared" si="11"/>
        <v>0</v>
      </c>
      <c r="V172" s="168"/>
      <c r="W172" s="9"/>
      <c r="X172" s="9"/>
    </row>
    <row r="173" spans="1:24" ht="106.5" customHeight="1">
      <c r="A173" s="33" t="s">
        <v>25</v>
      </c>
      <c r="B173" s="33" t="s">
        <v>36</v>
      </c>
      <c r="C173" s="33">
        <v>2022</v>
      </c>
      <c r="D173" s="33" t="s">
        <v>647</v>
      </c>
      <c r="E173" s="33" t="s">
        <v>648</v>
      </c>
      <c r="F173" s="33" t="s">
        <v>708</v>
      </c>
      <c r="G173" s="10" t="s">
        <v>743</v>
      </c>
      <c r="H173" s="10" t="s">
        <v>650</v>
      </c>
      <c r="I173" s="10" t="s">
        <v>744</v>
      </c>
      <c r="J173" s="10" t="s">
        <v>745</v>
      </c>
      <c r="K173" s="10" t="s">
        <v>746</v>
      </c>
      <c r="L173" s="10" t="s">
        <v>259</v>
      </c>
      <c r="M173" s="230">
        <v>1</v>
      </c>
      <c r="N173" s="88">
        <v>45139</v>
      </c>
      <c r="O173" s="89">
        <v>45290</v>
      </c>
      <c r="P173" s="8">
        <f t="shared" si="14"/>
        <v>21.6</v>
      </c>
      <c r="R173" s="167">
        <f t="shared" si="12"/>
        <v>0</v>
      </c>
      <c r="S173" s="8">
        <f t="shared" si="13"/>
        <v>0</v>
      </c>
      <c r="T173" s="8">
        <f t="shared" si="10"/>
        <v>0</v>
      </c>
      <c r="U173" s="8">
        <f t="shared" si="11"/>
        <v>0</v>
      </c>
      <c r="V173" s="168"/>
      <c r="W173" s="9"/>
      <c r="X173" s="9"/>
    </row>
    <row r="174" spans="1:24" ht="106.5" customHeight="1">
      <c r="A174" s="33" t="s">
        <v>25</v>
      </c>
      <c r="B174" s="33" t="s">
        <v>36</v>
      </c>
      <c r="C174" s="33">
        <v>2022</v>
      </c>
      <c r="D174" s="33" t="s">
        <v>647</v>
      </c>
      <c r="E174" s="33" t="s">
        <v>648</v>
      </c>
      <c r="F174" s="33" t="s">
        <v>708</v>
      </c>
      <c r="G174" s="10" t="s">
        <v>743</v>
      </c>
      <c r="H174" s="10" t="s">
        <v>650</v>
      </c>
      <c r="I174" s="10" t="s">
        <v>744</v>
      </c>
      <c r="J174" s="10" t="s">
        <v>747</v>
      </c>
      <c r="K174" s="9" t="s">
        <v>748</v>
      </c>
      <c r="L174" s="87" t="s">
        <v>466</v>
      </c>
      <c r="M174" s="230">
        <v>1</v>
      </c>
      <c r="N174" s="88">
        <v>45139</v>
      </c>
      <c r="O174" s="88">
        <v>45199</v>
      </c>
      <c r="P174" s="8">
        <f t="shared" si="14"/>
        <v>8.6</v>
      </c>
      <c r="R174" s="167">
        <f t="shared" si="12"/>
        <v>0</v>
      </c>
      <c r="S174" s="8">
        <f t="shared" si="13"/>
        <v>0</v>
      </c>
      <c r="T174" s="8">
        <f t="shared" si="10"/>
        <v>0</v>
      </c>
      <c r="U174" s="8">
        <f t="shared" si="11"/>
        <v>0</v>
      </c>
      <c r="V174" s="168"/>
      <c r="W174" s="9"/>
      <c r="X174" s="9"/>
    </row>
    <row r="175" spans="1:24" ht="106.5" customHeight="1">
      <c r="A175" s="33" t="s">
        <v>25</v>
      </c>
      <c r="B175" s="33" t="s">
        <v>36</v>
      </c>
      <c r="C175" s="33">
        <v>2022</v>
      </c>
      <c r="D175" s="33" t="s">
        <v>749</v>
      </c>
      <c r="E175" s="33" t="s">
        <v>750</v>
      </c>
      <c r="F175" s="33" t="s">
        <v>708</v>
      </c>
      <c r="G175" s="10" t="s">
        <v>751</v>
      </c>
      <c r="H175" s="10" t="s">
        <v>752</v>
      </c>
      <c r="I175" s="10" t="s">
        <v>753</v>
      </c>
      <c r="J175" s="10" t="s">
        <v>754</v>
      </c>
      <c r="K175" s="10" t="s">
        <v>755</v>
      </c>
      <c r="L175" s="94" t="s">
        <v>756</v>
      </c>
      <c r="M175" s="226">
        <v>4</v>
      </c>
      <c r="N175" s="61">
        <v>45139</v>
      </c>
      <c r="O175" s="61">
        <v>45473</v>
      </c>
      <c r="P175" s="8">
        <f t="shared" si="14"/>
        <v>47.7</v>
      </c>
      <c r="R175" s="167">
        <f t="shared" si="12"/>
        <v>0</v>
      </c>
      <c r="S175" s="8">
        <f t="shared" si="13"/>
        <v>0</v>
      </c>
      <c r="T175" s="8">
        <f t="shared" si="10"/>
        <v>0</v>
      </c>
      <c r="U175" s="8">
        <f t="shared" si="11"/>
        <v>0</v>
      </c>
      <c r="V175" s="168"/>
      <c r="W175" s="9"/>
      <c r="X175" s="9"/>
    </row>
    <row r="176" spans="1:24" ht="106.5" customHeight="1">
      <c r="A176" s="33" t="s">
        <v>25</v>
      </c>
      <c r="B176" s="33" t="s">
        <v>36</v>
      </c>
      <c r="C176" s="33">
        <v>2022</v>
      </c>
      <c r="D176" s="33" t="s">
        <v>749</v>
      </c>
      <c r="E176" s="33" t="s">
        <v>750</v>
      </c>
      <c r="F176" s="33" t="s">
        <v>708</v>
      </c>
      <c r="G176" s="10" t="s">
        <v>751</v>
      </c>
      <c r="H176" s="10" t="s">
        <v>752</v>
      </c>
      <c r="I176" s="10" t="s">
        <v>753</v>
      </c>
      <c r="J176" s="9" t="s">
        <v>757</v>
      </c>
      <c r="K176" s="9" t="s">
        <v>758</v>
      </c>
      <c r="L176" s="9" t="s">
        <v>280</v>
      </c>
      <c r="M176" s="221">
        <v>1</v>
      </c>
      <c r="N176" s="37">
        <v>45139</v>
      </c>
      <c r="O176" s="37">
        <v>45290</v>
      </c>
      <c r="P176" s="8">
        <f t="shared" si="14"/>
        <v>21.6</v>
      </c>
      <c r="R176" s="167">
        <f t="shared" si="12"/>
        <v>0</v>
      </c>
      <c r="S176" s="8">
        <f t="shared" si="13"/>
        <v>0</v>
      </c>
      <c r="T176" s="8">
        <f t="shared" si="10"/>
        <v>0</v>
      </c>
      <c r="U176" s="8">
        <f t="shared" si="11"/>
        <v>0</v>
      </c>
      <c r="V176" s="168"/>
      <c r="W176" s="9"/>
      <c r="X176" s="9"/>
    </row>
    <row r="177" spans="1:24" ht="106.5" customHeight="1">
      <c r="A177" s="33" t="s">
        <v>25</v>
      </c>
      <c r="B177" s="33" t="s">
        <v>36</v>
      </c>
      <c r="C177" s="33">
        <v>2022</v>
      </c>
      <c r="D177" s="33" t="s">
        <v>749</v>
      </c>
      <c r="E177" s="33" t="s">
        <v>750</v>
      </c>
      <c r="F177" s="33" t="s">
        <v>708</v>
      </c>
      <c r="G177" s="10" t="s">
        <v>751</v>
      </c>
      <c r="H177" s="10" t="s">
        <v>752</v>
      </c>
      <c r="I177" s="10" t="s">
        <v>753</v>
      </c>
      <c r="J177" s="9" t="s">
        <v>759</v>
      </c>
      <c r="K177" s="9" t="s">
        <v>760</v>
      </c>
      <c r="L177" s="9" t="s">
        <v>280</v>
      </c>
      <c r="M177" s="221">
        <v>1</v>
      </c>
      <c r="N177" s="37">
        <v>45139</v>
      </c>
      <c r="O177" s="37">
        <v>45290</v>
      </c>
      <c r="P177" s="8">
        <f t="shared" si="14"/>
        <v>21.6</v>
      </c>
      <c r="R177" s="167">
        <f t="shared" si="12"/>
        <v>0</v>
      </c>
      <c r="S177" s="8">
        <f t="shared" si="13"/>
        <v>0</v>
      </c>
      <c r="T177" s="8">
        <f t="shared" si="10"/>
        <v>0</v>
      </c>
      <c r="U177" s="8">
        <f t="shared" si="11"/>
        <v>0</v>
      </c>
      <c r="V177" s="168"/>
      <c r="W177" s="9"/>
      <c r="X177" s="9"/>
    </row>
    <row r="178" spans="1:24" ht="106.5" customHeight="1">
      <c r="A178" s="95" t="s">
        <v>25</v>
      </c>
      <c r="B178" s="96" t="s">
        <v>36</v>
      </c>
      <c r="C178" s="96">
        <v>2022</v>
      </c>
      <c r="D178" s="83" t="s">
        <v>232</v>
      </c>
      <c r="E178" s="83" t="s">
        <v>233</v>
      </c>
      <c r="F178" s="97" t="s">
        <v>761</v>
      </c>
      <c r="G178" s="98" t="s">
        <v>234</v>
      </c>
      <c r="H178" s="99" t="s">
        <v>763</v>
      </c>
      <c r="I178" s="99" t="s">
        <v>764</v>
      </c>
      <c r="J178" s="21" t="s">
        <v>765</v>
      </c>
      <c r="K178" s="21" t="s">
        <v>766</v>
      </c>
      <c r="L178" s="100" t="s">
        <v>767</v>
      </c>
      <c r="M178" s="233">
        <v>2</v>
      </c>
      <c r="N178" s="101">
        <v>45139</v>
      </c>
      <c r="O178" s="13">
        <v>45291</v>
      </c>
      <c r="P178" s="8">
        <f t="shared" si="14"/>
        <v>21.7</v>
      </c>
      <c r="R178" s="167">
        <f t="shared" si="12"/>
        <v>0</v>
      </c>
      <c r="S178" s="8">
        <f t="shared" si="13"/>
        <v>0</v>
      </c>
      <c r="T178" s="8">
        <f t="shared" si="10"/>
        <v>0</v>
      </c>
      <c r="U178" s="8">
        <f t="shared" si="11"/>
        <v>0</v>
      </c>
      <c r="V178" s="168"/>
      <c r="W178" s="9"/>
      <c r="X178" s="9"/>
    </row>
    <row r="179" spans="1:24" ht="106.5" customHeight="1">
      <c r="A179" s="95" t="s">
        <v>25</v>
      </c>
      <c r="B179" s="96" t="s">
        <v>36</v>
      </c>
      <c r="C179" s="96">
        <v>2022</v>
      </c>
      <c r="D179" s="83" t="s">
        <v>232</v>
      </c>
      <c r="E179" s="83" t="s">
        <v>233</v>
      </c>
      <c r="F179" s="97" t="s">
        <v>761</v>
      </c>
      <c r="G179" s="98" t="s">
        <v>234</v>
      </c>
      <c r="H179" s="99" t="s">
        <v>763</v>
      </c>
      <c r="I179" s="99" t="s">
        <v>764</v>
      </c>
      <c r="J179" s="21" t="s">
        <v>765</v>
      </c>
      <c r="K179" s="21" t="s">
        <v>768</v>
      </c>
      <c r="L179" s="100" t="s">
        <v>769</v>
      </c>
      <c r="M179" s="233">
        <v>3</v>
      </c>
      <c r="N179" s="101">
        <v>45139</v>
      </c>
      <c r="O179" s="13">
        <v>45291</v>
      </c>
      <c r="P179" s="8">
        <f t="shared" si="14"/>
        <v>21.7</v>
      </c>
      <c r="R179" s="167">
        <f t="shared" si="12"/>
        <v>0</v>
      </c>
      <c r="S179" s="8">
        <f t="shared" si="13"/>
        <v>0</v>
      </c>
      <c r="T179" s="8">
        <f t="shared" si="10"/>
        <v>0</v>
      </c>
      <c r="U179" s="8">
        <f t="shared" si="11"/>
        <v>0</v>
      </c>
      <c r="V179" s="168"/>
      <c r="W179" s="9"/>
      <c r="X179" s="9"/>
    </row>
    <row r="180" spans="1:24" ht="106.5" customHeight="1">
      <c r="A180" s="18" t="s">
        <v>25</v>
      </c>
      <c r="B180" s="18" t="s">
        <v>309</v>
      </c>
      <c r="C180" s="18">
        <v>2019</v>
      </c>
      <c r="D180" s="18" t="s">
        <v>310</v>
      </c>
      <c r="E180" s="18" t="s">
        <v>311</v>
      </c>
      <c r="F180" s="18" t="s">
        <v>772</v>
      </c>
      <c r="G180" s="19" t="s">
        <v>773</v>
      </c>
      <c r="H180" s="19" t="s">
        <v>314</v>
      </c>
      <c r="I180" s="19" t="s">
        <v>774</v>
      </c>
      <c r="J180" s="19" t="s">
        <v>775</v>
      </c>
      <c r="K180" s="19" t="s">
        <v>776</v>
      </c>
      <c r="L180" s="44" t="s">
        <v>777</v>
      </c>
      <c r="M180" s="193">
        <v>3</v>
      </c>
      <c r="N180" s="20">
        <v>45139</v>
      </c>
      <c r="O180" s="20">
        <v>45290</v>
      </c>
      <c r="P180" s="8">
        <f t="shared" si="14"/>
        <v>21.6</v>
      </c>
      <c r="R180" s="167">
        <f t="shared" si="12"/>
        <v>0</v>
      </c>
      <c r="S180" s="8">
        <f t="shared" si="13"/>
        <v>0</v>
      </c>
      <c r="T180" s="8">
        <f t="shared" si="10"/>
        <v>0</v>
      </c>
      <c r="U180" s="8">
        <f t="shared" si="11"/>
        <v>0</v>
      </c>
      <c r="V180" s="168"/>
      <c r="W180" s="9"/>
      <c r="X180" s="9"/>
    </row>
    <row r="181" spans="1:24" ht="106.5" customHeight="1">
      <c r="A181" s="18" t="s">
        <v>25</v>
      </c>
      <c r="B181" s="18" t="s">
        <v>309</v>
      </c>
      <c r="C181" s="18">
        <v>2019</v>
      </c>
      <c r="D181" s="18" t="s">
        <v>310</v>
      </c>
      <c r="E181" s="18" t="s">
        <v>311</v>
      </c>
      <c r="F181" s="18" t="s">
        <v>772</v>
      </c>
      <c r="G181" s="19" t="s">
        <v>773</v>
      </c>
      <c r="H181" s="19" t="s">
        <v>314</v>
      </c>
      <c r="I181" s="19" t="s">
        <v>774</v>
      </c>
      <c r="J181" s="19" t="s">
        <v>775</v>
      </c>
      <c r="K181" s="19" t="s">
        <v>778</v>
      </c>
      <c r="L181" s="44" t="s">
        <v>723</v>
      </c>
      <c r="M181" s="193">
        <v>3</v>
      </c>
      <c r="N181" s="20">
        <v>45139</v>
      </c>
      <c r="O181" s="20">
        <v>45290</v>
      </c>
      <c r="P181" s="8">
        <f t="shared" si="14"/>
        <v>21.6</v>
      </c>
      <c r="R181" s="167">
        <f t="shared" si="12"/>
        <v>0</v>
      </c>
      <c r="S181" s="8">
        <f t="shared" si="13"/>
        <v>0</v>
      </c>
      <c r="T181" s="8">
        <f t="shared" si="10"/>
        <v>0</v>
      </c>
      <c r="U181" s="8">
        <f t="shared" si="11"/>
        <v>0</v>
      </c>
      <c r="V181" s="168"/>
      <c r="W181" s="9"/>
      <c r="X181" s="9"/>
    </row>
    <row r="182" spans="1:24" ht="106.5" customHeight="1">
      <c r="A182" s="8" t="s">
        <v>25</v>
      </c>
      <c r="B182" s="8" t="s">
        <v>36</v>
      </c>
      <c r="C182" s="8">
        <v>2022</v>
      </c>
      <c r="D182" s="8" t="s">
        <v>126</v>
      </c>
      <c r="E182" s="8" t="s">
        <v>554</v>
      </c>
      <c r="F182" s="8" t="s">
        <v>822</v>
      </c>
      <c r="G182" s="9" t="s">
        <v>823</v>
      </c>
      <c r="H182" s="9" t="s">
        <v>129</v>
      </c>
      <c r="I182" s="9" t="s">
        <v>824</v>
      </c>
      <c r="J182" s="9" t="s">
        <v>825</v>
      </c>
      <c r="K182" s="9" t="s">
        <v>826</v>
      </c>
      <c r="L182" s="9" t="s">
        <v>827</v>
      </c>
      <c r="M182" s="221">
        <v>2</v>
      </c>
      <c r="N182" s="37">
        <v>45139</v>
      </c>
      <c r="O182" s="37">
        <v>45199</v>
      </c>
      <c r="P182" s="8">
        <f t="shared" si="14"/>
        <v>8.6</v>
      </c>
      <c r="R182" s="167">
        <f t="shared" si="12"/>
        <v>0</v>
      </c>
      <c r="S182" s="8">
        <f t="shared" si="13"/>
        <v>0</v>
      </c>
      <c r="T182" s="8">
        <f t="shared" si="10"/>
        <v>0</v>
      </c>
      <c r="U182" s="8">
        <f t="shared" si="11"/>
        <v>0</v>
      </c>
      <c r="V182" s="168"/>
      <c r="W182" s="9"/>
      <c r="X182" s="9"/>
    </row>
    <row r="183" spans="1:24" ht="106.5" customHeight="1">
      <c r="A183" s="12" t="s">
        <v>25</v>
      </c>
      <c r="B183" s="12" t="s">
        <v>36</v>
      </c>
      <c r="C183" s="12">
        <v>2022</v>
      </c>
      <c r="D183" s="12" t="s">
        <v>604</v>
      </c>
      <c r="E183" s="12" t="s">
        <v>605</v>
      </c>
      <c r="F183" s="12" t="s">
        <v>822</v>
      </c>
      <c r="G183" s="100" t="s">
        <v>828</v>
      </c>
      <c r="H183" s="100" t="s">
        <v>129</v>
      </c>
      <c r="I183" s="100" t="s">
        <v>829</v>
      </c>
      <c r="J183" s="100" t="s">
        <v>830</v>
      </c>
      <c r="K183" s="100" t="s">
        <v>1238</v>
      </c>
      <c r="L183" s="100" t="s">
        <v>831</v>
      </c>
      <c r="M183" s="233">
        <v>4</v>
      </c>
      <c r="N183" s="101">
        <v>45139</v>
      </c>
      <c r="O183" s="101">
        <v>45504</v>
      </c>
      <c r="P183" s="8">
        <f t="shared" si="14"/>
        <v>52.1</v>
      </c>
      <c r="R183" s="167">
        <f t="shared" si="12"/>
        <v>0</v>
      </c>
      <c r="S183" s="8">
        <f t="shared" si="13"/>
        <v>0</v>
      </c>
      <c r="T183" s="8">
        <f t="shared" si="10"/>
        <v>0</v>
      </c>
      <c r="U183" s="8">
        <f t="shared" si="11"/>
        <v>0</v>
      </c>
      <c r="V183" s="168"/>
      <c r="W183" s="9"/>
      <c r="X183" s="9"/>
    </row>
    <row r="184" spans="1:24" ht="106.5" customHeight="1">
      <c r="A184" s="12" t="s">
        <v>25</v>
      </c>
      <c r="B184" s="12" t="s">
        <v>36</v>
      </c>
      <c r="C184" s="12">
        <v>2022</v>
      </c>
      <c r="D184" s="12" t="s">
        <v>604</v>
      </c>
      <c r="E184" s="12" t="s">
        <v>605</v>
      </c>
      <c r="F184" s="12" t="s">
        <v>822</v>
      </c>
      <c r="G184" s="100" t="s">
        <v>828</v>
      </c>
      <c r="H184" s="100" t="s">
        <v>129</v>
      </c>
      <c r="I184" s="100" t="s">
        <v>829</v>
      </c>
      <c r="J184" s="100" t="s">
        <v>832</v>
      </c>
      <c r="K184" s="100" t="s">
        <v>833</v>
      </c>
      <c r="L184" s="100" t="s">
        <v>834</v>
      </c>
      <c r="M184" s="233">
        <v>4</v>
      </c>
      <c r="N184" s="101">
        <v>45139</v>
      </c>
      <c r="O184" s="101">
        <v>45504</v>
      </c>
      <c r="P184" s="8">
        <f t="shared" si="14"/>
        <v>52.1</v>
      </c>
      <c r="R184" s="167">
        <f t="shared" si="12"/>
        <v>0</v>
      </c>
      <c r="S184" s="8">
        <f t="shared" si="13"/>
        <v>0</v>
      </c>
      <c r="T184" s="8">
        <f t="shared" si="10"/>
        <v>0</v>
      </c>
      <c r="U184" s="8">
        <f t="shared" si="11"/>
        <v>0</v>
      </c>
      <c r="V184" s="168"/>
      <c r="W184" s="9"/>
      <c r="X184" s="9"/>
    </row>
    <row r="185" spans="1:24" ht="106.5" customHeight="1">
      <c r="A185" s="12" t="s">
        <v>25</v>
      </c>
      <c r="B185" s="12" t="s">
        <v>36</v>
      </c>
      <c r="C185" s="12">
        <v>2022</v>
      </c>
      <c r="D185" s="12" t="s">
        <v>604</v>
      </c>
      <c r="E185" s="12" t="s">
        <v>605</v>
      </c>
      <c r="F185" s="12" t="s">
        <v>822</v>
      </c>
      <c r="G185" s="100" t="s">
        <v>828</v>
      </c>
      <c r="H185" s="100" t="s">
        <v>129</v>
      </c>
      <c r="I185" s="100" t="s">
        <v>829</v>
      </c>
      <c r="J185" s="100" t="s">
        <v>832</v>
      </c>
      <c r="K185" s="100" t="s">
        <v>835</v>
      </c>
      <c r="L185" s="100" t="s">
        <v>83</v>
      </c>
      <c r="M185" s="233">
        <v>4</v>
      </c>
      <c r="N185" s="101">
        <v>45139</v>
      </c>
      <c r="O185" s="101">
        <v>45504</v>
      </c>
      <c r="P185" s="8">
        <f t="shared" si="14"/>
        <v>52.1</v>
      </c>
      <c r="R185" s="167">
        <f t="shared" si="12"/>
        <v>0</v>
      </c>
      <c r="S185" s="8">
        <f t="shared" si="13"/>
        <v>0</v>
      </c>
      <c r="T185" s="8">
        <f t="shared" si="10"/>
        <v>0</v>
      </c>
      <c r="U185" s="8">
        <f t="shared" si="11"/>
        <v>0</v>
      </c>
      <c r="V185" s="168"/>
      <c r="W185" s="9"/>
      <c r="X185" s="9"/>
    </row>
    <row r="186" spans="1:24" ht="106.5" customHeight="1">
      <c r="A186" s="12" t="s">
        <v>25</v>
      </c>
      <c r="B186" s="12" t="s">
        <v>36</v>
      </c>
      <c r="C186" s="12">
        <v>2022</v>
      </c>
      <c r="D186" s="12" t="s">
        <v>604</v>
      </c>
      <c r="E186" s="12" t="s">
        <v>605</v>
      </c>
      <c r="F186" s="12" t="s">
        <v>822</v>
      </c>
      <c r="G186" s="100" t="s">
        <v>828</v>
      </c>
      <c r="H186" s="100" t="s">
        <v>129</v>
      </c>
      <c r="I186" s="100" t="s">
        <v>829</v>
      </c>
      <c r="J186" s="100" t="s">
        <v>832</v>
      </c>
      <c r="K186" s="100" t="s">
        <v>836</v>
      </c>
      <c r="L186" s="100" t="s">
        <v>837</v>
      </c>
      <c r="M186" s="233">
        <v>1</v>
      </c>
      <c r="N186" s="101">
        <v>45139</v>
      </c>
      <c r="O186" s="101">
        <v>45291</v>
      </c>
      <c r="P186" s="8">
        <f t="shared" si="14"/>
        <v>21.7</v>
      </c>
      <c r="R186" s="167">
        <f t="shared" si="12"/>
        <v>0</v>
      </c>
      <c r="S186" s="8">
        <f t="shared" si="13"/>
        <v>0</v>
      </c>
      <c r="T186" s="8">
        <f t="shared" si="10"/>
        <v>0</v>
      </c>
      <c r="U186" s="8">
        <f t="shared" si="11"/>
        <v>0</v>
      </c>
      <c r="V186" s="168"/>
      <c r="W186" s="9"/>
      <c r="X186" s="9"/>
    </row>
    <row r="187" spans="1:24" ht="106.5" customHeight="1">
      <c r="A187" s="8" t="s">
        <v>25</v>
      </c>
      <c r="B187" s="8" t="s">
        <v>36</v>
      </c>
      <c r="C187" s="8">
        <v>2022</v>
      </c>
      <c r="D187" s="8" t="s">
        <v>242</v>
      </c>
      <c r="E187" s="8" t="s">
        <v>459</v>
      </c>
      <c r="F187" s="8" t="s">
        <v>822</v>
      </c>
      <c r="G187" s="9" t="s">
        <v>460</v>
      </c>
      <c r="H187" s="111" t="s">
        <v>245</v>
      </c>
      <c r="I187" s="9" t="s">
        <v>838</v>
      </c>
      <c r="J187" s="9" t="s">
        <v>839</v>
      </c>
      <c r="K187" s="9" t="s">
        <v>840</v>
      </c>
      <c r="L187" s="9" t="s">
        <v>841</v>
      </c>
      <c r="M187" s="221">
        <v>5</v>
      </c>
      <c r="N187" s="37">
        <v>45139</v>
      </c>
      <c r="O187" s="37">
        <v>45504</v>
      </c>
      <c r="P187" s="8">
        <f t="shared" si="14"/>
        <v>52.1</v>
      </c>
      <c r="R187" s="167">
        <f t="shared" si="12"/>
        <v>0</v>
      </c>
      <c r="S187" s="8">
        <f t="shared" si="13"/>
        <v>0</v>
      </c>
      <c r="T187" s="8">
        <f t="shared" si="10"/>
        <v>0</v>
      </c>
      <c r="U187" s="8">
        <f t="shared" si="11"/>
        <v>0</v>
      </c>
      <c r="V187" s="168"/>
      <c r="W187" s="9"/>
      <c r="X187" s="9"/>
    </row>
    <row r="188" spans="1:24" ht="106.5" customHeight="1">
      <c r="A188" s="8" t="s">
        <v>25</v>
      </c>
      <c r="B188" s="8" t="s">
        <v>36</v>
      </c>
      <c r="C188" s="8">
        <v>2022</v>
      </c>
      <c r="D188" s="8" t="s">
        <v>242</v>
      </c>
      <c r="E188" s="8" t="s">
        <v>459</v>
      </c>
      <c r="F188" s="8" t="s">
        <v>822</v>
      </c>
      <c r="G188" s="9" t="s">
        <v>460</v>
      </c>
      <c r="H188" s="111" t="s">
        <v>245</v>
      </c>
      <c r="I188" s="9" t="s">
        <v>838</v>
      </c>
      <c r="J188" s="9" t="s">
        <v>839</v>
      </c>
      <c r="K188" s="9" t="s">
        <v>842</v>
      </c>
      <c r="L188" s="9" t="s">
        <v>843</v>
      </c>
      <c r="M188" s="221">
        <v>12</v>
      </c>
      <c r="N188" s="37">
        <v>45139</v>
      </c>
      <c r="O188" s="37">
        <v>45504</v>
      </c>
      <c r="P188" s="8">
        <f t="shared" si="14"/>
        <v>52.1</v>
      </c>
      <c r="R188" s="167">
        <f t="shared" si="12"/>
        <v>0</v>
      </c>
      <c r="S188" s="8">
        <f t="shared" si="13"/>
        <v>0</v>
      </c>
      <c r="T188" s="8">
        <f t="shared" si="10"/>
        <v>0</v>
      </c>
      <c r="U188" s="8">
        <f t="shared" si="11"/>
        <v>0</v>
      </c>
      <c r="V188" s="168"/>
      <c r="W188" s="9"/>
      <c r="X188" s="9"/>
    </row>
    <row r="189" spans="1:24" ht="106.5" customHeight="1">
      <c r="A189" s="8" t="s">
        <v>25</v>
      </c>
      <c r="B189" s="8" t="s">
        <v>36</v>
      </c>
      <c r="C189" s="8">
        <v>2022</v>
      </c>
      <c r="D189" s="8" t="s">
        <v>242</v>
      </c>
      <c r="E189" s="8" t="s">
        <v>459</v>
      </c>
      <c r="F189" s="8" t="s">
        <v>822</v>
      </c>
      <c r="G189" s="9" t="s">
        <v>460</v>
      </c>
      <c r="H189" s="111" t="s">
        <v>245</v>
      </c>
      <c r="I189" s="9" t="s">
        <v>838</v>
      </c>
      <c r="J189" s="9" t="s">
        <v>839</v>
      </c>
      <c r="K189" s="9" t="s">
        <v>844</v>
      </c>
      <c r="L189" s="9" t="s">
        <v>845</v>
      </c>
      <c r="M189" s="221">
        <v>5</v>
      </c>
      <c r="N189" s="37">
        <v>45139</v>
      </c>
      <c r="O189" s="37">
        <v>45504</v>
      </c>
      <c r="P189" s="8">
        <f t="shared" si="14"/>
        <v>52.1</v>
      </c>
      <c r="R189" s="167">
        <f t="shared" si="12"/>
        <v>0</v>
      </c>
      <c r="S189" s="8">
        <f t="shared" si="13"/>
        <v>0</v>
      </c>
      <c r="T189" s="8">
        <f t="shared" si="10"/>
        <v>0</v>
      </c>
      <c r="U189" s="8">
        <f t="shared" si="11"/>
        <v>0</v>
      </c>
      <c r="V189" s="168"/>
      <c r="W189" s="9"/>
      <c r="X189" s="9"/>
    </row>
    <row r="190" spans="1:24" ht="106.5" customHeight="1">
      <c r="A190" s="8" t="s">
        <v>25</v>
      </c>
      <c r="B190" s="8" t="s">
        <v>26</v>
      </c>
      <c r="C190" s="8">
        <v>2018</v>
      </c>
      <c r="D190" s="8" t="s">
        <v>117</v>
      </c>
      <c r="E190" s="8" t="s">
        <v>846</v>
      </c>
      <c r="F190" s="8" t="s">
        <v>822</v>
      </c>
      <c r="G190" s="9" t="s">
        <v>847</v>
      </c>
      <c r="H190" s="9" t="s">
        <v>120</v>
      </c>
      <c r="I190" s="9" t="s">
        <v>120</v>
      </c>
      <c r="J190" s="9" t="s">
        <v>848</v>
      </c>
      <c r="K190" s="9" t="s">
        <v>849</v>
      </c>
      <c r="L190" s="9" t="s">
        <v>850</v>
      </c>
      <c r="M190" s="221">
        <v>6</v>
      </c>
      <c r="N190" s="37">
        <v>45139</v>
      </c>
      <c r="O190" s="37">
        <v>45504</v>
      </c>
      <c r="P190" s="8">
        <f t="shared" si="14"/>
        <v>52.1</v>
      </c>
      <c r="R190" s="167">
        <f t="shared" si="12"/>
        <v>0</v>
      </c>
      <c r="S190" s="8">
        <f t="shared" si="13"/>
        <v>0</v>
      </c>
      <c r="T190" s="8">
        <f t="shared" si="10"/>
        <v>0</v>
      </c>
      <c r="U190" s="8">
        <f t="shared" si="11"/>
        <v>0</v>
      </c>
      <c r="V190" s="168"/>
      <c r="W190" s="9"/>
      <c r="X190" s="9"/>
    </row>
    <row r="191" spans="1:24" ht="106.5" customHeight="1">
      <c r="A191" s="18" t="s">
        <v>25</v>
      </c>
      <c r="B191" s="18" t="s">
        <v>73</v>
      </c>
      <c r="C191" s="18">
        <v>2021</v>
      </c>
      <c r="D191" s="18" t="s">
        <v>851</v>
      </c>
      <c r="E191" s="18" t="s">
        <v>852</v>
      </c>
      <c r="F191" s="18" t="s">
        <v>853</v>
      </c>
      <c r="G191" s="19" t="s">
        <v>854</v>
      </c>
      <c r="H191" s="19" t="s">
        <v>855</v>
      </c>
      <c r="I191" s="19" t="s">
        <v>856</v>
      </c>
      <c r="J191" s="19" t="s">
        <v>857</v>
      </c>
      <c r="K191" s="19" t="s">
        <v>858</v>
      </c>
      <c r="L191" s="44" t="s">
        <v>859</v>
      </c>
      <c r="M191" s="193">
        <v>1</v>
      </c>
      <c r="N191" s="20">
        <v>45139</v>
      </c>
      <c r="O191" s="20">
        <v>45199</v>
      </c>
      <c r="P191" s="8">
        <f t="shared" si="14"/>
        <v>8.6</v>
      </c>
      <c r="R191" s="167">
        <f t="shared" si="12"/>
        <v>0</v>
      </c>
      <c r="S191" s="8">
        <f t="shared" si="13"/>
        <v>0</v>
      </c>
      <c r="T191" s="8">
        <f t="shared" si="10"/>
        <v>0</v>
      </c>
      <c r="U191" s="8">
        <f t="shared" si="11"/>
        <v>0</v>
      </c>
      <c r="V191" s="168"/>
      <c r="W191" s="9"/>
      <c r="X191" s="9"/>
    </row>
    <row r="192" spans="1:24" ht="106.5" customHeight="1">
      <c r="A192" s="18" t="s">
        <v>25</v>
      </c>
      <c r="B192" s="18" t="s">
        <v>73</v>
      </c>
      <c r="C192" s="18">
        <v>2021</v>
      </c>
      <c r="D192" s="18" t="s">
        <v>851</v>
      </c>
      <c r="E192" s="18" t="s">
        <v>852</v>
      </c>
      <c r="F192" s="18" t="s">
        <v>853</v>
      </c>
      <c r="G192" s="19" t="s">
        <v>854</v>
      </c>
      <c r="H192" s="19" t="s">
        <v>855</v>
      </c>
      <c r="I192" s="19" t="s">
        <v>856</v>
      </c>
      <c r="J192" s="19" t="s">
        <v>857</v>
      </c>
      <c r="K192" s="19" t="s">
        <v>860</v>
      </c>
      <c r="L192" s="44" t="s">
        <v>861</v>
      </c>
      <c r="M192" s="193">
        <v>2</v>
      </c>
      <c r="N192" s="20">
        <v>45261</v>
      </c>
      <c r="O192" s="20">
        <v>45321</v>
      </c>
      <c r="P192" s="8">
        <f t="shared" si="14"/>
        <v>8.6</v>
      </c>
      <c r="R192" s="167">
        <f t="shared" si="12"/>
        <v>0</v>
      </c>
      <c r="S192" s="8">
        <f t="shared" si="13"/>
        <v>0</v>
      </c>
      <c r="T192" s="8">
        <f t="shared" si="10"/>
        <v>0</v>
      </c>
      <c r="U192" s="8">
        <f t="shared" si="11"/>
        <v>0</v>
      </c>
      <c r="V192" s="168"/>
      <c r="W192" s="9"/>
      <c r="X192" s="9"/>
    </row>
    <row r="193" spans="1:24" ht="106.5" customHeight="1">
      <c r="A193" s="18" t="s">
        <v>25</v>
      </c>
      <c r="B193" s="18" t="s">
        <v>73</v>
      </c>
      <c r="C193" s="18">
        <v>2021</v>
      </c>
      <c r="D193" s="18" t="s">
        <v>851</v>
      </c>
      <c r="E193" s="18" t="s">
        <v>852</v>
      </c>
      <c r="F193" s="18" t="s">
        <v>853</v>
      </c>
      <c r="G193" s="19" t="s">
        <v>854</v>
      </c>
      <c r="H193" s="19" t="s">
        <v>855</v>
      </c>
      <c r="I193" s="19" t="s">
        <v>856</v>
      </c>
      <c r="J193" s="19" t="s">
        <v>862</v>
      </c>
      <c r="K193" s="19" t="s">
        <v>863</v>
      </c>
      <c r="L193" s="44" t="s">
        <v>466</v>
      </c>
      <c r="M193" s="193">
        <v>4</v>
      </c>
      <c r="N193" s="20">
        <v>45139</v>
      </c>
      <c r="O193" s="20">
        <v>45260</v>
      </c>
      <c r="P193" s="8">
        <f t="shared" si="14"/>
        <v>17.3</v>
      </c>
      <c r="R193" s="167">
        <f t="shared" si="12"/>
        <v>0</v>
      </c>
      <c r="S193" s="8">
        <f t="shared" si="13"/>
        <v>0</v>
      </c>
      <c r="T193" s="8">
        <f t="shared" si="10"/>
        <v>0</v>
      </c>
      <c r="U193" s="8">
        <f t="shared" si="11"/>
        <v>0</v>
      </c>
      <c r="V193" s="168"/>
      <c r="W193" s="9"/>
      <c r="X193" s="9"/>
    </row>
    <row r="194" spans="1:24" ht="106.5" customHeight="1">
      <c r="A194" s="18" t="s">
        <v>25</v>
      </c>
      <c r="B194" s="18" t="s">
        <v>73</v>
      </c>
      <c r="C194" s="18">
        <v>2021</v>
      </c>
      <c r="D194" s="18" t="s">
        <v>851</v>
      </c>
      <c r="E194" s="18" t="s">
        <v>852</v>
      </c>
      <c r="F194" s="18" t="s">
        <v>853</v>
      </c>
      <c r="G194" s="19" t="s">
        <v>854</v>
      </c>
      <c r="H194" s="19" t="s">
        <v>855</v>
      </c>
      <c r="I194" s="19" t="s">
        <v>856</v>
      </c>
      <c r="J194" s="19" t="s">
        <v>864</v>
      </c>
      <c r="K194" s="19" t="s">
        <v>865</v>
      </c>
      <c r="L194" s="44" t="s">
        <v>866</v>
      </c>
      <c r="M194" s="193">
        <v>2</v>
      </c>
      <c r="N194" s="20">
        <v>45139</v>
      </c>
      <c r="O194" s="20">
        <v>45350</v>
      </c>
      <c r="P194" s="8">
        <f t="shared" si="14"/>
        <v>30.1</v>
      </c>
      <c r="R194" s="167">
        <f t="shared" si="12"/>
        <v>0</v>
      </c>
      <c r="S194" s="8">
        <f t="shared" si="13"/>
        <v>0</v>
      </c>
      <c r="T194" s="8">
        <f t="shared" si="10"/>
        <v>0</v>
      </c>
      <c r="U194" s="8">
        <f t="shared" si="11"/>
        <v>0</v>
      </c>
      <c r="V194" s="168"/>
      <c r="W194" s="9"/>
      <c r="X194" s="9"/>
    </row>
    <row r="195" spans="1:24" ht="106.5" customHeight="1">
      <c r="A195" s="18" t="s">
        <v>25</v>
      </c>
      <c r="B195" s="18" t="s">
        <v>36</v>
      </c>
      <c r="C195" s="18">
        <v>2022</v>
      </c>
      <c r="D195" s="18" t="s">
        <v>604</v>
      </c>
      <c r="E195" s="18" t="s">
        <v>605</v>
      </c>
      <c r="F195" s="18" t="s">
        <v>853</v>
      </c>
      <c r="G195" s="19" t="s">
        <v>867</v>
      </c>
      <c r="H195" s="19" t="s">
        <v>129</v>
      </c>
      <c r="I195" s="19" t="s">
        <v>856</v>
      </c>
      <c r="J195" s="19" t="s">
        <v>857</v>
      </c>
      <c r="K195" s="19" t="s">
        <v>858</v>
      </c>
      <c r="L195" s="44" t="s">
        <v>859</v>
      </c>
      <c r="M195" s="193">
        <v>1</v>
      </c>
      <c r="N195" s="20">
        <v>45139</v>
      </c>
      <c r="O195" s="20">
        <v>45199</v>
      </c>
      <c r="P195" s="8">
        <f t="shared" si="14"/>
        <v>8.6</v>
      </c>
      <c r="R195" s="167">
        <f t="shared" si="12"/>
        <v>0</v>
      </c>
      <c r="S195" s="8">
        <f t="shared" si="13"/>
        <v>0</v>
      </c>
      <c r="T195" s="8">
        <f t="shared" si="10"/>
        <v>0</v>
      </c>
      <c r="U195" s="8">
        <f t="shared" si="11"/>
        <v>0</v>
      </c>
      <c r="V195" s="168"/>
      <c r="W195" s="9"/>
      <c r="X195" s="9"/>
    </row>
    <row r="196" spans="1:24" ht="106.5" customHeight="1">
      <c r="A196" s="18" t="s">
        <v>25</v>
      </c>
      <c r="B196" s="18" t="s">
        <v>36</v>
      </c>
      <c r="C196" s="18">
        <v>2022</v>
      </c>
      <c r="D196" s="18" t="s">
        <v>604</v>
      </c>
      <c r="E196" s="18" t="s">
        <v>605</v>
      </c>
      <c r="F196" s="18" t="s">
        <v>853</v>
      </c>
      <c r="G196" s="19" t="s">
        <v>867</v>
      </c>
      <c r="H196" s="19" t="s">
        <v>129</v>
      </c>
      <c r="I196" s="19" t="s">
        <v>856</v>
      </c>
      <c r="J196" s="19" t="s">
        <v>857</v>
      </c>
      <c r="K196" s="19" t="s">
        <v>860</v>
      </c>
      <c r="L196" s="44" t="s">
        <v>861</v>
      </c>
      <c r="M196" s="193">
        <v>2</v>
      </c>
      <c r="N196" s="20">
        <v>45261</v>
      </c>
      <c r="O196" s="20">
        <v>45321</v>
      </c>
      <c r="P196" s="8">
        <f t="shared" si="14"/>
        <v>8.6</v>
      </c>
      <c r="R196" s="167">
        <f t="shared" si="12"/>
        <v>0</v>
      </c>
      <c r="S196" s="8">
        <f t="shared" si="13"/>
        <v>0</v>
      </c>
      <c r="T196" s="8">
        <f t="shared" si="10"/>
        <v>0</v>
      </c>
      <c r="U196" s="8">
        <f t="shared" si="11"/>
        <v>0</v>
      </c>
      <c r="V196" s="168"/>
      <c r="W196" s="9"/>
      <c r="X196" s="9"/>
    </row>
    <row r="197" spans="1:24" ht="106.5" customHeight="1">
      <c r="A197" s="18" t="s">
        <v>25</v>
      </c>
      <c r="B197" s="18" t="s">
        <v>36</v>
      </c>
      <c r="C197" s="18">
        <v>2022</v>
      </c>
      <c r="D197" s="18" t="s">
        <v>604</v>
      </c>
      <c r="E197" s="18" t="s">
        <v>605</v>
      </c>
      <c r="F197" s="18" t="s">
        <v>853</v>
      </c>
      <c r="G197" s="19" t="s">
        <v>867</v>
      </c>
      <c r="H197" s="19" t="s">
        <v>129</v>
      </c>
      <c r="I197" s="19" t="s">
        <v>856</v>
      </c>
      <c r="J197" s="19" t="s">
        <v>868</v>
      </c>
      <c r="K197" s="19" t="s">
        <v>863</v>
      </c>
      <c r="L197" s="44" t="s">
        <v>466</v>
      </c>
      <c r="M197" s="193">
        <v>4</v>
      </c>
      <c r="N197" s="20">
        <v>45139</v>
      </c>
      <c r="O197" s="20">
        <v>45260</v>
      </c>
      <c r="P197" s="8">
        <f t="shared" si="14"/>
        <v>17.3</v>
      </c>
      <c r="R197" s="167">
        <f t="shared" si="12"/>
        <v>0</v>
      </c>
      <c r="S197" s="8">
        <f t="shared" si="13"/>
        <v>0</v>
      </c>
      <c r="T197" s="8">
        <f t="shared" si="10"/>
        <v>0</v>
      </c>
      <c r="U197" s="8">
        <f t="shared" si="11"/>
        <v>0</v>
      </c>
      <c r="V197" s="168"/>
      <c r="W197" s="9"/>
      <c r="X197" s="9"/>
    </row>
    <row r="198" spans="1:24" ht="106.5" customHeight="1">
      <c r="A198" s="18" t="s">
        <v>25</v>
      </c>
      <c r="B198" s="18" t="s">
        <v>36</v>
      </c>
      <c r="C198" s="18">
        <v>2022</v>
      </c>
      <c r="D198" s="18" t="s">
        <v>604</v>
      </c>
      <c r="E198" s="18" t="s">
        <v>605</v>
      </c>
      <c r="F198" s="18" t="s">
        <v>853</v>
      </c>
      <c r="G198" s="19" t="s">
        <v>867</v>
      </c>
      <c r="H198" s="19" t="s">
        <v>129</v>
      </c>
      <c r="I198" s="19" t="s">
        <v>856</v>
      </c>
      <c r="J198" s="19" t="s">
        <v>864</v>
      </c>
      <c r="K198" s="19" t="s">
        <v>865</v>
      </c>
      <c r="L198" s="44" t="s">
        <v>866</v>
      </c>
      <c r="M198" s="193">
        <v>2</v>
      </c>
      <c r="N198" s="20">
        <v>45139</v>
      </c>
      <c r="O198" s="20">
        <v>45350</v>
      </c>
      <c r="P198" s="8">
        <f t="shared" si="14"/>
        <v>30.1</v>
      </c>
      <c r="R198" s="167">
        <f t="shared" si="12"/>
        <v>0</v>
      </c>
      <c r="S198" s="8">
        <f t="shared" si="13"/>
        <v>0</v>
      </c>
      <c r="T198" s="8">
        <f t="shared" si="10"/>
        <v>0</v>
      </c>
      <c r="U198" s="8">
        <f t="shared" si="11"/>
        <v>0</v>
      </c>
      <c r="V198" s="168"/>
      <c r="W198" s="9"/>
      <c r="X198" s="9"/>
    </row>
    <row r="199" spans="1:24" ht="106.5" customHeight="1">
      <c r="A199" s="18" t="s">
        <v>25</v>
      </c>
      <c r="B199" s="18" t="s">
        <v>36</v>
      </c>
      <c r="C199" s="18">
        <v>2022</v>
      </c>
      <c r="D199" s="18" t="s">
        <v>869</v>
      </c>
      <c r="E199" s="18" t="s">
        <v>870</v>
      </c>
      <c r="F199" s="18" t="s">
        <v>853</v>
      </c>
      <c r="G199" s="19" t="s">
        <v>871</v>
      </c>
      <c r="H199" s="19" t="s">
        <v>872</v>
      </c>
      <c r="I199" s="19" t="s">
        <v>873</v>
      </c>
      <c r="J199" s="19" t="s">
        <v>874</v>
      </c>
      <c r="K199" s="19" t="s">
        <v>875</v>
      </c>
      <c r="L199" s="44" t="s">
        <v>876</v>
      </c>
      <c r="M199" s="193">
        <v>1</v>
      </c>
      <c r="N199" s="20">
        <v>45139</v>
      </c>
      <c r="O199" s="20">
        <v>45260</v>
      </c>
      <c r="P199" s="8">
        <f t="shared" si="14"/>
        <v>17.3</v>
      </c>
      <c r="R199" s="167">
        <f t="shared" si="12"/>
        <v>0</v>
      </c>
      <c r="S199" s="8">
        <f t="shared" si="13"/>
        <v>0</v>
      </c>
      <c r="T199" s="8">
        <f t="shared" ref="T199:T262" si="15">+IF(O199&lt;=$B$6,S199,0)</f>
        <v>0</v>
      </c>
      <c r="U199" s="8">
        <f t="shared" ref="U199:U262" si="16">+IF($B$6&gt;=O199,P199,0)</f>
        <v>0</v>
      </c>
      <c r="V199" s="168"/>
      <c r="W199" s="9"/>
      <c r="X199" s="9"/>
    </row>
    <row r="200" spans="1:24" ht="106.5" customHeight="1">
      <c r="A200" s="18" t="s">
        <v>25</v>
      </c>
      <c r="B200" s="18" t="s">
        <v>36</v>
      </c>
      <c r="C200" s="18">
        <v>2022</v>
      </c>
      <c r="D200" s="18" t="s">
        <v>869</v>
      </c>
      <c r="E200" s="18" t="s">
        <v>870</v>
      </c>
      <c r="F200" s="18" t="s">
        <v>853</v>
      </c>
      <c r="G200" s="19" t="s">
        <v>871</v>
      </c>
      <c r="H200" s="19" t="s">
        <v>872</v>
      </c>
      <c r="I200" s="19" t="s">
        <v>873</v>
      </c>
      <c r="J200" s="19" t="s">
        <v>874</v>
      </c>
      <c r="K200" s="19" t="s">
        <v>877</v>
      </c>
      <c r="L200" s="44" t="s">
        <v>878</v>
      </c>
      <c r="M200" s="193">
        <v>1</v>
      </c>
      <c r="N200" s="20">
        <v>45261</v>
      </c>
      <c r="O200" s="20">
        <v>45321</v>
      </c>
      <c r="P200" s="8">
        <f t="shared" si="14"/>
        <v>8.6</v>
      </c>
      <c r="R200" s="167">
        <f t="shared" ref="R200:R263" si="17">IF(Q200=0,0,+Q200/M200)</f>
        <v>0</v>
      </c>
      <c r="S200" s="8">
        <f t="shared" ref="S200:S263" si="18">ROUND((P200*R200),1)</f>
        <v>0</v>
      </c>
      <c r="T200" s="8">
        <f t="shared" si="15"/>
        <v>0</v>
      </c>
      <c r="U200" s="8">
        <f t="shared" si="16"/>
        <v>0</v>
      </c>
      <c r="V200" s="168"/>
      <c r="W200" s="9"/>
      <c r="X200" s="9"/>
    </row>
    <row r="201" spans="1:24" ht="106.5" customHeight="1">
      <c r="A201" s="18" t="s">
        <v>25</v>
      </c>
      <c r="B201" s="18" t="s">
        <v>36</v>
      </c>
      <c r="C201" s="18">
        <v>2022</v>
      </c>
      <c r="D201" s="18" t="s">
        <v>869</v>
      </c>
      <c r="E201" s="18" t="s">
        <v>870</v>
      </c>
      <c r="F201" s="18" t="s">
        <v>853</v>
      </c>
      <c r="G201" s="19" t="s">
        <v>871</v>
      </c>
      <c r="H201" s="19" t="s">
        <v>872</v>
      </c>
      <c r="I201" s="19" t="s">
        <v>873</v>
      </c>
      <c r="J201" s="19" t="s">
        <v>874</v>
      </c>
      <c r="K201" s="19" t="s">
        <v>879</v>
      </c>
      <c r="L201" s="44" t="s">
        <v>644</v>
      </c>
      <c r="M201" s="193">
        <v>1</v>
      </c>
      <c r="N201" s="20">
        <v>45323</v>
      </c>
      <c r="O201" s="20">
        <v>45381</v>
      </c>
      <c r="P201" s="8">
        <f t="shared" si="14"/>
        <v>8.3000000000000007</v>
      </c>
      <c r="R201" s="167">
        <f t="shared" si="17"/>
        <v>0</v>
      </c>
      <c r="S201" s="8">
        <f t="shared" si="18"/>
        <v>0</v>
      </c>
      <c r="T201" s="8">
        <f t="shared" si="15"/>
        <v>0</v>
      </c>
      <c r="U201" s="8">
        <f t="shared" si="16"/>
        <v>0</v>
      </c>
      <c r="V201" s="168"/>
      <c r="W201" s="9"/>
      <c r="X201" s="9"/>
    </row>
    <row r="202" spans="1:24" ht="106.5" customHeight="1">
      <c r="A202" s="58" t="s">
        <v>25</v>
      </c>
      <c r="B202" s="58" t="s">
        <v>73</v>
      </c>
      <c r="C202" s="58">
        <v>2021</v>
      </c>
      <c r="D202" s="58" t="s">
        <v>207</v>
      </c>
      <c r="E202" s="58" t="s">
        <v>270</v>
      </c>
      <c r="F202" s="58" t="s">
        <v>880</v>
      </c>
      <c r="G202" s="57" t="s">
        <v>654</v>
      </c>
      <c r="H202" s="57" t="s">
        <v>210</v>
      </c>
      <c r="I202" s="57" t="s">
        <v>881</v>
      </c>
      <c r="J202" s="57" t="s">
        <v>882</v>
      </c>
      <c r="K202" s="57" t="s">
        <v>883</v>
      </c>
      <c r="L202" s="112" t="s">
        <v>884</v>
      </c>
      <c r="M202" s="234">
        <v>5</v>
      </c>
      <c r="N202" s="113">
        <v>45139</v>
      </c>
      <c r="O202" s="113">
        <v>45291</v>
      </c>
      <c r="P202" s="8">
        <f t="shared" si="14"/>
        <v>21.7</v>
      </c>
      <c r="R202" s="167">
        <f t="shared" si="17"/>
        <v>0</v>
      </c>
      <c r="S202" s="8">
        <f t="shared" si="18"/>
        <v>0</v>
      </c>
      <c r="T202" s="8">
        <f t="shared" si="15"/>
        <v>0</v>
      </c>
      <c r="U202" s="8">
        <f t="shared" si="16"/>
        <v>0</v>
      </c>
      <c r="V202" s="168"/>
      <c r="W202" s="9"/>
      <c r="X202" s="9"/>
    </row>
    <row r="203" spans="1:24" ht="106.5" customHeight="1">
      <c r="A203" s="58" t="s">
        <v>25</v>
      </c>
      <c r="B203" s="58" t="s">
        <v>73</v>
      </c>
      <c r="C203" s="58">
        <v>2021</v>
      </c>
      <c r="D203" s="58" t="s">
        <v>207</v>
      </c>
      <c r="E203" s="58" t="s">
        <v>270</v>
      </c>
      <c r="F203" s="58" t="s">
        <v>880</v>
      </c>
      <c r="G203" s="57" t="s">
        <v>654</v>
      </c>
      <c r="H203" s="57" t="s">
        <v>210</v>
      </c>
      <c r="I203" s="57" t="s">
        <v>885</v>
      </c>
      <c r="J203" s="57" t="s">
        <v>886</v>
      </c>
      <c r="K203" s="57" t="s">
        <v>887</v>
      </c>
      <c r="L203" s="112" t="s">
        <v>884</v>
      </c>
      <c r="M203" s="234">
        <v>5</v>
      </c>
      <c r="N203" s="113">
        <v>45292</v>
      </c>
      <c r="O203" s="113">
        <v>45382</v>
      </c>
      <c r="P203" s="8">
        <f t="shared" si="14"/>
        <v>12.9</v>
      </c>
      <c r="R203" s="167">
        <f t="shared" si="17"/>
        <v>0</v>
      </c>
      <c r="S203" s="8">
        <f t="shared" si="18"/>
        <v>0</v>
      </c>
      <c r="T203" s="8">
        <f t="shared" si="15"/>
        <v>0</v>
      </c>
      <c r="U203" s="8">
        <f t="shared" si="16"/>
        <v>0</v>
      </c>
      <c r="V203" s="168"/>
      <c r="W203" s="9"/>
      <c r="X203" s="9"/>
    </row>
    <row r="204" spans="1:24" ht="106.5" customHeight="1">
      <c r="A204" s="58" t="s">
        <v>25</v>
      </c>
      <c r="B204" s="58" t="s">
        <v>36</v>
      </c>
      <c r="C204" s="58">
        <v>2022</v>
      </c>
      <c r="D204" s="58" t="s">
        <v>284</v>
      </c>
      <c r="E204" s="58" t="s">
        <v>285</v>
      </c>
      <c r="F204" s="58" t="s">
        <v>880</v>
      </c>
      <c r="G204" s="57" t="s">
        <v>286</v>
      </c>
      <c r="H204" s="57" t="s">
        <v>287</v>
      </c>
      <c r="I204" s="145" t="s">
        <v>881</v>
      </c>
      <c r="J204" s="114" t="s">
        <v>888</v>
      </c>
      <c r="K204" s="114" t="s">
        <v>889</v>
      </c>
      <c r="L204" s="115" t="s">
        <v>890</v>
      </c>
      <c r="M204" s="235">
        <v>5</v>
      </c>
      <c r="N204" s="117">
        <v>45139</v>
      </c>
      <c r="O204" s="117">
        <v>45291</v>
      </c>
      <c r="P204" s="8">
        <f t="shared" ref="P204:P267" si="19">ROUND(((O204-N204)/7),1)</f>
        <v>21.7</v>
      </c>
      <c r="R204" s="167">
        <f t="shared" si="17"/>
        <v>0</v>
      </c>
      <c r="S204" s="8">
        <f t="shared" si="18"/>
        <v>0</v>
      </c>
      <c r="T204" s="8">
        <f t="shared" si="15"/>
        <v>0</v>
      </c>
      <c r="U204" s="8">
        <f t="shared" si="16"/>
        <v>0</v>
      </c>
      <c r="V204" s="168"/>
      <c r="W204" s="9"/>
      <c r="X204" s="9"/>
    </row>
    <row r="205" spans="1:24" ht="106.5" customHeight="1">
      <c r="A205" s="58" t="s">
        <v>25</v>
      </c>
      <c r="B205" s="58" t="s">
        <v>36</v>
      </c>
      <c r="C205" s="58">
        <v>2022</v>
      </c>
      <c r="D205" s="58" t="s">
        <v>347</v>
      </c>
      <c r="E205" s="58" t="s">
        <v>348</v>
      </c>
      <c r="F205" s="58" t="s">
        <v>880</v>
      </c>
      <c r="G205" s="57" t="s">
        <v>891</v>
      </c>
      <c r="H205" s="57" t="s">
        <v>350</v>
      </c>
      <c r="I205" s="57" t="s">
        <v>892</v>
      </c>
      <c r="J205" s="57" t="s">
        <v>893</v>
      </c>
      <c r="K205" s="57" t="s">
        <v>894</v>
      </c>
      <c r="L205" s="112" t="s">
        <v>884</v>
      </c>
      <c r="M205" s="234">
        <v>5</v>
      </c>
      <c r="N205" s="113">
        <v>45139</v>
      </c>
      <c r="O205" s="113">
        <v>45291</v>
      </c>
      <c r="P205" s="8">
        <f t="shared" si="19"/>
        <v>21.7</v>
      </c>
      <c r="R205" s="167">
        <f t="shared" si="17"/>
        <v>0</v>
      </c>
      <c r="S205" s="8">
        <f t="shared" si="18"/>
        <v>0</v>
      </c>
      <c r="T205" s="8">
        <f t="shared" si="15"/>
        <v>0</v>
      </c>
      <c r="U205" s="8">
        <f t="shared" si="16"/>
        <v>0</v>
      </c>
      <c r="V205" s="168"/>
      <c r="W205" s="9"/>
      <c r="X205" s="9"/>
    </row>
    <row r="206" spans="1:24" ht="106.5" customHeight="1">
      <c r="A206" s="18" t="s">
        <v>25</v>
      </c>
      <c r="B206" s="18" t="s">
        <v>895</v>
      </c>
      <c r="C206" s="18">
        <v>2021</v>
      </c>
      <c r="D206" s="18" t="s">
        <v>896</v>
      </c>
      <c r="E206" s="18" t="s">
        <v>897</v>
      </c>
      <c r="F206" s="18" t="s">
        <v>898</v>
      </c>
      <c r="G206" s="19" t="s">
        <v>899</v>
      </c>
      <c r="H206" s="19" t="s">
        <v>900</v>
      </c>
      <c r="I206" s="19" t="s">
        <v>901</v>
      </c>
      <c r="J206" s="19" t="s">
        <v>902</v>
      </c>
      <c r="K206" s="19" t="s">
        <v>903</v>
      </c>
      <c r="L206" s="44" t="s">
        <v>904</v>
      </c>
      <c r="M206" s="193">
        <v>1</v>
      </c>
      <c r="N206" s="20">
        <v>45139</v>
      </c>
      <c r="O206" s="20">
        <v>45291</v>
      </c>
      <c r="P206" s="8">
        <f t="shared" si="19"/>
        <v>21.7</v>
      </c>
      <c r="R206" s="167">
        <f t="shared" si="17"/>
        <v>0</v>
      </c>
      <c r="S206" s="8">
        <f t="shared" si="18"/>
        <v>0</v>
      </c>
      <c r="T206" s="8">
        <f t="shared" si="15"/>
        <v>0</v>
      </c>
      <c r="U206" s="8">
        <f t="shared" si="16"/>
        <v>0</v>
      </c>
      <c r="V206" s="168"/>
      <c r="W206" s="9"/>
      <c r="X206" s="9"/>
    </row>
    <row r="207" spans="1:24" ht="106.5" customHeight="1">
      <c r="A207" s="18" t="s">
        <v>25</v>
      </c>
      <c r="B207" s="18" t="s">
        <v>895</v>
      </c>
      <c r="C207" s="18">
        <v>2021</v>
      </c>
      <c r="D207" s="18" t="s">
        <v>896</v>
      </c>
      <c r="E207" s="18" t="s">
        <v>897</v>
      </c>
      <c r="F207" s="18" t="s">
        <v>898</v>
      </c>
      <c r="G207" s="19" t="s">
        <v>899</v>
      </c>
      <c r="H207" s="19" t="s">
        <v>900</v>
      </c>
      <c r="I207" s="19" t="s">
        <v>905</v>
      </c>
      <c r="J207" s="46" t="s">
        <v>906</v>
      </c>
      <c r="K207" s="46" t="s">
        <v>907</v>
      </c>
      <c r="L207" s="44" t="s">
        <v>908</v>
      </c>
      <c r="M207" s="193">
        <v>1</v>
      </c>
      <c r="N207" s="20">
        <v>45139</v>
      </c>
      <c r="O207" s="20">
        <v>45382</v>
      </c>
      <c r="P207" s="8">
        <f t="shared" si="19"/>
        <v>34.700000000000003</v>
      </c>
      <c r="R207" s="167">
        <f t="shared" si="17"/>
        <v>0</v>
      </c>
      <c r="S207" s="8">
        <f t="shared" si="18"/>
        <v>0</v>
      </c>
      <c r="T207" s="8">
        <f t="shared" si="15"/>
        <v>0</v>
      </c>
      <c r="U207" s="8">
        <f t="shared" si="16"/>
        <v>0</v>
      </c>
      <c r="V207" s="168"/>
      <c r="W207" s="9"/>
      <c r="X207" s="9"/>
    </row>
    <row r="208" spans="1:24" ht="106.5" customHeight="1">
      <c r="A208" s="18" t="s">
        <v>25</v>
      </c>
      <c r="B208" s="18" t="s">
        <v>36</v>
      </c>
      <c r="C208" s="18">
        <v>2022</v>
      </c>
      <c r="D208" s="18" t="s">
        <v>284</v>
      </c>
      <c r="E208" s="18" t="s">
        <v>285</v>
      </c>
      <c r="F208" s="18" t="s">
        <v>898</v>
      </c>
      <c r="G208" s="19" t="s">
        <v>286</v>
      </c>
      <c r="H208" s="19" t="s">
        <v>287</v>
      </c>
      <c r="I208" s="19" t="s">
        <v>909</v>
      </c>
      <c r="J208" s="19" t="s">
        <v>910</v>
      </c>
      <c r="K208" s="19" t="s">
        <v>911</v>
      </c>
      <c r="L208" s="44" t="s">
        <v>912</v>
      </c>
      <c r="M208" s="193">
        <v>4</v>
      </c>
      <c r="N208" s="20">
        <v>45139</v>
      </c>
      <c r="O208" s="20">
        <v>45291</v>
      </c>
      <c r="P208" s="8">
        <f t="shared" si="19"/>
        <v>21.7</v>
      </c>
      <c r="R208" s="167">
        <f t="shared" si="17"/>
        <v>0</v>
      </c>
      <c r="S208" s="8">
        <f t="shared" si="18"/>
        <v>0</v>
      </c>
      <c r="T208" s="8">
        <f t="shared" si="15"/>
        <v>0</v>
      </c>
      <c r="U208" s="8">
        <f t="shared" si="16"/>
        <v>0</v>
      </c>
      <c r="V208" s="168"/>
      <c r="W208" s="9"/>
      <c r="X208" s="9"/>
    </row>
    <row r="209" spans="1:24" ht="106.5" customHeight="1">
      <c r="A209" s="18" t="s">
        <v>25</v>
      </c>
      <c r="B209" s="18" t="s">
        <v>36</v>
      </c>
      <c r="C209" s="18">
        <v>2022</v>
      </c>
      <c r="D209" s="18" t="s">
        <v>469</v>
      </c>
      <c r="E209" s="18" t="s">
        <v>470</v>
      </c>
      <c r="F209" s="18" t="s">
        <v>898</v>
      </c>
      <c r="G209" s="19" t="s">
        <v>472</v>
      </c>
      <c r="H209" s="19" t="s">
        <v>473</v>
      </c>
      <c r="I209" s="19" t="s">
        <v>909</v>
      </c>
      <c r="J209" s="19" t="s">
        <v>913</v>
      </c>
      <c r="K209" s="19" t="s">
        <v>911</v>
      </c>
      <c r="L209" s="44" t="s">
        <v>912</v>
      </c>
      <c r="M209" s="193">
        <v>4</v>
      </c>
      <c r="N209" s="20">
        <v>45139</v>
      </c>
      <c r="O209" s="20">
        <v>45291</v>
      </c>
      <c r="P209" s="8">
        <f t="shared" si="19"/>
        <v>21.7</v>
      </c>
      <c r="R209" s="167">
        <f t="shared" si="17"/>
        <v>0</v>
      </c>
      <c r="S209" s="8">
        <f t="shared" si="18"/>
        <v>0</v>
      </c>
      <c r="T209" s="8">
        <f t="shared" si="15"/>
        <v>0</v>
      </c>
      <c r="U209" s="8">
        <f t="shared" si="16"/>
        <v>0</v>
      </c>
      <c r="V209" s="168"/>
      <c r="W209" s="9"/>
      <c r="X209" s="9"/>
    </row>
    <row r="210" spans="1:24" ht="106.5" customHeight="1">
      <c r="A210" s="18" t="s">
        <v>25</v>
      </c>
      <c r="B210" s="18" t="s">
        <v>36</v>
      </c>
      <c r="C210" s="18">
        <v>2022</v>
      </c>
      <c r="D210" s="18" t="s">
        <v>347</v>
      </c>
      <c r="E210" s="18" t="s">
        <v>348</v>
      </c>
      <c r="F210" s="18" t="s">
        <v>898</v>
      </c>
      <c r="G210" s="19" t="s">
        <v>891</v>
      </c>
      <c r="H210" s="19" t="s">
        <v>350</v>
      </c>
      <c r="I210" s="19" t="s">
        <v>909</v>
      </c>
      <c r="J210" s="19" t="s">
        <v>914</v>
      </c>
      <c r="K210" s="19" t="s">
        <v>911</v>
      </c>
      <c r="L210" s="44" t="s">
        <v>912</v>
      </c>
      <c r="M210" s="193">
        <v>4</v>
      </c>
      <c r="N210" s="20">
        <v>45139</v>
      </c>
      <c r="O210" s="20">
        <v>45291</v>
      </c>
      <c r="P210" s="8">
        <f t="shared" si="19"/>
        <v>21.7</v>
      </c>
      <c r="R210" s="167">
        <f t="shared" si="17"/>
        <v>0</v>
      </c>
      <c r="S210" s="8">
        <f t="shared" si="18"/>
        <v>0</v>
      </c>
      <c r="T210" s="8">
        <f t="shared" si="15"/>
        <v>0</v>
      </c>
      <c r="U210" s="8">
        <f t="shared" si="16"/>
        <v>0</v>
      </c>
      <c r="V210" s="168"/>
      <c r="W210" s="9"/>
      <c r="X210" s="9"/>
    </row>
    <row r="211" spans="1:24" ht="106.5" customHeight="1">
      <c r="A211" s="18" t="s">
        <v>25</v>
      </c>
      <c r="B211" s="18" t="s">
        <v>36</v>
      </c>
      <c r="C211" s="18">
        <v>2022</v>
      </c>
      <c r="D211" s="18" t="s">
        <v>500</v>
      </c>
      <c r="E211" s="18" t="s">
        <v>501</v>
      </c>
      <c r="F211" s="18" t="s">
        <v>898</v>
      </c>
      <c r="G211" s="19" t="s">
        <v>502</v>
      </c>
      <c r="H211" s="19" t="s">
        <v>77</v>
      </c>
      <c r="I211" s="19" t="s">
        <v>915</v>
      </c>
      <c r="J211" s="19" t="s">
        <v>916</v>
      </c>
      <c r="K211" s="19" t="s">
        <v>917</v>
      </c>
      <c r="L211" s="44" t="s">
        <v>738</v>
      </c>
      <c r="M211" s="193">
        <v>1</v>
      </c>
      <c r="N211" s="20">
        <v>45139</v>
      </c>
      <c r="O211" s="20">
        <v>45291</v>
      </c>
      <c r="P211" s="8">
        <f t="shared" si="19"/>
        <v>21.7</v>
      </c>
      <c r="R211" s="167">
        <f t="shared" si="17"/>
        <v>0</v>
      </c>
      <c r="S211" s="8">
        <f t="shared" si="18"/>
        <v>0</v>
      </c>
      <c r="T211" s="8">
        <f t="shared" si="15"/>
        <v>0</v>
      </c>
      <c r="U211" s="8">
        <f t="shared" si="16"/>
        <v>0</v>
      </c>
      <c r="V211" s="168"/>
      <c r="W211" s="9"/>
      <c r="X211" s="9"/>
    </row>
    <row r="212" spans="1:24" ht="106.5" customHeight="1">
      <c r="A212" s="18" t="s">
        <v>25</v>
      </c>
      <c r="B212" s="18" t="s">
        <v>36</v>
      </c>
      <c r="C212" s="18">
        <v>2022</v>
      </c>
      <c r="D212" s="18" t="s">
        <v>358</v>
      </c>
      <c r="E212" s="18" t="s">
        <v>359</v>
      </c>
      <c r="F212" s="18" t="s">
        <v>898</v>
      </c>
      <c r="G212" s="19" t="s">
        <v>918</v>
      </c>
      <c r="H212" s="19" t="s">
        <v>361</v>
      </c>
      <c r="I212" s="19" t="s">
        <v>915</v>
      </c>
      <c r="J212" s="19" t="s">
        <v>919</v>
      </c>
      <c r="K212" s="19" t="s">
        <v>920</v>
      </c>
      <c r="L212" s="44" t="s">
        <v>738</v>
      </c>
      <c r="M212" s="193">
        <v>1</v>
      </c>
      <c r="N212" s="20">
        <v>45139</v>
      </c>
      <c r="O212" s="20">
        <v>45291</v>
      </c>
      <c r="P212" s="8">
        <f t="shared" si="19"/>
        <v>21.7</v>
      </c>
      <c r="R212" s="167">
        <f t="shared" si="17"/>
        <v>0</v>
      </c>
      <c r="S212" s="8">
        <f t="shared" si="18"/>
        <v>0</v>
      </c>
      <c r="T212" s="8">
        <f t="shared" si="15"/>
        <v>0</v>
      </c>
      <c r="U212" s="8">
        <f t="shared" si="16"/>
        <v>0</v>
      </c>
      <c r="V212" s="168"/>
      <c r="W212" s="9"/>
      <c r="X212" s="9"/>
    </row>
    <row r="213" spans="1:24" ht="106.5" customHeight="1">
      <c r="A213" s="18" t="s">
        <v>25</v>
      </c>
      <c r="B213" s="18" t="s">
        <v>36</v>
      </c>
      <c r="C213" s="18">
        <v>2022</v>
      </c>
      <c r="D213" s="18" t="s">
        <v>366</v>
      </c>
      <c r="E213" s="18" t="s">
        <v>367</v>
      </c>
      <c r="F213" s="18" t="s">
        <v>898</v>
      </c>
      <c r="G213" s="19" t="s">
        <v>368</v>
      </c>
      <c r="H213" s="19" t="s">
        <v>369</v>
      </c>
      <c r="I213" s="19" t="s">
        <v>915</v>
      </c>
      <c r="J213" s="19" t="s">
        <v>921</v>
      </c>
      <c r="K213" s="19" t="s">
        <v>920</v>
      </c>
      <c r="L213" s="44" t="s">
        <v>738</v>
      </c>
      <c r="M213" s="193">
        <v>1</v>
      </c>
      <c r="N213" s="20">
        <v>45139</v>
      </c>
      <c r="O213" s="20">
        <v>45291</v>
      </c>
      <c r="P213" s="8">
        <f t="shared" si="19"/>
        <v>21.7</v>
      </c>
      <c r="R213" s="167">
        <f t="shared" si="17"/>
        <v>0</v>
      </c>
      <c r="S213" s="8">
        <f t="shared" si="18"/>
        <v>0</v>
      </c>
      <c r="T213" s="8">
        <f t="shared" si="15"/>
        <v>0</v>
      </c>
      <c r="U213" s="8">
        <f t="shared" si="16"/>
        <v>0</v>
      </c>
      <c r="V213" s="168"/>
      <c r="W213" s="9"/>
      <c r="X213" s="9"/>
    </row>
    <row r="214" spans="1:24" ht="106.5" customHeight="1">
      <c r="A214" s="18" t="s">
        <v>25</v>
      </c>
      <c r="B214" s="18" t="s">
        <v>36</v>
      </c>
      <c r="C214" s="18">
        <v>2022</v>
      </c>
      <c r="D214" s="18" t="s">
        <v>627</v>
      </c>
      <c r="E214" s="18" t="s">
        <v>628</v>
      </c>
      <c r="F214" s="18" t="s">
        <v>898</v>
      </c>
      <c r="G214" s="19" t="s">
        <v>922</v>
      </c>
      <c r="H214" s="19" t="s">
        <v>630</v>
      </c>
      <c r="I214" s="118" t="s">
        <v>915</v>
      </c>
      <c r="J214" s="118" t="s">
        <v>923</v>
      </c>
      <c r="K214" s="19" t="s">
        <v>920</v>
      </c>
      <c r="L214" s="44" t="s">
        <v>738</v>
      </c>
      <c r="M214" s="193">
        <v>1</v>
      </c>
      <c r="N214" s="20">
        <v>45139</v>
      </c>
      <c r="O214" s="20">
        <v>45291</v>
      </c>
      <c r="P214" s="8">
        <f t="shared" si="19"/>
        <v>21.7</v>
      </c>
      <c r="R214" s="167">
        <f t="shared" si="17"/>
        <v>0</v>
      </c>
      <c r="S214" s="8">
        <f t="shared" si="18"/>
        <v>0</v>
      </c>
      <c r="T214" s="8">
        <f t="shared" si="15"/>
        <v>0</v>
      </c>
      <c r="U214" s="8">
        <f t="shared" si="16"/>
        <v>0</v>
      </c>
      <c r="V214" s="168"/>
      <c r="W214" s="9"/>
      <c r="X214" s="9"/>
    </row>
    <row r="215" spans="1:24" ht="106.5" customHeight="1">
      <c r="A215" s="18" t="s">
        <v>25</v>
      </c>
      <c r="B215" s="18" t="s">
        <v>36</v>
      </c>
      <c r="C215" s="18">
        <v>2022</v>
      </c>
      <c r="D215" s="18" t="s">
        <v>242</v>
      </c>
      <c r="E215" s="18" t="s">
        <v>459</v>
      </c>
      <c r="F215" s="18" t="s">
        <v>898</v>
      </c>
      <c r="G215" s="19" t="s">
        <v>460</v>
      </c>
      <c r="H215" s="119" t="s">
        <v>245</v>
      </c>
      <c r="I215" s="19" t="s">
        <v>924</v>
      </c>
      <c r="J215" s="19" t="s">
        <v>925</v>
      </c>
      <c r="K215" s="19" t="s">
        <v>926</v>
      </c>
      <c r="L215" s="44" t="s">
        <v>904</v>
      </c>
      <c r="M215" s="193">
        <v>1</v>
      </c>
      <c r="N215" s="20">
        <v>45139</v>
      </c>
      <c r="O215" s="20">
        <v>45291</v>
      </c>
      <c r="P215" s="8">
        <f t="shared" si="19"/>
        <v>21.7</v>
      </c>
      <c r="R215" s="167">
        <f t="shared" si="17"/>
        <v>0</v>
      </c>
      <c r="S215" s="8">
        <f t="shared" si="18"/>
        <v>0</v>
      </c>
      <c r="T215" s="8">
        <f t="shared" si="15"/>
        <v>0</v>
      </c>
      <c r="U215" s="8">
        <f t="shared" si="16"/>
        <v>0</v>
      </c>
      <c r="V215" s="168"/>
      <c r="W215" s="9"/>
      <c r="X215" s="9"/>
    </row>
    <row r="216" spans="1:24" ht="106.5" customHeight="1">
      <c r="A216" s="18" t="s">
        <v>25</v>
      </c>
      <c r="B216" s="18" t="s">
        <v>36</v>
      </c>
      <c r="C216" s="18">
        <v>2022</v>
      </c>
      <c r="D216" s="18" t="s">
        <v>374</v>
      </c>
      <c r="E216" s="18" t="s">
        <v>375</v>
      </c>
      <c r="F216" s="18" t="s">
        <v>898</v>
      </c>
      <c r="G216" s="19" t="s">
        <v>927</v>
      </c>
      <c r="H216" s="19" t="s">
        <v>377</v>
      </c>
      <c r="I216" s="19" t="s">
        <v>901</v>
      </c>
      <c r="J216" s="19" t="s">
        <v>928</v>
      </c>
      <c r="K216" s="19" t="s">
        <v>929</v>
      </c>
      <c r="L216" s="44" t="s">
        <v>904</v>
      </c>
      <c r="M216" s="193">
        <v>1</v>
      </c>
      <c r="N216" s="20">
        <v>45139</v>
      </c>
      <c r="O216" s="20">
        <v>45291</v>
      </c>
      <c r="P216" s="8">
        <f t="shared" si="19"/>
        <v>21.7</v>
      </c>
      <c r="R216" s="167">
        <f t="shared" si="17"/>
        <v>0</v>
      </c>
      <c r="S216" s="8">
        <f t="shared" si="18"/>
        <v>0</v>
      </c>
      <c r="T216" s="8">
        <f t="shared" si="15"/>
        <v>0</v>
      </c>
      <c r="U216" s="8">
        <f t="shared" si="16"/>
        <v>0</v>
      </c>
      <c r="V216" s="168"/>
      <c r="W216" s="9"/>
      <c r="X216" s="9"/>
    </row>
    <row r="217" spans="1:24" ht="106.5" customHeight="1">
      <c r="A217" s="18" t="s">
        <v>25</v>
      </c>
      <c r="B217" s="18" t="s">
        <v>36</v>
      </c>
      <c r="C217" s="18">
        <v>2022</v>
      </c>
      <c r="D217" s="18" t="s">
        <v>374</v>
      </c>
      <c r="E217" s="18" t="s">
        <v>375</v>
      </c>
      <c r="F217" s="18" t="s">
        <v>898</v>
      </c>
      <c r="G217" s="19" t="s">
        <v>927</v>
      </c>
      <c r="H217" s="19" t="s">
        <v>377</v>
      </c>
      <c r="I217" s="19" t="s">
        <v>930</v>
      </c>
      <c r="J217" s="19" t="s">
        <v>931</v>
      </c>
      <c r="K217" s="19" t="s">
        <v>932</v>
      </c>
      <c r="L217" s="44" t="s">
        <v>933</v>
      </c>
      <c r="M217" s="193">
        <v>1</v>
      </c>
      <c r="N217" s="20">
        <v>45139</v>
      </c>
      <c r="O217" s="20">
        <v>45382</v>
      </c>
      <c r="P217" s="8">
        <f t="shared" si="19"/>
        <v>34.700000000000003</v>
      </c>
      <c r="R217" s="167">
        <f t="shared" si="17"/>
        <v>0</v>
      </c>
      <c r="S217" s="8">
        <f t="shared" si="18"/>
        <v>0</v>
      </c>
      <c r="T217" s="8">
        <f t="shared" si="15"/>
        <v>0</v>
      </c>
      <c r="U217" s="8">
        <f t="shared" si="16"/>
        <v>0</v>
      </c>
      <c r="V217" s="168"/>
      <c r="W217" s="9"/>
      <c r="X217" s="9"/>
    </row>
    <row r="218" spans="1:24" ht="106.5" customHeight="1">
      <c r="A218" s="18" t="s">
        <v>25</v>
      </c>
      <c r="B218" s="18" t="s">
        <v>36</v>
      </c>
      <c r="C218" s="18">
        <v>2022</v>
      </c>
      <c r="D218" s="18" t="s">
        <v>383</v>
      </c>
      <c r="E218" s="18" t="s">
        <v>384</v>
      </c>
      <c r="F218" s="18" t="s">
        <v>898</v>
      </c>
      <c r="G218" s="19" t="s">
        <v>934</v>
      </c>
      <c r="H218" s="19" t="s">
        <v>386</v>
      </c>
      <c r="I218" s="19" t="s">
        <v>901</v>
      </c>
      <c r="J218" s="19" t="s">
        <v>935</v>
      </c>
      <c r="K218" s="19" t="s">
        <v>929</v>
      </c>
      <c r="L218" s="44" t="s">
        <v>904</v>
      </c>
      <c r="M218" s="193">
        <v>1</v>
      </c>
      <c r="N218" s="20">
        <v>45139</v>
      </c>
      <c r="O218" s="20">
        <v>45381</v>
      </c>
      <c r="P218" s="8">
        <f t="shared" si="19"/>
        <v>34.6</v>
      </c>
      <c r="R218" s="167">
        <f t="shared" si="17"/>
        <v>0</v>
      </c>
      <c r="S218" s="8">
        <f t="shared" si="18"/>
        <v>0</v>
      </c>
      <c r="T218" s="8">
        <f t="shared" si="15"/>
        <v>0</v>
      </c>
      <c r="U218" s="8">
        <f t="shared" si="16"/>
        <v>0</v>
      </c>
      <c r="V218" s="168"/>
      <c r="W218" s="9"/>
      <c r="X218" s="9"/>
    </row>
    <row r="219" spans="1:24" ht="106.5" customHeight="1">
      <c r="A219" s="18" t="s">
        <v>25</v>
      </c>
      <c r="B219" s="18" t="s">
        <v>36</v>
      </c>
      <c r="C219" s="18">
        <v>2022</v>
      </c>
      <c r="D219" s="18" t="s">
        <v>391</v>
      </c>
      <c r="E219" s="18" t="s">
        <v>392</v>
      </c>
      <c r="F219" s="18" t="s">
        <v>898</v>
      </c>
      <c r="G219" s="19" t="s">
        <v>936</v>
      </c>
      <c r="H219" s="19" t="s">
        <v>394</v>
      </c>
      <c r="I219" s="19" t="s">
        <v>901</v>
      </c>
      <c r="J219" s="19" t="s">
        <v>937</v>
      </c>
      <c r="K219" s="19" t="s">
        <v>929</v>
      </c>
      <c r="L219" s="44" t="s">
        <v>904</v>
      </c>
      <c r="M219" s="193">
        <v>1</v>
      </c>
      <c r="N219" s="20">
        <v>45139</v>
      </c>
      <c r="O219" s="20">
        <v>45381</v>
      </c>
      <c r="P219" s="8">
        <f t="shared" si="19"/>
        <v>34.6</v>
      </c>
      <c r="R219" s="167">
        <f t="shared" si="17"/>
        <v>0</v>
      </c>
      <c r="S219" s="8">
        <f t="shared" si="18"/>
        <v>0</v>
      </c>
      <c r="T219" s="8">
        <f t="shared" si="15"/>
        <v>0</v>
      </c>
      <c r="U219" s="8">
        <f t="shared" si="16"/>
        <v>0</v>
      </c>
      <c r="V219" s="168"/>
      <c r="W219" s="9"/>
      <c r="X219" s="9"/>
    </row>
    <row r="220" spans="1:24" ht="106.5" customHeight="1">
      <c r="A220" s="18" t="s">
        <v>25</v>
      </c>
      <c r="B220" s="18" t="s">
        <v>36</v>
      </c>
      <c r="C220" s="18">
        <v>2022</v>
      </c>
      <c r="D220" s="18" t="s">
        <v>419</v>
      </c>
      <c r="E220" s="18" t="s">
        <v>420</v>
      </c>
      <c r="F220" s="18" t="s">
        <v>898</v>
      </c>
      <c r="G220" s="19" t="s">
        <v>421</v>
      </c>
      <c r="H220" s="19" t="s">
        <v>422</v>
      </c>
      <c r="I220" s="19" t="s">
        <v>938</v>
      </c>
      <c r="J220" s="19" t="s">
        <v>939</v>
      </c>
      <c r="K220" s="19" t="s">
        <v>940</v>
      </c>
      <c r="L220" s="44" t="s">
        <v>908</v>
      </c>
      <c r="M220" s="193">
        <v>1</v>
      </c>
      <c r="N220" s="20">
        <v>45139</v>
      </c>
      <c r="O220" s="20">
        <v>45382</v>
      </c>
      <c r="P220" s="8">
        <f t="shared" si="19"/>
        <v>34.700000000000003</v>
      </c>
      <c r="R220" s="167">
        <f t="shared" si="17"/>
        <v>0</v>
      </c>
      <c r="S220" s="8">
        <f t="shared" si="18"/>
        <v>0</v>
      </c>
      <c r="T220" s="8">
        <f t="shared" si="15"/>
        <v>0</v>
      </c>
      <c r="U220" s="8">
        <f t="shared" si="16"/>
        <v>0</v>
      </c>
      <c r="V220" s="168"/>
      <c r="W220" s="9"/>
      <c r="X220" s="9"/>
    </row>
    <row r="221" spans="1:24" ht="106.5" customHeight="1">
      <c r="A221" s="18" t="s">
        <v>25</v>
      </c>
      <c r="B221" s="18" t="s">
        <v>36</v>
      </c>
      <c r="C221" s="18">
        <v>2022</v>
      </c>
      <c r="D221" s="18" t="s">
        <v>706</v>
      </c>
      <c r="E221" s="18" t="s">
        <v>707</v>
      </c>
      <c r="F221" s="18" t="s">
        <v>898</v>
      </c>
      <c r="G221" s="19" t="s">
        <v>941</v>
      </c>
      <c r="H221" s="19" t="s">
        <v>710</v>
      </c>
      <c r="I221" s="19" t="s">
        <v>901</v>
      </c>
      <c r="J221" s="19" t="s">
        <v>942</v>
      </c>
      <c r="K221" s="19" t="s">
        <v>943</v>
      </c>
      <c r="L221" s="44" t="s">
        <v>904</v>
      </c>
      <c r="M221" s="193">
        <v>1</v>
      </c>
      <c r="N221" s="20">
        <v>45139</v>
      </c>
      <c r="O221" s="20">
        <v>45381</v>
      </c>
      <c r="P221" s="8">
        <f t="shared" si="19"/>
        <v>34.6</v>
      </c>
      <c r="R221" s="167">
        <f t="shared" si="17"/>
        <v>0</v>
      </c>
      <c r="S221" s="8">
        <f t="shared" si="18"/>
        <v>0</v>
      </c>
      <c r="T221" s="8">
        <f t="shared" si="15"/>
        <v>0</v>
      </c>
      <c r="U221" s="8">
        <f t="shared" si="16"/>
        <v>0</v>
      </c>
      <c r="V221" s="168"/>
      <c r="W221" s="9"/>
      <c r="X221" s="9"/>
    </row>
    <row r="222" spans="1:24" ht="106.5" customHeight="1">
      <c r="A222" s="18" t="s">
        <v>25</v>
      </c>
      <c r="B222" s="18" t="s">
        <v>36</v>
      </c>
      <c r="C222" s="18">
        <v>2022</v>
      </c>
      <c r="D222" s="18" t="s">
        <v>706</v>
      </c>
      <c r="E222" s="18" t="s">
        <v>707</v>
      </c>
      <c r="F222" s="18" t="s">
        <v>898</v>
      </c>
      <c r="G222" s="19" t="s">
        <v>941</v>
      </c>
      <c r="H222" s="19" t="s">
        <v>710</v>
      </c>
      <c r="I222" s="19" t="s">
        <v>944</v>
      </c>
      <c r="J222" s="19" t="s">
        <v>945</v>
      </c>
      <c r="K222" s="19" t="s">
        <v>946</v>
      </c>
      <c r="L222" s="44" t="s">
        <v>908</v>
      </c>
      <c r="M222" s="193">
        <v>1</v>
      </c>
      <c r="N222" s="20">
        <v>45139</v>
      </c>
      <c r="O222" s="20">
        <v>45382</v>
      </c>
      <c r="P222" s="8">
        <f t="shared" si="19"/>
        <v>34.700000000000003</v>
      </c>
      <c r="R222" s="167">
        <f t="shared" si="17"/>
        <v>0</v>
      </c>
      <c r="S222" s="8">
        <f t="shared" si="18"/>
        <v>0</v>
      </c>
      <c r="T222" s="8">
        <f t="shared" si="15"/>
        <v>0</v>
      </c>
      <c r="U222" s="8">
        <f t="shared" si="16"/>
        <v>0</v>
      </c>
      <c r="V222" s="168"/>
      <c r="W222" s="9"/>
      <c r="X222" s="9"/>
    </row>
    <row r="223" spans="1:24" ht="106.5" customHeight="1">
      <c r="A223" s="18" t="s">
        <v>25</v>
      </c>
      <c r="B223" s="18" t="s">
        <v>36</v>
      </c>
      <c r="C223" s="18">
        <v>2022</v>
      </c>
      <c r="D223" s="18" t="s">
        <v>779</v>
      </c>
      <c r="E223" s="18" t="s">
        <v>780</v>
      </c>
      <c r="F223" s="18" t="s">
        <v>898</v>
      </c>
      <c r="G223" s="19" t="s">
        <v>947</v>
      </c>
      <c r="H223" s="19" t="s">
        <v>783</v>
      </c>
      <c r="I223" s="19" t="s">
        <v>901</v>
      </c>
      <c r="J223" s="19" t="s">
        <v>948</v>
      </c>
      <c r="K223" s="19" t="s">
        <v>949</v>
      </c>
      <c r="L223" s="44" t="s">
        <v>904</v>
      </c>
      <c r="M223" s="193">
        <v>1</v>
      </c>
      <c r="N223" s="20">
        <v>45139</v>
      </c>
      <c r="O223" s="20">
        <v>45381</v>
      </c>
      <c r="P223" s="8">
        <f t="shared" si="19"/>
        <v>34.6</v>
      </c>
      <c r="R223" s="167">
        <f t="shared" si="17"/>
        <v>0</v>
      </c>
      <c r="S223" s="8">
        <f t="shared" si="18"/>
        <v>0</v>
      </c>
      <c r="T223" s="8">
        <f t="shared" si="15"/>
        <v>0</v>
      </c>
      <c r="U223" s="8">
        <f t="shared" si="16"/>
        <v>0</v>
      </c>
      <c r="V223" s="168"/>
      <c r="W223" s="9"/>
      <c r="X223" s="9"/>
    </row>
    <row r="224" spans="1:24" ht="106.5" customHeight="1">
      <c r="A224" s="18" t="s">
        <v>25</v>
      </c>
      <c r="B224" s="18" t="s">
        <v>36</v>
      </c>
      <c r="C224" s="18">
        <v>2022</v>
      </c>
      <c r="D224" s="18" t="s">
        <v>779</v>
      </c>
      <c r="E224" s="18" t="s">
        <v>780</v>
      </c>
      <c r="F224" s="18" t="s">
        <v>898</v>
      </c>
      <c r="G224" s="19" t="s">
        <v>947</v>
      </c>
      <c r="H224" s="19" t="s">
        <v>783</v>
      </c>
      <c r="I224" s="120" t="s">
        <v>950</v>
      </c>
      <c r="J224" s="56" t="s">
        <v>951</v>
      </c>
      <c r="K224" s="19" t="s">
        <v>952</v>
      </c>
      <c r="L224" s="44" t="s">
        <v>953</v>
      </c>
      <c r="M224" s="193">
        <v>1</v>
      </c>
      <c r="N224" s="20">
        <v>45139</v>
      </c>
      <c r="O224" s="20">
        <v>45381</v>
      </c>
      <c r="P224" s="8">
        <f t="shared" si="19"/>
        <v>34.6</v>
      </c>
      <c r="R224" s="167">
        <f t="shared" si="17"/>
        <v>0</v>
      </c>
      <c r="S224" s="8">
        <f t="shared" si="18"/>
        <v>0</v>
      </c>
      <c r="T224" s="8">
        <f t="shared" si="15"/>
        <v>0</v>
      </c>
      <c r="U224" s="8">
        <f t="shared" si="16"/>
        <v>0</v>
      </c>
      <c r="V224" s="168"/>
      <c r="W224" s="9"/>
      <c r="X224" s="9"/>
    </row>
    <row r="225" spans="1:24" ht="106.5" customHeight="1">
      <c r="A225" s="18" t="s">
        <v>25</v>
      </c>
      <c r="B225" s="18" t="s">
        <v>36</v>
      </c>
      <c r="C225" s="18">
        <v>2022</v>
      </c>
      <c r="D225" s="18" t="s">
        <v>779</v>
      </c>
      <c r="E225" s="18" t="s">
        <v>780</v>
      </c>
      <c r="F225" s="18" t="s">
        <v>898</v>
      </c>
      <c r="G225" s="19" t="s">
        <v>947</v>
      </c>
      <c r="H225" s="19" t="s">
        <v>783</v>
      </c>
      <c r="I225" s="19" t="s">
        <v>905</v>
      </c>
      <c r="J225" s="19" t="s">
        <v>954</v>
      </c>
      <c r="K225" s="19" t="s">
        <v>955</v>
      </c>
      <c r="L225" s="44" t="s">
        <v>908</v>
      </c>
      <c r="M225" s="193">
        <v>1</v>
      </c>
      <c r="N225" s="20">
        <v>45139</v>
      </c>
      <c r="O225" s="20">
        <v>45291</v>
      </c>
      <c r="P225" s="8">
        <f t="shared" si="19"/>
        <v>21.7</v>
      </c>
      <c r="R225" s="167">
        <f t="shared" si="17"/>
        <v>0</v>
      </c>
      <c r="S225" s="8">
        <f t="shared" si="18"/>
        <v>0</v>
      </c>
      <c r="T225" s="8">
        <f t="shared" si="15"/>
        <v>0</v>
      </c>
      <c r="U225" s="8">
        <f t="shared" si="16"/>
        <v>0</v>
      </c>
      <c r="V225" s="168"/>
      <c r="W225" s="9"/>
      <c r="X225" s="9"/>
    </row>
    <row r="226" spans="1:24" ht="106.5" customHeight="1">
      <c r="A226" s="18" t="s">
        <v>25</v>
      </c>
      <c r="B226" s="18" t="s">
        <v>36</v>
      </c>
      <c r="C226" s="18">
        <v>2022</v>
      </c>
      <c r="D226" s="18" t="s">
        <v>802</v>
      </c>
      <c r="E226" s="18" t="s">
        <v>803</v>
      </c>
      <c r="F226" s="18" t="s">
        <v>898</v>
      </c>
      <c r="G226" s="19" t="s">
        <v>956</v>
      </c>
      <c r="H226" s="19" t="s">
        <v>805</v>
      </c>
      <c r="I226" s="121" t="s">
        <v>901</v>
      </c>
      <c r="J226" s="121" t="s">
        <v>957</v>
      </c>
      <c r="K226" s="121" t="s">
        <v>949</v>
      </c>
      <c r="L226" s="44" t="s">
        <v>904</v>
      </c>
      <c r="M226" s="236">
        <v>1</v>
      </c>
      <c r="N226" s="20">
        <v>45139</v>
      </c>
      <c r="O226" s="20">
        <v>45291</v>
      </c>
      <c r="P226" s="8">
        <f t="shared" si="19"/>
        <v>21.7</v>
      </c>
      <c r="R226" s="167">
        <f t="shared" si="17"/>
        <v>0</v>
      </c>
      <c r="S226" s="8">
        <f t="shared" si="18"/>
        <v>0</v>
      </c>
      <c r="T226" s="8">
        <f t="shared" si="15"/>
        <v>0</v>
      </c>
      <c r="U226" s="8">
        <f t="shared" si="16"/>
        <v>0</v>
      </c>
      <c r="V226" s="168"/>
      <c r="W226" s="9"/>
      <c r="X226" s="9"/>
    </row>
    <row r="227" spans="1:24" ht="106.5" customHeight="1">
      <c r="A227" s="18" t="s">
        <v>25</v>
      </c>
      <c r="B227" s="18" t="s">
        <v>36</v>
      </c>
      <c r="C227" s="18">
        <v>2022</v>
      </c>
      <c r="D227" s="18" t="s">
        <v>810</v>
      </c>
      <c r="E227" s="18" t="s">
        <v>812</v>
      </c>
      <c r="F227" s="18" t="s">
        <v>898</v>
      </c>
      <c r="G227" s="19" t="s">
        <v>958</v>
      </c>
      <c r="H227" s="19" t="s">
        <v>814</v>
      </c>
      <c r="I227" s="19" t="s">
        <v>959</v>
      </c>
      <c r="J227" s="19" t="s">
        <v>960</v>
      </c>
      <c r="K227" s="19" t="s">
        <v>961</v>
      </c>
      <c r="L227" s="44" t="s">
        <v>912</v>
      </c>
      <c r="M227" s="193">
        <v>4</v>
      </c>
      <c r="N227" s="20">
        <v>45139</v>
      </c>
      <c r="O227" s="20">
        <v>45291</v>
      </c>
      <c r="P227" s="8">
        <f t="shared" si="19"/>
        <v>21.7</v>
      </c>
      <c r="R227" s="167">
        <f t="shared" si="17"/>
        <v>0</v>
      </c>
      <c r="S227" s="8">
        <f t="shared" si="18"/>
        <v>0</v>
      </c>
      <c r="T227" s="8">
        <f t="shared" si="15"/>
        <v>0</v>
      </c>
      <c r="U227" s="8">
        <f t="shared" si="16"/>
        <v>0</v>
      </c>
      <c r="V227" s="168"/>
      <c r="W227" s="9"/>
      <c r="X227" s="9"/>
    </row>
    <row r="228" spans="1:24" ht="106.5" customHeight="1">
      <c r="A228" s="18" t="s">
        <v>25</v>
      </c>
      <c r="B228" s="18" t="s">
        <v>36</v>
      </c>
      <c r="C228" s="18">
        <v>2022</v>
      </c>
      <c r="D228" s="18" t="s">
        <v>820</v>
      </c>
      <c r="E228" s="18" t="s">
        <v>962</v>
      </c>
      <c r="F228" s="18" t="s">
        <v>898</v>
      </c>
      <c r="G228" s="19" t="s">
        <v>963</v>
      </c>
      <c r="H228" s="19" t="s">
        <v>964</v>
      </c>
      <c r="I228" s="19" t="s">
        <v>901</v>
      </c>
      <c r="J228" s="19" t="s">
        <v>965</v>
      </c>
      <c r="K228" s="19" t="s">
        <v>966</v>
      </c>
      <c r="L228" s="44" t="s">
        <v>904</v>
      </c>
      <c r="M228" s="193">
        <v>1</v>
      </c>
      <c r="N228" s="20">
        <v>45139</v>
      </c>
      <c r="O228" s="20">
        <v>45381</v>
      </c>
      <c r="P228" s="8">
        <f t="shared" si="19"/>
        <v>34.6</v>
      </c>
      <c r="R228" s="167">
        <f t="shared" si="17"/>
        <v>0</v>
      </c>
      <c r="S228" s="8">
        <f t="shared" si="18"/>
        <v>0</v>
      </c>
      <c r="T228" s="8">
        <f t="shared" si="15"/>
        <v>0</v>
      </c>
      <c r="U228" s="8">
        <f t="shared" si="16"/>
        <v>0</v>
      </c>
      <c r="V228" s="168"/>
      <c r="W228" s="9"/>
      <c r="X228" s="9"/>
    </row>
    <row r="229" spans="1:24" ht="106.5" customHeight="1">
      <c r="A229" s="18" t="s">
        <v>25</v>
      </c>
      <c r="B229" s="18" t="s">
        <v>36</v>
      </c>
      <c r="C229" s="18">
        <v>2022</v>
      </c>
      <c r="D229" s="18" t="s">
        <v>967</v>
      </c>
      <c r="E229" s="18" t="s">
        <v>968</v>
      </c>
      <c r="F229" s="18" t="s">
        <v>898</v>
      </c>
      <c r="G229" s="19" t="s">
        <v>969</v>
      </c>
      <c r="H229" s="19" t="s">
        <v>970</v>
      </c>
      <c r="I229" s="19" t="s">
        <v>909</v>
      </c>
      <c r="J229" s="19" t="s">
        <v>971</v>
      </c>
      <c r="K229" s="19" t="s">
        <v>972</v>
      </c>
      <c r="L229" s="44" t="s">
        <v>912</v>
      </c>
      <c r="M229" s="193">
        <v>4</v>
      </c>
      <c r="N229" s="20">
        <v>45139</v>
      </c>
      <c r="O229" s="20">
        <v>45291</v>
      </c>
      <c r="P229" s="8">
        <f t="shared" si="19"/>
        <v>21.7</v>
      </c>
      <c r="R229" s="167">
        <f t="shared" si="17"/>
        <v>0</v>
      </c>
      <c r="S229" s="8">
        <f t="shared" si="18"/>
        <v>0</v>
      </c>
      <c r="T229" s="8">
        <f t="shared" si="15"/>
        <v>0</v>
      </c>
      <c r="U229" s="8">
        <f t="shared" si="16"/>
        <v>0</v>
      </c>
      <c r="V229" s="168"/>
      <c r="W229" s="9"/>
      <c r="X229" s="9"/>
    </row>
    <row r="230" spans="1:24" ht="106.5" customHeight="1">
      <c r="A230" s="18" t="s">
        <v>25</v>
      </c>
      <c r="B230" s="18" t="s">
        <v>36</v>
      </c>
      <c r="C230" s="18">
        <v>2022</v>
      </c>
      <c r="D230" s="18" t="s">
        <v>973</v>
      </c>
      <c r="E230" s="18" t="s">
        <v>974</v>
      </c>
      <c r="F230" s="18" t="s">
        <v>898</v>
      </c>
      <c r="G230" s="19" t="s">
        <v>975</v>
      </c>
      <c r="H230" s="19" t="s">
        <v>976</v>
      </c>
      <c r="I230" s="19" t="s">
        <v>901</v>
      </c>
      <c r="J230" s="19" t="s">
        <v>977</v>
      </c>
      <c r="K230" s="19" t="s">
        <v>903</v>
      </c>
      <c r="L230" s="44" t="s">
        <v>904</v>
      </c>
      <c r="M230" s="193">
        <v>1</v>
      </c>
      <c r="N230" s="20">
        <v>45139</v>
      </c>
      <c r="O230" s="20">
        <v>45291</v>
      </c>
      <c r="P230" s="8">
        <f t="shared" si="19"/>
        <v>21.7</v>
      </c>
      <c r="R230" s="167">
        <f t="shared" si="17"/>
        <v>0</v>
      </c>
      <c r="S230" s="8">
        <f t="shared" si="18"/>
        <v>0</v>
      </c>
      <c r="T230" s="8">
        <f t="shared" si="15"/>
        <v>0</v>
      </c>
      <c r="U230" s="8">
        <f t="shared" si="16"/>
        <v>0</v>
      </c>
      <c r="V230" s="168"/>
      <c r="W230" s="9"/>
      <c r="X230" s="9"/>
    </row>
    <row r="231" spans="1:24" ht="106.5" customHeight="1">
      <c r="A231" s="18" t="s">
        <v>25</v>
      </c>
      <c r="B231" s="18" t="s">
        <v>36</v>
      </c>
      <c r="C231" s="18">
        <v>2022</v>
      </c>
      <c r="D231" s="18" t="s">
        <v>973</v>
      </c>
      <c r="E231" s="18" t="s">
        <v>974</v>
      </c>
      <c r="F231" s="18" t="s">
        <v>898</v>
      </c>
      <c r="G231" s="19" t="s">
        <v>975</v>
      </c>
      <c r="H231" s="19" t="s">
        <v>976</v>
      </c>
      <c r="I231" s="19" t="s">
        <v>930</v>
      </c>
      <c r="J231" s="19" t="s">
        <v>978</v>
      </c>
      <c r="K231" s="19" t="s">
        <v>979</v>
      </c>
      <c r="L231" s="44" t="s">
        <v>980</v>
      </c>
      <c r="M231" s="193">
        <v>1</v>
      </c>
      <c r="N231" s="20">
        <v>45139</v>
      </c>
      <c r="O231" s="20">
        <v>45291</v>
      </c>
      <c r="P231" s="8">
        <f t="shared" si="19"/>
        <v>21.7</v>
      </c>
      <c r="R231" s="167">
        <f t="shared" si="17"/>
        <v>0</v>
      </c>
      <c r="S231" s="8">
        <f t="shared" si="18"/>
        <v>0</v>
      </c>
      <c r="T231" s="8">
        <f t="shared" si="15"/>
        <v>0</v>
      </c>
      <c r="U231" s="8">
        <f t="shared" si="16"/>
        <v>0</v>
      </c>
      <c r="V231" s="168"/>
      <c r="W231" s="9"/>
      <c r="X231" s="9"/>
    </row>
    <row r="232" spans="1:24" ht="106.5" customHeight="1">
      <c r="A232" s="18" t="s">
        <v>25</v>
      </c>
      <c r="B232" s="18" t="s">
        <v>36</v>
      </c>
      <c r="C232" s="18">
        <v>2022</v>
      </c>
      <c r="D232" s="18" t="s">
        <v>981</v>
      </c>
      <c r="E232" s="18" t="s">
        <v>982</v>
      </c>
      <c r="F232" s="18" t="s">
        <v>898</v>
      </c>
      <c r="G232" s="19" t="s">
        <v>983</v>
      </c>
      <c r="H232" s="19" t="s">
        <v>984</v>
      </c>
      <c r="I232" s="19" t="s">
        <v>901</v>
      </c>
      <c r="J232" s="19" t="s">
        <v>985</v>
      </c>
      <c r="K232" s="19" t="s">
        <v>986</v>
      </c>
      <c r="L232" s="44" t="s">
        <v>904</v>
      </c>
      <c r="M232" s="193">
        <v>1</v>
      </c>
      <c r="N232" s="20">
        <v>45139</v>
      </c>
      <c r="O232" s="20">
        <v>45381</v>
      </c>
      <c r="P232" s="8">
        <f t="shared" si="19"/>
        <v>34.6</v>
      </c>
      <c r="R232" s="167">
        <f t="shared" si="17"/>
        <v>0</v>
      </c>
      <c r="S232" s="8">
        <f t="shared" si="18"/>
        <v>0</v>
      </c>
      <c r="T232" s="8">
        <f t="shared" si="15"/>
        <v>0</v>
      </c>
      <c r="U232" s="8">
        <f t="shared" si="16"/>
        <v>0</v>
      </c>
      <c r="V232" s="168"/>
      <c r="W232" s="9"/>
      <c r="X232" s="9"/>
    </row>
    <row r="233" spans="1:24" ht="106.5" customHeight="1">
      <c r="A233" s="18" t="s">
        <v>25</v>
      </c>
      <c r="B233" s="18" t="s">
        <v>36</v>
      </c>
      <c r="C233" s="18">
        <v>2022</v>
      </c>
      <c r="D233" s="18" t="s">
        <v>987</v>
      </c>
      <c r="E233" s="18" t="s">
        <v>988</v>
      </c>
      <c r="F233" s="18" t="s">
        <v>898</v>
      </c>
      <c r="G233" s="19" t="s">
        <v>989</v>
      </c>
      <c r="H233" s="19" t="s">
        <v>990</v>
      </c>
      <c r="I233" s="19" t="s">
        <v>901</v>
      </c>
      <c r="J233" s="19" t="s">
        <v>991</v>
      </c>
      <c r="K233" s="19" t="s">
        <v>992</v>
      </c>
      <c r="L233" s="44" t="s">
        <v>904</v>
      </c>
      <c r="M233" s="193">
        <v>1</v>
      </c>
      <c r="N233" s="20">
        <v>45139</v>
      </c>
      <c r="O233" s="20">
        <v>45291</v>
      </c>
      <c r="P233" s="8">
        <f t="shared" si="19"/>
        <v>21.7</v>
      </c>
      <c r="R233" s="167">
        <f t="shared" si="17"/>
        <v>0</v>
      </c>
      <c r="S233" s="8">
        <f t="shared" si="18"/>
        <v>0</v>
      </c>
      <c r="T233" s="8">
        <f t="shared" si="15"/>
        <v>0</v>
      </c>
      <c r="U233" s="8">
        <f t="shared" si="16"/>
        <v>0</v>
      </c>
      <c r="V233" s="168"/>
      <c r="W233" s="9"/>
      <c r="X233" s="9"/>
    </row>
    <row r="234" spans="1:24" ht="106.5" customHeight="1">
      <c r="A234" s="18" t="s">
        <v>25</v>
      </c>
      <c r="B234" s="18" t="s">
        <v>36</v>
      </c>
      <c r="C234" s="18">
        <v>2022</v>
      </c>
      <c r="D234" s="18" t="s">
        <v>987</v>
      </c>
      <c r="E234" s="18" t="s">
        <v>988</v>
      </c>
      <c r="F234" s="18" t="s">
        <v>898</v>
      </c>
      <c r="G234" s="19" t="s">
        <v>989</v>
      </c>
      <c r="H234" s="19" t="s">
        <v>990</v>
      </c>
      <c r="I234" s="19" t="s">
        <v>993</v>
      </c>
      <c r="J234" s="19" t="s">
        <v>994</v>
      </c>
      <c r="K234" s="19" t="s">
        <v>995</v>
      </c>
      <c r="L234" s="44" t="s">
        <v>996</v>
      </c>
      <c r="M234" s="193">
        <v>1</v>
      </c>
      <c r="N234" s="20">
        <v>45139</v>
      </c>
      <c r="O234" s="20">
        <v>45291</v>
      </c>
      <c r="P234" s="8">
        <f t="shared" si="19"/>
        <v>21.7</v>
      </c>
      <c r="R234" s="167">
        <f t="shared" si="17"/>
        <v>0</v>
      </c>
      <c r="S234" s="8">
        <f t="shared" si="18"/>
        <v>0</v>
      </c>
      <c r="T234" s="8">
        <f t="shared" si="15"/>
        <v>0</v>
      </c>
      <c r="U234" s="8">
        <f t="shared" si="16"/>
        <v>0</v>
      </c>
      <c r="V234" s="168"/>
      <c r="W234" s="9"/>
      <c r="X234" s="9"/>
    </row>
    <row r="235" spans="1:24" ht="106.5" customHeight="1">
      <c r="A235" s="18" t="s">
        <v>25</v>
      </c>
      <c r="B235" s="18" t="s">
        <v>36</v>
      </c>
      <c r="C235" s="18">
        <v>2022</v>
      </c>
      <c r="D235" s="18" t="s">
        <v>997</v>
      </c>
      <c r="E235" s="18" t="s">
        <v>998</v>
      </c>
      <c r="F235" s="18" t="s">
        <v>898</v>
      </c>
      <c r="G235" s="43" t="s">
        <v>999</v>
      </c>
      <c r="H235" s="10" t="s">
        <v>1313</v>
      </c>
      <c r="I235" s="19" t="s">
        <v>1000</v>
      </c>
      <c r="J235" s="19" t="s">
        <v>1001</v>
      </c>
      <c r="K235" s="19" t="s">
        <v>1002</v>
      </c>
      <c r="L235" s="44" t="s">
        <v>1003</v>
      </c>
      <c r="M235" s="193">
        <v>1</v>
      </c>
      <c r="N235" s="20">
        <v>45139</v>
      </c>
      <c r="O235" s="20">
        <v>45382</v>
      </c>
      <c r="P235" s="8">
        <f t="shared" si="19"/>
        <v>34.700000000000003</v>
      </c>
      <c r="R235" s="167">
        <f t="shared" si="17"/>
        <v>0</v>
      </c>
      <c r="S235" s="8">
        <f t="shared" si="18"/>
        <v>0</v>
      </c>
      <c r="T235" s="8">
        <f t="shared" si="15"/>
        <v>0</v>
      </c>
      <c r="U235" s="8">
        <f t="shared" si="16"/>
        <v>0</v>
      </c>
      <c r="V235" s="168"/>
      <c r="W235" s="9"/>
      <c r="X235" s="9"/>
    </row>
    <row r="236" spans="1:24" ht="106.5" customHeight="1">
      <c r="A236" s="18" t="s">
        <v>25</v>
      </c>
      <c r="B236" s="18" t="s">
        <v>36</v>
      </c>
      <c r="C236" s="18">
        <v>2022</v>
      </c>
      <c r="D236" s="18" t="s">
        <v>1004</v>
      </c>
      <c r="E236" s="18" t="s">
        <v>1005</v>
      </c>
      <c r="F236" s="18" t="s">
        <v>898</v>
      </c>
      <c r="G236" s="19" t="s">
        <v>1006</v>
      </c>
      <c r="H236" s="19" t="s">
        <v>1311</v>
      </c>
      <c r="I236" s="44" t="s">
        <v>1008</v>
      </c>
      <c r="J236" s="44" t="s">
        <v>1009</v>
      </c>
      <c r="K236" s="50" t="s">
        <v>1010</v>
      </c>
      <c r="L236" s="44" t="s">
        <v>1011</v>
      </c>
      <c r="M236" s="193">
        <v>1</v>
      </c>
      <c r="N236" s="20">
        <v>45139</v>
      </c>
      <c r="O236" s="20">
        <v>45381</v>
      </c>
      <c r="P236" s="8">
        <f t="shared" si="19"/>
        <v>34.6</v>
      </c>
      <c r="R236" s="167">
        <f t="shared" si="17"/>
        <v>0</v>
      </c>
      <c r="S236" s="8">
        <f t="shared" si="18"/>
        <v>0</v>
      </c>
      <c r="T236" s="8">
        <f t="shared" si="15"/>
        <v>0</v>
      </c>
      <c r="U236" s="8">
        <f t="shared" si="16"/>
        <v>0</v>
      </c>
      <c r="V236" s="168"/>
      <c r="W236" s="9"/>
      <c r="X236" s="9"/>
    </row>
    <row r="237" spans="1:24" ht="106.5" customHeight="1">
      <c r="A237" s="18" t="s">
        <v>25</v>
      </c>
      <c r="B237" s="18" t="s">
        <v>36</v>
      </c>
      <c r="C237" s="18">
        <v>2022</v>
      </c>
      <c r="D237" s="18" t="s">
        <v>1012</v>
      </c>
      <c r="E237" s="18" t="s">
        <v>1013</v>
      </c>
      <c r="F237" s="18" t="s">
        <v>898</v>
      </c>
      <c r="G237" s="19" t="s">
        <v>1014</v>
      </c>
      <c r="H237" s="19" t="s">
        <v>1312</v>
      </c>
      <c r="I237" s="19" t="s">
        <v>938</v>
      </c>
      <c r="J237" s="19" t="s">
        <v>1016</v>
      </c>
      <c r="K237" s="19" t="s">
        <v>1017</v>
      </c>
      <c r="L237" s="44" t="s">
        <v>1018</v>
      </c>
      <c r="M237" s="193">
        <v>1</v>
      </c>
      <c r="N237" s="20">
        <v>45139</v>
      </c>
      <c r="O237" s="20">
        <v>45382</v>
      </c>
      <c r="P237" s="8">
        <f t="shared" si="19"/>
        <v>34.700000000000003</v>
      </c>
      <c r="R237" s="167">
        <f t="shared" si="17"/>
        <v>0</v>
      </c>
      <c r="S237" s="8">
        <f t="shared" si="18"/>
        <v>0</v>
      </c>
      <c r="T237" s="8">
        <f t="shared" si="15"/>
        <v>0</v>
      </c>
      <c r="U237" s="8">
        <f t="shared" si="16"/>
        <v>0</v>
      </c>
      <c r="V237" s="168"/>
      <c r="W237" s="9"/>
      <c r="X237" s="9"/>
    </row>
    <row r="238" spans="1:24" ht="106.5" customHeight="1">
      <c r="A238" s="18" t="s">
        <v>25</v>
      </c>
      <c r="B238" s="18" t="s">
        <v>36</v>
      </c>
      <c r="C238" s="18">
        <v>2022</v>
      </c>
      <c r="D238" s="18" t="s">
        <v>396</v>
      </c>
      <c r="E238" s="18" t="s">
        <v>397</v>
      </c>
      <c r="F238" s="18" t="s">
        <v>898</v>
      </c>
      <c r="G238" s="19" t="s">
        <v>399</v>
      </c>
      <c r="H238" s="19" t="s">
        <v>400</v>
      </c>
      <c r="I238" s="19" t="s">
        <v>1019</v>
      </c>
      <c r="J238" s="19" t="s">
        <v>1020</v>
      </c>
      <c r="K238" s="19" t="s">
        <v>1021</v>
      </c>
      <c r="L238" s="44" t="s">
        <v>1022</v>
      </c>
      <c r="M238" s="193">
        <v>1</v>
      </c>
      <c r="N238" s="20">
        <v>45139</v>
      </c>
      <c r="O238" s="20">
        <v>45291</v>
      </c>
      <c r="P238" s="8">
        <f t="shared" si="19"/>
        <v>21.7</v>
      </c>
      <c r="R238" s="167">
        <f t="shared" si="17"/>
        <v>0</v>
      </c>
      <c r="S238" s="8">
        <f t="shared" si="18"/>
        <v>0</v>
      </c>
      <c r="T238" s="8">
        <f t="shared" si="15"/>
        <v>0</v>
      </c>
      <c r="U238" s="8">
        <f t="shared" si="16"/>
        <v>0</v>
      </c>
      <c r="V238" s="168"/>
      <c r="W238" s="9"/>
      <c r="X238" s="9"/>
    </row>
    <row r="239" spans="1:24" ht="106.5" customHeight="1">
      <c r="A239" s="18" t="s">
        <v>25</v>
      </c>
      <c r="B239" s="18" t="s">
        <v>36</v>
      </c>
      <c r="C239" s="18">
        <v>2022</v>
      </c>
      <c r="D239" s="18" t="s">
        <v>637</v>
      </c>
      <c r="E239" s="18" t="s">
        <v>638</v>
      </c>
      <c r="F239" s="18" t="s">
        <v>898</v>
      </c>
      <c r="G239" s="19" t="s">
        <v>1023</v>
      </c>
      <c r="H239" s="19" t="s">
        <v>640</v>
      </c>
      <c r="I239" s="19" t="s">
        <v>1024</v>
      </c>
      <c r="J239" s="19" t="s">
        <v>1025</v>
      </c>
      <c r="K239" s="19" t="s">
        <v>972</v>
      </c>
      <c r="L239" s="44" t="s">
        <v>912</v>
      </c>
      <c r="M239" s="193">
        <v>4</v>
      </c>
      <c r="N239" s="20">
        <v>45139</v>
      </c>
      <c r="O239" s="20">
        <v>45291</v>
      </c>
      <c r="P239" s="8">
        <f t="shared" si="19"/>
        <v>21.7</v>
      </c>
      <c r="R239" s="167">
        <f t="shared" si="17"/>
        <v>0</v>
      </c>
      <c r="S239" s="8">
        <f t="shared" si="18"/>
        <v>0</v>
      </c>
      <c r="T239" s="8">
        <f t="shared" si="15"/>
        <v>0</v>
      </c>
      <c r="U239" s="8">
        <f t="shared" si="16"/>
        <v>0</v>
      </c>
      <c r="V239" s="168"/>
      <c r="W239" s="9"/>
      <c r="X239" s="9"/>
    </row>
    <row r="240" spans="1:24" ht="106.5" customHeight="1">
      <c r="A240" s="18" t="s">
        <v>25</v>
      </c>
      <c r="B240" s="18" t="s">
        <v>36</v>
      </c>
      <c r="C240" s="18">
        <v>2022</v>
      </c>
      <c r="D240" s="18" t="s">
        <v>724</v>
      </c>
      <c r="E240" s="18" t="s">
        <v>725</v>
      </c>
      <c r="F240" s="18" t="s">
        <v>898</v>
      </c>
      <c r="G240" s="19" t="s">
        <v>1026</v>
      </c>
      <c r="H240" s="19" t="s">
        <v>727</v>
      </c>
      <c r="I240" s="19" t="s">
        <v>1027</v>
      </c>
      <c r="J240" s="19" t="s">
        <v>1028</v>
      </c>
      <c r="K240" s="19" t="s">
        <v>1029</v>
      </c>
      <c r="L240" s="44" t="s">
        <v>996</v>
      </c>
      <c r="M240" s="193">
        <v>1</v>
      </c>
      <c r="N240" s="20">
        <v>45139</v>
      </c>
      <c r="O240" s="20">
        <v>45291</v>
      </c>
      <c r="P240" s="8">
        <f t="shared" si="19"/>
        <v>21.7</v>
      </c>
      <c r="R240" s="167">
        <f t="shared" si="17"/>
        <v>0</v>
      </c>
      <c r="S240" s="8">
        <f t="shared" si="18"/>
        <v>0</v>
      </c>
      <c r="T240" s="8">
        <f t="shared" si="15"/>
        <v>0</v>
      </c>
      <c r="U240" s="8">
        <f t="shared" si="16"/>
        <v>0</v>
      </c>
      <c r="V240" s="168"/>
      <c r="W240" s="9"/>
      <c r="X240" s="9"/>
    </row>
    <row r="241" spans="1:24" ht="106.5" customHeight="1">
      <c r="A241" s="18" t="s">
        <v>25</v>
      </c>
      <c r="B241" s="18" t="s">
        <v>36</v>
      </c>
      <c r="C241" s="18">
        <v>2022</v>
      </c>
      <c r="D241" s="18" t="s">
        <v>647</v>
      </c>
      <c r="E241" s="18" t="s">
        <v>648</v>
      </c>
      <c r="F241" s="18" t="s">
        <v>898</v>
      </c>
      <c r="G241" s="19" t="s">
        <v>1030</v>
      </c>
      <c r="H241" s="19" t="s">
        <v>650</v>
      </c>
      <c r="I241" s="19" t="s">
        <v>959</v>
      </c>
      <c r="J241" s="19" t="s">
        <v>1031</v>
      </c>
      <c r="K241" s="19" t="s">
        <v>1032</v>
      </c>
      <c r="L241" s="44" t="s">
        <v>912</v>
      </c>
      <c r="M241" s="193">
        <v>4</v>
      </c>
      <c r="N241" s="20">
        <v>45139</v>
      </c>
      <c r="O241" s="20">
        <v>45291</v>
      </c>
      <c r="P241" s="8">
        <f t="shared" si="19"/>
        <v>21.7</v>
      </c>
      <c r="R241" s="167">
        <f t="shared" si="17"/>
        <v>0</v>
      </c>
      <c r="S241" s="8">
        <f t="shared" si="18"/>
        <v>0</v>
      </c>
      <c r="T241" s="8">
        <f t="shared" si="15"/>
        <v>0</v>
      </c>
      <c r="U241" s="8">
        <f t="shared" si="16"/>
        <v>0</v>
      </c>
      <c r="V241" s="168"/>
      <c r="W241" s="9"/>
      <c r="X241" s="9"/>
    </row>
    <row r="242" spans="1:24" ht="106.5" customHeight="1">
      <c r="A242" s="8" t="s">
        <v>25</v>
      </c>
      <c r="B242" s="8" t="s">
        <v>36</v>
      </c>
      <c r="C242" s="8">
        <v>2022</v>
      </c>
      <c r="D242" s="8" t="s">
        <v>157</v>
      </c>
      <c r="E242" s="123" t="s">
        <v>574</v>
      </c>
      <c r="F242" s="124" t="s">
        <v>1033</v>
      </c>
      <c r="G242" s="90" t="s">
        <v>1034</v>
      </c>
      <c r="H242" s="125" t="s">
        <v>160</v>
      </c>
      <c r="I242" s="125" t="s">
        <v>1035</v>
      </c>
      <c r="J242" s="100" t="s">
        <v>152</v>
      </c>
      <c r="K242" s="9" t="s">
        <v>1036</v>
      </c>
      <c r="L242" s="9" t="s">
        <v>1037</v>
      </c>
      <c r="M242" s="221">
        <v>1</v>
      </c>
      <c r="N242" s="37">
        <v>45153</v>
      </c>
      <c r="O242" s="37">
        <v>45229</v>
      </c>
      <c r="P242" s="8">
        <f t="shared" si="19"/>
        <v>10.9</v>
      </c>
      <c r="R242" s="167">
        <f t="shared" si="17"/>
        <v>0</v>
      </c>
      <c r="S242" s="8">
        <f t="shared" si="18"/>
        <v>0</v>
      </c>
      <c r="T242" s="8">
        <f t="shared" si="15"/>
        <v>0</v>
      </c>
      <c r="U242" s="8">
        <f t="shared" si="16"/>
        <v>0</v>
      </c>
      <c r="V242" s="168"/>
      <c r="W242" s="9"/>
      <c r="X242" s="9"/>
    </row>
    <row r="243" spans="1:24" ht="106.5" customHeight="1">
      <c r="A243" s="8" t="s">
        <v>25</v>
      </c>
      <c r="B243" s="8" t="s">
        <v>36</v>
      </c>
      <c r="C243" s="8">
        <v>2022</v>
      </c>
      <c r="D243" s="8" t="s">
        <v>157</v>
      </c>
      <c r="E243" s="123" t="s">
        <v>574</v>
      </c>
      <c r="F243" s="124" t="s">
        <v>1033</v>
      </c>
      <c r="G243" s="90" t="s">
        <v>1034</v>
      </c>
      <c r="H243" s="125" t="s">
        <v>160</v>
      </c>
      <c r="I243" s="125" t="s">
        <v>1035</v>
      </c>
      <c r="J243" s="21" t="s">
        <v>152</v>
      </c>
      <c r="K243" s="21" t="s">
        <v>1038</v>
      </c>
      <c r="L243" s="126" t="s">
        <v>466</v>
      </c>
      <c r="M243" s="233">
        <v>1</v>
      </c>
      <c r="N243" s="101">
        <v>45139</v>
      </c>
      <c r="O243" s="13">
        <v>45229</v>
      </c>
      <c r="P243" s="8">
        <f t="shared" si="19"/>
        <v>12.9</v>
      </c>
      <c r="R243" s="167">
        <f t="shared" si="17"/>
        <v>0</v>
      </c>
      <c r="S243" s="8">
        <f t="shared" si="18"/>
        <v>0</v>
      </c>
      <c r="T243" s="8">
        <f t="shared" si="15"/>
        <v>0</v>
      </c>
      <c r="U243" s="8">
        <f t="shared" si="16"/>
        <v>0</v>
      </c>
      <c r="V243" s="168"/>
      <c r="W243" s="9"/>
      <c r="X243" s="9"/>
    </row>
    <row r="244" spans="1:24" ht="106.5" customHeight="1">
      <c r="A244" s="8" t="s">
        <v>25</v>
      </c>
      <c r="B244" s="8" t="s">
        <v>36</v>
      </c>
      <c r="C244" s="8">
        <v>2022</v>
      </c>
      <c r="D244" s="8" t="s">
        <v>157</v>
      </c>
      <c r="E244" s="123" t="s">
        <v>574</v>
      </c>
      <c r="F244" s="124" t="s">
        <v>1033</v>
      </c>
      <c r="G244" s="90" t="s">
        <v>1034</v>
      </c>
      <c r="H244" s="125" t="s">
        <v>160</v>
      </c>
      <c r="I244" s="125" t="s">
        <v>1035</v>
      </c>
      <c r="J244" s="21" t="s">
        <v>152</v>
      </c>
      <c r="K244" s="21" t="s">
        <v>1039</v>
      </c>
      <c r="L244" s="126" t="s">
        <v>81</v>
      </c>
      <c r="M244" s="233">
        <v>1</v>
      </c>
      <c r="N244" s="101">
        <v>45139</v>
      </c>
      <c r="O244" s="13">
        <v>45229</v>
      </c>
      <c r="P244" s="8">
        <f t="shared" si="19"/>
        <v>12.9</v>
      </c>
      <c r="R244" s="167">
        <f t="shared" si="17"/>
        <v>0</v>
      </c>
      <c r="S244" s="8">
        <f t="shared" si="18"/>
        <v>0</v>
      </c>
      <c r="T244" s="8">
        <f t="shared" si="15"/>
        <v>0</v>
      </c>
      <c r="U244" s="8">
        <f t="shared" si="16"/>
        <v>0</v>
      </c>
      <c r="V244" s="168"/>
      <c r="W244" s="9"/>
      <c r="X244" s="9"/>
    </row>
    <row r="245" spans="1:24" ht="106.5" customHeight="1">
      <c r="A245" s="8" t="s">
        <v>25</v>
      </c>
      <c r="B245" s="8" t="s">
        <v>36</v>
      </c>
      <c r="C245" s="8">
        <v>2022</v>
      </c>
      <c r="D245" s="8" t="s">
        <v>157</v>
      </c>
      <c r="E245" s="123" t="s">
        <v>574</v>
      </c>
      <c r="F245" s="124" t="s">
        <v>1033</v>
      </c>
      <c r="G245" s="90" t="s">
        <v>1034</v>
      </c>
      <c r="H245" s="125" t="s">
        <v>160</v>
      </c>
      <c r="I245" s="125" t="s">
        <v>1040</v>
      </c>
      <c r="J245" s="21" t="s">
        <v>152</v>
      </c>
      <c r="K245" s="127" t="s">
        <v>1041</v>
      </c>
      <c r="L245" s="126" t="s">
        <v>1042</v>
      </c>
      <c r="M245" s="233">
        <v>1</v>
      </c>
      <c r="N245" s="101">
        <v>45139</v>
      </c>
      <c r="O245" s="13">
        <v>45229</v>
      </c>
      <c r="P245" s="8">
        <f t="shared" si="19"/>
        <v>12.9</v>
      </c>
      <c r="R245" s="167">
        <f t="shared" si="17"/>
        <v>0</v>
      </c>
      <c r="S245" s="8">
        <f t="shared" si="18"/>
        <v>0</v>
      </c>
      <c r="T245" s="8">
        <f t="shared" si="15"/>
        <v>0</v>
      </c>
      <c r="U245" s="8">
        <f t="shared" si="16"/>
        <v>0</v>
      </c>
      <c r="V245" s="168"/>
      <c r="W245" s="9"/>
      <c r="X245" s="9"/>
    </row>
    <row r="246" spans="1:24" ht="106.5" customHeight="1">
      <c r="A246" s="8" t="s">
        <v>25</v>
      </c>
      <c r="B246" s="8" t="s">
        <v>36</v>
      </c>
      <c r="C246" s="8">
        <v>2022</v>
      </c>
      <c r="D246" s="8" t="s">
        <v>166</v>
      </c>
      <c r="E246" s="123" t="s">
        <v>577</v>
      </c>
      <c r="F246" s="124" t="s">
        <v>1033</v>
      </c>
      <c r="G246" s="90" t="s">
        <v>1043</v>
      </c>
      <c r="H246" s="125" t="s">
        <v>1044</v>
      </c>
      <c r="I246" s="125" t="s">
        <v>1045</v>
      </c>
      <c r="J246" s="128" t="s">
        <v>1046</v>
      </c>
      <c r="K246" s="14" t="s">
        <v>1047</v>
      </c>
      <c r="L246" s="14" t="s">
        <v>466</v>
      </c>
      <c r="M246" s="237">
        <v>1</v>
      </c>
      <c r="N246" s="129">
        <v>45153</v>
      </c>
      <c r="O246" s="130">
        <v>45229</v>
      </c>
      <c r="P246" s="8">
        <f t="shared" si="19"/>
        <v>10.9</v>
      </c>
      <c r="R246" s="167">
        <f t="shared" si="17"/>
        <v>0</v>
      </c>
      <c r="S246" s="8">
        <f t="shared" si="18"/>
        <v>0</v>
      </c>
      <c r="T246" s="8">
        <f t="shared" si="15"/>
        <v>0</v>
      </c>
      <c r="U246" s="8">
        <f t="shared" si="16"/>
        <v>0</v>
      </c>
      <c r="V246" s="168"/>
      <c r="W246" s="9"/>
      <c r="X246" s="9"/>
    </row>
    <row r="247" spans="1:24" ht="106.5" customHeight="1">
      <c r="A247" s="8" t="s">
        <v>25</v>
      </c>
      <c r="B247" s="8" t="s">
        <v>36</v>
      </c>
      <c r="C247" s="8">
        <v>2022</v>
      </c>
      <c r="D247" s="8" t="s">
        <v>166</v>
      </c>
      <c r="E247" s="123" t="s">
        <v>577</v>
      </c>
      <c r="F247" s="124" t="s">
        <v>1033</v>
      </c>
      <c r="G247" s="90" t="s">
        <v>1043</v>
      </c>
      <c r="H247" s="125" t="s">
        <v>1044</v>
      </c>
      <c r="I247" s="125" t="s">
        <v>1045</v>
      </c>
      <c r="J247" s="128" t="s">
        <v>1046</v>
      </c>
      <c r="K247" s="9" t="s">
        <v>1048</v>
      </c>
      <c r="L247" s="65" t="s">
        <v>1037</v>
      </c>
      <c r="M247" s="221">
        <v>1</v>
      </c>
      <c r="N247" s="129">
        <v>45153</v>
      </c>
      <c r="O247" s="130">
        <v>45229</v>
      </c>
      <c r="P247" s="8">
        <f t="shared" si="19"/>
        <v>10.9</v>
      </c>
      <c r="R247" s="167">
        <f t="shared" si="17"/>
        <v>0</v>
      </c>
      <c r="S247" s="8">
        <f t="shared" si="18"/>
        <v>0</v>
      </c>
      <c r="T247" s="8">
        <f t="shared" si="15"/>
        <v>0</v>
      </c>
      <c r="U247" s="8">
        <f t="shared" si="16"/>
        <v>0</v>
      </c>
      <c r="V247" s="168"/>
      <c r="W247" s="9"/>
      <c r="X247" s="9"/>
    </row>
    <row r="248" spans="1:24" ht="106.5" customHeight="1">
      <c r="A248" s="8" t="s">
        <v>25</v>
      </c>
      <c r="B248" s="8" t="s">
        <v>36</v>
      </c>
      <c r="C248" s="8">
        <v>2022</v>
      </c>
      <c r="D248" s="8" t="s">
        <v>166</v>
      </c>
      <c r="E248" s="123" t="s">
        <v>577</v>
      </c>
      <c r="F248" s="124" t="s">
        <v>1033</v>
      </c>
      <c r="G248" s="90" t="s">
        <v>1043</v>
      </c>
      <c r="H248" s="125" t="s">
        <v>1044</v>
      </c>
      <c r="I248" s="125" t="s">
        <v>1045</v>
      </c>
      <c r="J248" s="128" t="s">
        <v>1046</v>
      </c>
      <c r="K248" s="9" t="s">
        <v>1049</v>
      </c>
      <c r="L248" s="9" t="s">
        <v>466</v>
      </c>
      <c r="M248" s="221">
        <v>2</v>
      </c>
      <c r="N248" s="37">
        <v>45153</v>
      </c>
      <c r="O248" s="37">
        <v>45260</v>
      </c>
      <c r="P248" s="8">
        <f t="shared" si="19"/>
        <v>15.3</v>
      </c>
      <c r="R248" s="167">
        <f t="shared" si="17"/>
        <v>0</v>
      </c>
      <c r="S248" s="8">
        <f t="shared" si="18"/>
        <v>0</v>
      </c>
      <c r="T248" s="8">
        <f t="shared" si="15"/>
        <v>0</v>
      </c>
      <c r="U248" s="8">
        <f t="shared" si="16"/>
        <v>0</v>
      </c>
      <c r="V248" s="168"/>
      <c r="W248" s="9"/>
      <c r="X248" s="9"/>
    </row>
    <row r="249" spans="1:24" ht="106.5" customHeight="1">
      <c r="A249" s="8" t="s">
        <v>25</v>
      </c>
      <c r="B249" s="8" t="s">
        <v>36</v>
      </c>
      <c r="C249" s="8">
        <v>2022</v>
      </c>
      <c r="D249" s="8" t="s">
        <v>166</v>
      </c>
      <c r="E249" s="123" t="s">
        <v>577</v>
      </c>
      <c r="F249" s="124" t="s">
        <v>1033</v>
      </c>
      <c r="G249" s="90" t="s">
        <v>1043</v>
      </c>
      <c r="H249" s="125" t="s">
        <v>1044</v>
      </c>
      <c r="I249" s="125" t="s">
        <v>1045</v>
      </c>
      <c r="J249" s="128" t="s">
        <v>1046</v>
      </c>
      <c r="K249" s="9" t="s">
        <v>1050</v>
      </c>
      <c r="L249" s="9" t="s">
        <v>1051</v>
      </c>
      <c r="M249" s="221">
        <v>3</v>
      </c>
      <c r="N249" s="37">
        <v>45200</v>
      </c>
      <c r="O249" s="37">
        <v>45473</v>
      </c>
      <c r="P249" s="8">
        <f t="shared" si="19"/>
        <v>39</v>
      </c>
      <c r="R249" s="167">
        <f t="shared" si="17"/>
        <v>0</v>
      </c>
      <c r="S249" s="8">
        <f t="shared" si="18"/>
        <v>0</v>
      </c>
      <c r="T249" s="8">
        <f t="shared" si="15"/>
        <v>0</v>
      </c>
      <c r="U249" s="8">
        <f t="shared" si="16"/>
        <v>0</v>
      </c>
      <c r="V249" s="168"/>
      <c r="W249" s="9"/>
      <c r="X249" s="9"/>
    </row>
    <row r="250" spans="1:24" ht="106.5" customHeight="1">
      <c r="A250" s="18" t="s">
        <v>25</v>
      </c>
      <c r="B250" s="18" t="s">
        <v>36</v>
      </c>
      <c r="C250" s="18">
        <v>2022</v>
      </c>
      <c r="D250" s="18" t="s">
        <v>820</v>
      </c>
      <c r="E250" s="18" t="s">
        <v>962</v>
      </c>
      <c r="F250" s="26" t="s">
        <v>1033</v>
      </c>
      <c r="G250" s="19" t="s">
        <v>963</v>
      </c>
      <c r="H250" s="19" t="s">
        <v>1052</v>
      </c>
      <c r="I250" s="19" t="s">
        <v>1053</v>
      </c>
      <c r="J250" s="19" t="s">
        <v>1054</v>
      </c>
      <c r="K250" s="9" t="s">
        <v>1055</v>
      </c>
      <c r="L250" s="9" t="s">
        <v>466</v>
      </c>
      <c r="M250" s="221">
        <v>1</v>
      </c>
      <c r="N250" s="37">
        <v>45214</v>
      </c>
      <c r="O250" s="37">
        <v>45381</v>
      </c>
      <c r="P250" s="8">
        <f t="shared" si="19"/>
        <v>23.9</v>
      </c>
      <c r="R250" s="167">
        <f t="shared" si="17"/>
        <v>0</v>
      </c>
      <c r="S250" s="8">
        <f t="shared" si="18"/>
        <v>0</v>
      </c>
      <c r="T250" s="8">
        <f t="shared" si="15"/>
        <v>0</v>
      </c>
      <c r="U250" s="8">
        <f t="shared" si="16"/>
        <v>0</v>
      </c>
      <c r="V250" s="168"/>
      <c r="W250" s="9"/>
      <c r="X250" s="9"/>
    </row>
    <row r="251" spans="1:24" ht="106.5" customHeight="1">
      <c r="A251" s="18" t="s">
        <v>25</v>
      </c>
      <c r="B251" s="18" t="s">
        <v>36</v>
      </c>
      <c r="C251" s="18">
        <v>2022</v>
      </c>
      <c r="D251" s="18" t="s">
        <v>820</v>
      </c>
      <c r="E251" s="18" t="s">
        <v>962</v>
      </c>
      <c r="F251" s="26" t="s">
        <v>1033</v>
      </c>
      <c r="G251" s="19" t="s">
        <v>963</v>
      </c>
      <c r="H251" s="19" t="s">
        <v>1052</v>
      </c>
      <c r="I251" s="19" t="s">
        <v>1053</v>
      </c>
      <c r="J251" s="19" t="s">
        <v>1054</v>
      </c>
      <c r="K251" s="9" t="s">
        <v>1056</v>
      </c>
      <c r="L251" s="9" t="s">
        <v>261</v>
      </c>
      <c r="M251" s="221">
        <v>1</v>
      </c>
      <c r="N251" s="37">
        <v>45214</v>
      </c>
      <c r="O251" s="37">
        <v>45412</v>
      </c>
      <c r="P251" s="8">
        <f t="shared" si="19"/>
        <v>28.3</v>
      </c>
      <c r="R251" s="167">
        <f t="shared" si="17"/>
        <v>0</v>
      </c>
      <c r="S251" s="8">
        <f t="shared" si="18"/>
        <v>0</v>
      </c>
      <c r="T251" s="8">
        <f t="shared" si="15"/>
        <v>0</v>
      </c>
      <c r="U251" s="8">
        <f t="shared" si="16"/>
        <v>0</v>
      </c>
      <c r="V251" s="168"/>
      <c r="W251" s="9"/>
      <c r="X251" s="9"/>
    </row>
    <row r="252" spans="1:24" ht="106.5" customHeight="1">
      <c r="A252" s="18" t="s">
        <v>25</v>
      </c>
      <c r="B252" s="18" t="s">
        <v>36</v>
      </c>
      <c r="C252" s="18">
        <v>2022</v>
      </c>
      <c r="D252" s="18" t="s">
        <v>820</v>
      </c>
      <c r="E252" s="18" t="s">
        <v>962</v>
      </c>
      <c r="F252" s="26" t="s">
        <v>1033</v>
      </c>
      <c r="G252" s="19" t="s">
        <v>963</v>
      </c>
      <c r="H252" s="19" t="s">
        <v>1052</v>
      </c>
      <c r="I252" s="19" t="s">
        <v>1053</v>
      </c>
      <c r="J252" s="19" t="s">
        <v>1054</v>
      </c>
      <c r="K252" s="9" t="s">
        <v>1057</v>
      </c>
      <c r="L252" s="9" t="s">
        <v>261</v>
      </c>
      <c r="M252" s="221">
        <v>1</v>
      </c>
      <c r="N252" s="37">
        <v>45214</v>
      </c>
      <c r="O252" s="37">
        <v>45473</v>
      </c>
      <c r="P252" s="8">
        <f t="shared" si="19"/>
        <v>37</v>
      </c>
      <c r="R252" s="167">
        <f t="shared" si="17"/>
        <v>0</v>
      </c>
      <c r="S252" s="8">
        <f t="shared" si="18"/>
        <v>0</v>
      </c>
      <c r="T252" s="8">
        <f t="shared" si="15"/>
        <v>0</v>
      </c>
      <c r="U252" s="8">
        <f t="shared" si="16"/>
        <v>0</v>
      </c>
      <c r="V252" s="168"/>
      <c r="W252" s="9"/>
      <c r="X252" s="9"/>
    </row>
    <row r="253" spans="1:24" ht="106.5" customHeight="1">
      <c r="A253" s="18" t="s">
        <v>25</v>
      </c>
      <c r="B253" s="18" t="s">
        <v>36</v>
      </c>
      <c r="C253" s="18">
        <v>2022</v>
      </c>
      <c r="D253" s="18" t="s">
        <v>967</v>
      </c>
      <c r="E253" s="18" t="s">
        <v>968</v>
      </c>
      <c r="F253" s="26" t="s">
        <v>1033</v>
      </c>
      <c r="G253" s="19" t="s">
        <v>969</v>
      </c>
      <c r="H253" s="19" t="s">
        <v>970</v>
      </c>
      <c r="I253" s="19" t="s">
        <v>1058</v>
      </c>
      <c r="J253" s="19" t="s">
        <v>1059</v>
      </c>
      <c r="K253" s="9" t="s">
        <v>1060</v>
      </c>
      <c r="L253" s="9" t="s">
        <v>1061</v>
      </c>
      <c r="M253" s="221">
        <v>2</v>
      </c>
      <c r="N253" s="37">
        <v>45170</v>
      </c>
      <c r="O253" s="37">
        <v>45503</v>
      </c>
      <c r="P253" s="8">
        <f t="shared" si="19"/>
        <v>47.6</v>
      </c>
      <c r="R253" s="167">
        <f t="shared" si="17"/>
        <v>0</v>
      </c>
      <c r="S253" s="8">
        <f t="shared" si="18"/>
        <v>0</v>
      </c>
      <c r="T253" s="8">
        <f t="shared" si="15"/>
        <v>0</v>
      </c>
      <c r="U253" s="8">
        <f t="shared" si="16"/>
        <v>0</v>
      </c>
      <c r="V253" s="168"/>
      <c r="W253" s="9"/>
      <c r="X253" s="9"/>
    </row>
    <row r="254" spans="1:24" ht="106.5" customHeight="1">
      <c r="A254" s="18" t="s">
        <v>25</v>
      </c>
      <c r="B254" s="18" t="s">
        <v>36</v>
      </c>
      <c r="C254" s="18">
        <v>2022</v>
      </c>
      <c r="D254" s="18" t="s">
        <v>967</v>
      </c>
      <c r="E254" s="18" t="s">
        <v>968</v>
      </c>
      <c r="F254" s="26" t="s">
        <v>1033</v>
      </c>
      <c r="G254" s="19" t="s">
        <v>969</v>
      </c>
      <c r="H254" s="19" t="s">
        <v>970</v>
      </c>
      <c r="I254" s="19" t="s">
        <v>1058</v>
      </c>
      <c r="J254" s="19" t="s">
        <v>1059</v>
      </c>
      <c r="K254" s="9" t="s">
        <v>1062</v>
      </c>
      <c r="L254" s="9" t="s">
        <v>466</v>
      </c>
      <c r="M254" s="221">
        <v>6</v>
      </c>
      <c r="N254" s="37">
        <v>45170</v>
      </c>
      <c r="O254" s="37">
        <v>45503</v>
      </c>
      <c r="P254" s="8">
        <f t="shared" si="19"/>
        <v>47.6</v>
      </c>
      <c r="R254" s="167">
        <f t="shared" si="17"/>
        <v>0</v>
      </c>
      <c r="S254" s="8">
        <f t="shared" si="18"/>
        <v>0</v>
      </c>
      <c r="T254" s="8">
        <f t="shared" si="15"/>
        <v>0</v>
      </c>
      <c r="U254" s="8">
        <f t="shared" si="16"/>
        <v>0</v>
      </c>
      <c r="V254" s="168"/>
      <c r="W254" s="9"/>
      <c r="X254" s="9"/>
    </row>
    <row r="255" spans="1:24" ht="106.5" customHeight="1">
      <c r="A255" s="18" t="s">
        <v>25</v>
      </c>
      <c r="B255" s="18" t="s">
        <v>36</v>
      </c>
      <c r="C255" s="18">
        <v>2022</v>
      </c>
      <c r="D255" s="18" t="s">
        <v>967</v>
      </c>
      <c r="E255" s="18" t="s">
        <v>968</v>
      </c>
      <c r="F255" s="26" t="s">
        <v>1033</v>
      </c>
      <c r="G255" s="19" t="s">
        <v>969</v>
      </c>
      <c r="H255" s="19" t="s">
        <v>970</v>
      </c>
      <c r="I255" s="19" t="s">
        <v>1058</v>
      </c>
      <c r="J255" s="19" t="s">
        <v>1059</v>
      </c>
      <c r="K255" s="9" t="s">
        <v>1063</v>
      </c>
      <c r="L255" s="9" t="s">
        <v>1064</v>
      </c>
      <c r="M255" s="221">
        <v>36</v>
      </c>
      <c r="N255" s="37">
        <v>45170</v>
      </c>
      <c r="O255" s="37">
        <v>45473</v>
      </c>
      <c r="P255" s="8">
        <f t="shared" si="19"/>
        <v>43.3</v>
      </c>
      <c r="R255" s="167">
        <f t="shared" si="17"/>
        <v>0</v>
      </c>
      <c r="S255" s="8">
        <f t="shared" si="18"/>
        <v>0</v>
      </c>
      <c r="T255" s="8">
        <f t="shared" si="15"/>
        <v>0</v>
      </c>
      <c r="U255" s="8">
        <f t="shared" si="16"/>
        <v>0</v>
      </c>
      <c r="V255" s="168"/>
      <c r="W255" s="9"/>
      <c r="X255" s="9"/>
    </row>
    <row r="256" spans="1:24" ht="106.5" customHeight="1">
      <c r="A256" s="18" t="s">
        <v>25</v>
      </c>
      <c r="B256" s="18" t="s">
        <v>36</v>
      </c>
      <c r="C256" s="18">
        <v>2022</v>
      </c>
      <c r="D256" s="18" t="s">
        <v>967</v>
      </c>
      <c r="E256" s="18" t="s">
        <v>968</v>
      </c>
      <c r="F256" s="26" t="s">
        <v>1033</v>
      </c>
      <c r="G256" s="19" t="s">
        <v>969</v>
      </c>
      <c r="H256" s="19" t="s">
        <v>970</v>
      </c>
      <c r="I256" s="19" t="s">
        <v>1058</v>
      </c>
      <c r="J256" s="19" t="s">
        <v>1059</v>
      </c>
      <c r="K256" s="9" t="s">
        <v>1065</v>
      </c>
      <c r="L256" s="9" t="s">
        <v>466</v>
      </c>
      <c r="M256" s="221">
        <v>4</v>
      </c>
      <c r="N256" s="37">
        <v>45170</v>
      </c>
      <c r="O256" s="37">
        <v>45473</v>
      </c>
      <c r="P256" s="8">
        <f t="shared" si="19"/>
        <v>43.3</v>
      </c>
      <c r="R256" s="167">
        <f t="shared" si="17"/>
        <v>0</v>
      </c>
      <c r="S256" s="8">
        <f t="shared" si="18"/>
        <v>0</v>
      </c>
      <c r="T256" s="8">
        <f t="shared" si="15"/>
        <v>0</v>
      </c>
      <c r="U256" s="8">
        <f t="shared" si="16"/>
        <v>0</v>
      </c>
      <c r="V256" s="168"/>
      <c r="W256" s="9"/>
      <c r="X256" s="9"/>
    </row>
    <row r="257" spans="1:24" ht="106.5" customHeight="1">
      <c r="A257" s="18" t="s">
        <v>25</v>
      </c>
      <c r="B257" s="18" t="s">
        <v>36</v>
      </c>
      <c r="C257" s="18">
        <v>2022</v>
      </c>
      <c r="D257" s="18" t="s">
        <v>669</v>
      </c>
      <c r="E257" s="18" t="s">
        <v>670</v>
      </c>
      <c r="F257" s="26" t="s">
        <v>1033</v>
      </c>
      <c r="G257" s="19" t="s">
        <v>1066</v>
      </c>
      <c r="H257" s="19" t="s">
        <v>673</v>
      </c>
      <c r="I257" s="19" t="s">
        <v>1067</v>
      </c>
      <c r="J257" s="19" t="s">
        <v>1068</v>
      </c>
      <c r="K257" s="9" t="s">
        <v>1069</v>
      </c>
      <c r="L257" s="9" t="s">
        <v>1070</v>
      </c>
      <c r="M257" s="221">
        <v>1</v>
      </c>
      <c r="N257" s="37">
        <v>45139</v>
      </c>
      <c r="O257" s="37">
        <v>45503</v>
      </c>
      <c r="P257" s="8">
        <f t="shared" si="19"/>
        <v>52</v>
      </c>
      <c r="R257" s="167">
        <f t="shared" si="17"/>
        <v>0</v>
      </c>
      <c r="S257" s="8">
        <f t="shared" si="18"/>
        <v>0</v>
      </c>
      <c r="T257" s="8">
        <f t="shared" si="15"/>
        <v>0</v>
      </c>
      <c r="U257" s="8">
        <f t="shared" si="16"/>
        <v>0</v>
      </c>
      <c r="V257" s="168"/>
      <c r="W257" s="9"/>
      <c r="X257" s="9"/>
    </row>
    <row r="258" spans="1:24" ht="106.5" customHeight="1">
      <c r="A258" s="18" t="s">
        <v>25</v>
      </c>
      <c r="B258" s="18" t="s">
        <v>36</v>
      </c>
      <c r="C258" s="18">
        <v>2022</v>
      </c>
      <c r="D258" s="18" t="s">
        <v>669</v>
      </c>
      <c r="E258" s="18" t="s">
        <v>670</v>
      </c>
      <c r="F258" s="26" t="s">
        <v>1033</v>
      </c>
      <c r="G258" s="19" t="s">
        <v>1066</v>
      </c>
      <c r="H258" s="19" t="s">
        <v>673</v>
      </c>
      <c r="I258" s="19" t="s">
        <v>1067</v>
      </c>
      <c r="J258" s="9" t="s">
        <v>1068</v>
      </c>
      <c r="K258" s="9" t="s">
        <v>1071</v>
      </c>
      <c r="L258" s="9" t="s">
        <v>1072</v>
      </c>
      <c r="M258" s="221">
        <v>1</v>
      </c>
      <c r="N258" s="37">
        <v>45139</v>
      </c>
      <c r="O258" s="37">
        <v>45503</v>
      </c>
      <c r="P258" s="8">
        <f t="shared" si="19"/>
        <v>52</v>
      </c>
      <c r="R258" s="167">
        <f t="shared" si="17"/>
        <v>0</v>
      </c>
      <c r="S258" s="8">
        <f t="shared" si="18"/>
        <v>0</v>
      </c>
      <c r="T258" s="8">
        <f t="shared" si="15"/>
        <v>0</v>
      </c>
      <c r="U258" s="8">
        <f t="shared" si="16"/>
        <v>0</v>
      </c>
      <c r="V258" s="168"/>
      <c r="W258" s="9"/>
      <c r="X258" s="9"/>
    </row>
    <row r="259" spans="1:24" ht="106.5" customHeight="1">
      <c r="A259" s="18" t="s">
        <v>25</v>
      </c>
      <c r="B259" s="18" t="s">
        <v>36</v>
      </c>
      <c r="C259" s="18">
        <v>2022</v>
      </c>
      <c r="D259" s="18" t="s">
        <v>669</v>
      </c>
      <c r="E259" s="18" t="s">
        <v>670</v>
      </c>
      <c r="F259" s="26" t="s">
        <v>1033</v>
      </c>
      <c r="G259" s="19" t="s">
        <v>1066</v>
      </c>
      <c r="H259" s="19" t="s">
        <v>673</v>
      </c>
      <c r="I259" s="19" t="s">
        <v>1067</v>
      </c>
      <c r="J259" s="9" t="s">
        <v>1068</v>
      </c>
      <c r="K259" s="9" t="s">
        <v>1073</v>
      </c>
      <c r="L259" s="9" t="s">
        <v>1074</v>
      </c>
      <c r="M259" s="221">
        <v>1</v>
      </c>
      <c r="N259" s="37">
        <v>45139</v>
      </c>
      <c r="O259" s="37">
        <v>45503</v>
      </c>
      <c r="P259" s="8">
        <f t="shared" si="19"/>
        <v>52</v>
      </c>
      <c r="R259" s="167">
        <f t="shared" si="17"/>
        <v>0</v>
      </c>
      <c r="S259" s="8">
        <f t="shared" si="18"/>
        <v>0</v>
      </c>
      <c r="T259" s="8">
        <f t="shared" si="15"/>
        <v>0</v>
      </c>
      <c r="U259" s="8">
        <f t="shared" si="16"/>
        <v>0</v>
      </c>
      <c r="V259" s="168"/>
      <c r="W259" s="9"/>
      <c r="X259" s="9"/>
    </row>
    <row r="260" spans="1:24" ht="106.5" customHeight="1">
      <c r="A260" s="18" t="s">
        <v>25</v>
      </c>
      <c r="B260" s="18" t="s">
        <v>36</v>
      </c>
      <c r="C260" s="18">
        <v>2022</v>
      </c>
      <c r="D260" s="18" t="s">
        <v>669</v>
      </c>
      <c r="E260" s="18" t="s">
        <v>670</v>
      </c>
      <c r="F260" s="26" t="s">
        <v>1033</v>
      </c>
      <c r="G260" s="19" t="s">
        <v>1066</v>
      </c>
      <c r="H260" s="19" t="s">
        <v>673</v>
      </c>
      <c r="I260" s="19" t="s">
        <v>1067</v>
      </c>
      <c r="J260" s="9" t="s">
        <v>1068</v>
      </c>
      <c r="K260" s="9" t="s">
        <v>1075</v>
      </c>
      <c r="L260" s="9" t="s">
        <v>1076</v>
      </c>
      <c r="M260" s="221">
        <v>1</v>
      </c>
      <c r="N260" s="37">
        <v>45139</v>
      </c>
      <c r="O260" s="37">
        <v>45503</v>
      </c>
      <c r="P260" s="8">
        <f t="shared" si="19"/>
        <v>52</v>
      </c>
      <c r="R260" s="167">
        <f t="shared" si="17"/>
        <v>0</v>
      </c>
      <c r="S260" s="8">
        <f t="shared" si="18"/>
        <v>0</v>
      </c>
      <c r="T260" s="8">
        <f t="shared" si="15"/>
        <v>0</v>
      </c>
      <c r="U260" s="8">
        <f t="shared" si="16"/>
        <v>0</v>
      </c>
      <c r="V260" s="168"/>
      <c r="W260" s="9"/>
      <c r="X260" s="9"/>
    </row>
    <row r="261" spans="1:24" ht="106.5" customHeight="1">
      <c r="A261" s="33" t="s">
        <v>25</v>
      </c>
      <c r="B261" s="33" t="s">
        <v>26</v>
      </c>
      <c r="C261" s="33">
        <v>2018</v>
      </c>
      <c r="D261" s="33" t="s">
        <v>1077</v>
      </c>
      <c r="E261" s="33" t="s">
        <v>1078</v>
      </c>
      <c r="F261" s="33" t="s">
        <v>1079</v>
      </c>
      <c r="G261" s="10" t="s">
        <v>1080</v>
      </c>
      <c r="H261" s="10" t="s">
        <v>1081</v>
      </c>
      <c r="I261" s="10" t="s">
        <v>1082</v>
      </c>
      <c r="J261" s="10" t="s">
        <v>1083</v>
      </c>
      <c r="K261" s="10" t="s">
        <v>1084</v>
      </c>
      <c r="L261" s="10" t="s">
        <v>1085</v>
      </c>
      <c r="M261" s="226">
        <v>1</v>
      </c>
      <c r="N261" s="61">
        <v>45139</v>
      </c>
      <c r="O261" s="61">
        <v>45291</v>
      </c>
      <c r="P261" s="8">
        <f t="shared" si="19"/>
        <v>21.7</v>
      </c>
      <c r="R261" s="167">
        <f t="shared" si="17"/>
        <v>0</v>
      </c>
      <c r="S261" s="8">
        <f t="shared" si="18"/>
        <v>0</v>
      </c>
      <c r="T261" s="8">
        <f t="shared" si="15"/>
        <v>0</v>
      </c>
      <c r="U261" s="8">
        <f t="shared" si="16"/>
        <v>0</v>
      </c>
      <c r="V261" s="168"/>
      <c r="W261" s="9"/>
      <c r="X261" s="9"/>
    </row>
    <row r="262" spans="1:24" ht="106.5" customHeight="1">
      <c r="A262" s="33" t="s">
        <v>25</v>
      </c>
      <c r="B262" s="33" t="s">
        <v>309</v>
      </c>
      <c r="C262" s="33">
        <v>2019</v>
      </c>
      <c r="D262" s="33" t="s">
        <v>310</v>
      </c>
      <c r="E262" s="33" t="s">
        <v>311</v>
      </c>
      <c r="F262" s="33" t="s">
        <v>1079</v>
      </c>
      <c r="G262" s="10" t="s">
        <v>1086</v>
      </c>
      <c r="H262" s="10" t="s">
        <v>314</v>
      </c>
      <c r="I262" s="10" t="s">
        <v>1082</v>
      </c>
      <c r="J262" s="10" t="s">
        <v>1083</v>
      </c>
      <c r="K262" s="10" t="s">
        <v>1084</v>
      </c>
      <c r="L262" s="10" t="s">
        <v>1085</v>
      </c>
      <c r="M262" s="226">
        <v>1</v>
      </c>
      <c r="N262" s="61">
        <v>45139</v>
      </c>
      <c r="O262" s="61">
        <v>45291</v>
      </c>
      <c r="P262" s="8">
        <f t="shared" si="19"/>
        <v>21.7</v>
      </c>
      <c r="R262" s="167">
        <f t="shared" si="17"/>
        <v>0</v>
      </c>
      <c r="S262" s="8">
        <f t="shared" si="18"/>
        <v>0</v>
      </c>
      <c r="T262" s="8">
        <f t="shared" si="15"/>
        <v>0</v>
      </c>
      <c r="U262" s="8">
        <f t="shared" si="16"/>
        <v>0</v>
      </c>
      <c r="V262" s="168"/>
      <c r="W262" s="9"/>
      <c r="X262" s="9"/>
    </row>
    <row r="263" spans="1:24" ht="106.5" customHeight="1">
      <c r="A263" s="33" t="s">
        <v>25</v>
      </c>
      <c r="B263" s="33" t="s">
        <v>36</v>
      </c>
      <c r="C263" s="33">
        <v>2022</v>
      </c>
      <c r="D263" s="33" t="s">
        <v>987</v>
      </c>
      <c r="E263" s="33" t="s">
        <v>988</v>
      </c>
      <c r="F263" s="33" t="s">
        <v>1079</v>
      </c>
      <c r="G263" s="10" t="s">
        <v>1087</v>
      </c>
      <c r="H263" s="10" t="s">
        <v>990</v>
      </c>
      <c r="I263" s="10" t="s">
        <v>1088</v>
      </c>
      <c r="J263" s="10" t="s">
        <v>1089</v>
      </c>
      <c r="K263" s="10" t="s">
        <v>1090</v>
      </c>
      <c r="L263" s="10" t="s">
        <v>1091</v>
      </c>
      <c r="M263" s="226">
        <v>7</v>
      </c>
      <c r="N263" s="61">
        <v>45139</v>
      </c>
      <c r="O263" s="61">
        <v>45291</v>
      </c>
      <c r="P263" s="8">
        <f t="shared" si="19"/>
        <v>21.7</v>
      </c>
      <c r="R263" s="167">
        <f t="shared" si="17"/>
        <v>0</v>
      </c>
      <c r="S263" s="8">
        <f t="shared" si="18"/>
        <v>0</v>
      </c>
      <c r="T263" s="8">
        <f t="shared" ref="T263:T326" si="20">+IF(O263&lt;=$B$6,S263,0)</f>
        <v>0</v>
      </c>
      <c r="U263" s="8">
        <f t="shared" ref="U263:U326" si="21">+IF($B$6&gt;=O263,P263,0)</f>
        <v>0</v>
      </c>
      <c r="V263" s="168"/>
      <c r="W263" s="9"/>
      <c r="X263" s="9"/>
    </row>
    <row r="264" spans="1:24" ht="106.5" customHeight="1">
      <c r="A264" s="33" t="s">
        <v>25</v>
      </c>
      <c r="B264" s="33" t="s">
        <v>36</v>
      </c>
      <c r="C264" s="33">
        <v>2022</v>
      </c>
      <c r="D264" s="33" t="s">
        <v>987</v>
      </c>
      <c r="E264" s="33" t="s">
        <v>988</v>
      </c>
      <c r="F264" s="33" t="s">
        <v>1079</v>
      </c>
      <c r="G264" s="10" t="s">
        <v>1087</v>
      </c>
      <c r="H264" s="10" t="s">
        <v>990</v>
      </c>
      <c r="I264" s="10" t="s">
        <v>1088</v>
      </c>
      <c r="J264" s="10" t="s">
        <v>1092</v>
      </c>
      <c r="K264" s="10" t="s">
        <v>1093</v>
      </c>
      <c r="L264" s="10" t="s">
        <v>1094</v>
      </c>
      <c r="M264" s="226">
        <v>7</v>
      </c>
      <c r="N264" s="61">
        <v>45139</v>
      </c>
      <c r="O264" s="104">
        <v>45291</v>
      </c>
      <c r="P264" s="8">
        <f t="shared" si="19"/>
        <v>21.7</v>
      </c>
      <c r="R264" s="167">
        <f t="shared" ref="R264:R327" si="22">IF(Q264=0,0,+Q264/M264)</f>
        <v>0</v>
      </c>
      <c r="S264" s="8">
        <f t="shared" ref="S264:S327" si="23">ROUND((P264*R264),1)</f>
        <v>0</v>
      </c>
      <c r="T264" s="8">
        <f t="shared" si="20"/>
        <v>0</v>
      </c>
      <c r="U264" s="8">
        <f t="shared" si="21"/>
        <v>0</v>
      </c>
      <c r="V264" s="168"/>
      <c r="W264" s="9"/>
      <c r="X264" s="9"/>
    </row>
    <row r="265" spans="1:24" ht="106.5" customHeight="1">
      <c r="A265" s="33" t="s">
        <v>25</v>
      </c>
      <c r="B265" s="33" t="s">
        <v>36</v>
      </c>
      <c r="C265" s="33">
        <v>2022</v>
      </c>
      <c r="D265" s="33" t="s">
        <v>997</v>
      </c>
      <c r="E265" s="33" t="s">
        <v>998</v>
      </c>
      <c r="F265" s="33" t="s">
        <v>1079</v>
      </c>
      <c r="G265" s="10" t="s">
        <v>1095</v>
      </c>
      <c r="H265" s="10" t="s">
        <v>1313</v>
      </c>
      <c r="I265" s="10" t="s">
        <v>1096</v>
      </c>
      <c r="J265" s="19" t="s">
        <v>1097</v>
      </c>
      <c r="K265" s="19" t="s">
        <v>1098</v>
      </c>
      <c r="L265" s="44" t="s">
        <v>1099</v>
      </c>
      <c r="M265" s="193">
        <v>1</v>
      </c>
      <c r="N265" s="20">
        <v>45139</v>
      </c>
      <c r="O265" s="20">
        <v>45473</v>
      </c>
      <c r="P265" s="8">
        <f t="shared" si="19"/>
        <v>47.7</v>
      </c>
      <c r="R265" s="167">
        <f t="shared" si="22"/>
        <v>0</v>
      </c>
      <c r="S265" s="8">
        <f t="shared" si="23"/>
        <v>0</v>
      </c>
      <c r="T265" s="8">
        <f t="shared" si="20"/>
        <v>0</v>
      </c>
      <c r="U265" s="8">
        <f t="shared" si="21"/>
        <v>0</v>
      </c>
      <c r="V265" s="168"/>
      <c r="W265" s="9"/>
      <c r="X265" s="9"/>
    </row>
    <row r="266" spans="1:24" ht="106.5" customHeight="1">
      <c r="A266" s="33" t="s">
        <v>25</v>
      </c>
      <c r="B266" s="33" t="s">
        <v>36</v>
      </c>
      <c r="C266" s="33">
        <v>2022</v>
      </c>
      <c r="D266" s="33" t="s">
        <v>997</v>
      </c>
      <c r="E266" s="33" t="s">
        <v>998</v>
      </c>
      <c r="F266" s="33" t="s">
        <v>1079</v>
      </c>
      <c r="G266" s="10" t="s">
        <v>1095</v>
      </c>
      <c r="H266" s="10" t="s">
        <v>1313</v>
      </c>
      <c r="I266" s="10" t="s">
        <v>1096</v>
      </c>
      <c r="J266" s="10" t="s">
        <v>1100</v>
      </c>
      <c r="K266" s="10" t="s">
        <v>1101</v>
      </c>
      <c r="L266" s="10" t="s">
        <v>1102</v>
      </c>
      <c r="M266" s="226">
        <v>1</v>
      </c>
      <c r="N266" s="61">
        <v>45139</v>
      </c>
      <c r="O266" s="61">
        <v>45199</v>
      </c>
      <c r="P266" s="62">
        <f t="shared" si="19"/>
        <v>8.6</v>
      </c>
      <c r="R266" s="167">
        <f t="shared" si="22"/>
        <v>0</v>
      </c>
      <c r="S266" s="8">
        <f t="shared" si="23"/>
        <v>0</v>
      </c>
      <c r="T266" s="8">
        <f t="shared" si="20"/>
        <v>0</v>
      </c>
      <c r="U266" s="8">
        <f t="shared" si="21"/>
        <v>0</v>
      </c>
      <c r="V266" s="168"/>
      <c r="W266" s="9"/>
      <c r="X266" s="9"/>
    </row>
    <row r="267" spans="1:24" ht="106.5" customHeight="1">
      <c r="A267" s="33" t="s">
        <v>25</v>
      </c>
      <c r="B267" s="33" t="s">
        <v>36</v>
      </c>
      <c r="C267" s="33">
        <v>2022</v>
      </c>
      <c r="D267" s="33" t="s">
        <v>997</v>
      </c>
      <c r="E267" s="33" t="s">
        <v>998</v>
      </c>
      <c r="F267" s="33" t="s">
        <v>1079</v>
      </c>
      <c r="G267" s="10" t="s">
        <v>1095</v>
      </c>
      <c r="H267" s="10" t="s">
        <v>1313</v>
      </c>
      <c r="I267" s="10" t="s">
        <v>1096</v>
      </c>
      <c r="J267" s="10" t="s">
        <v>1100</v>
      </c>
      <c r="K267" s="10" t="s">
        <v>1103</v>
      </c>
      <c r="L267" s="10" t="s">
        <v>1104</v>
      </c>
      <c r="M267" s="226">
        <v>4</v>
      </c>
      <c r="N267" s="61">
        <v>45139</v>
      </c>
      <c r="O267" s="61">
        <v>45291</v>
      </c>
      <c r="P267" s="62">
        <f t="shared" si="19"/>
        <v>21.7</v>
      </c>
      <c r="R267" s="167">
        <f t="shared" si="22"/>
        <v>0</v>
      </c>
      <c r="S267" s="8">
        <f t="shared" si="23"/>
        <v>0</v>
      </c>
      <c r="T267" s="8">
        <f t="shared" si="20"/>
        <v>0</v>
      </c>
      <c r="U267" s="8">
        <f t="shared" si="21"/>
        <v>0</v>
      </c>
      <c r="V267" s="168"/>
      <c r="W267" s="9"/>
      <c r="X267" s="9"/>
    </row>
    <row r="268" spans="1:24" ht="106.5" customHeight="1">
      <c r="A268" s="33" t="s">
        <v>25</v>
      </c>
      <c r="B268" s="33" t="s">
        <v>36</v>
      </c>
      <c r="C268" s="33">
        <v>2022</v>
      </c>
      <c r="D268" s="33" t="s">
        <v>997</v>
      </c>
      <c r="E268" s="33" t="s">
        <v>998</v>
      </c>
      <c r="F268" s="33" t="s">
        <v>1079</v>
      </c>
      <c r="G268" s="10" t="s">
        <v>1095</v>
      </c>
      <c r="H268" s="10" t="s">
        <v>1313</v>
      </c>
      <c r="I268" s="10" t="s">
        <v>1096</v>
      </c>
      <c r="J268" s="10" t="s">
        <v>1100</v>
      </c>
      <c r="K268" s="10" t="s">
        <v>1105</v>
      </c>
      <c r="L268" s="10" t="s">
        <v>1106</v>
      </c>
      <c r="M268" s="226">
        <v>4</v>
      </c>
      <c r="N268" s="61">
        <v>45139</v>
      </c>
      <c r="O268" s="61">
        <v>45291</v>
      </c>
      <c r="P268" s="62">
        <f t="shared" ref="P268:P331" si="24">ROUND(((O268-N268)/7),1)</f>
        <v>21.7</v>
      </c>
      <c r="R268" s="167">
        <f t="shared" si="22"/>
        <v>0</v>
      </c>
      <c r="S268" s="8">
        <f t="shared" si="23"/>
        <v>0</v>
      </c>
      <c r="T268" s="8">
        <f t="shared" si="20"/>
        <v>0</v>
      </c>
      <c r="U268" s="8">
        <f t="shared" si="21"/>
        <v>0</v>
      </c>
      <c r="V268" s="168"/>
      <c r="W268" s="9"/>
      <c r="X268" s="9"/>
    </row>
    <row r="269" spans="1:24" ht="106.5" customHeight="1">
      <c r="A269" s="33" t="s">
        <v>25</v>
      </c>
      <c r="B269" s="33" t="s">
        <v>36</v>
      </c>
      <c r="C269" s="33">
        <v>2022</v>
      </c>
      <c r="D269" s="33" t="s">
        <v>997</v>
      </c>
      <c r="E269" s="33" t="s">
        <v>998</v>
      </c>
      <c r="F269" s="33" t="s">
        <v>1079</v>
      </c>
      <c r="G269" s="10" t="s">
        <v>1095</v>
      </c>
      <c r="H269" s="10" t="s">
        <v>1313</v>
      </c>
      <c r="I269" s="10" t="s">
        <v>1096</v>
      </c>
      <c r="J269" s="10" t="s">
        <v>1100</v>
      </c>
      <c r="K269" s="10" t="s">
        <v>1107</v>
      </c>
      <c r="L269" s="10" t="s">
        <v>1108</v>
      </c>
      <c r="M269" s="226">
        <v>4</v>
      </c>
      <c r="N269" s="61">
        <v>45139</v>
      </c>
      <c r="O269" s="61">
        <v>45291</v>
      </c>
      <c r="P269" s="62">
        <f t="shared" si="24"/>
        <v>21.7</v>
      </c>
      <c r="R269" s="167">
        <f t="shared" si="22"/>
        <v>0</v>
      </c>
      <c r="S269" s="8">
        <f t="shared" si="23"/>
        <v>0</v>
      </c>
      <c r="T269" s="8">
        <f t="shared" si="20"/>
        <v>0</v>
      </c>
      <c r="U269" s="8">
        <f t="shared" si="21"/>
        <v>0</v>
      </c>
      <c r="V269" s="168"/>
      <c r="W269" s="9"/>
      <c r="X269" s="9"/>
    </row>
    <row r="270" spans="1:24" ht="106.5" customHeight="1">
      <c r="A270" s="33" t="s">
        <v>25</v>
      </c>
      <c r="B270" s="33" t="s">
        <v>36</v>
      </c>
      <c r="C270" s="33">
        <v>2022</v>
      </c>
      <c r="D270" s="33" t="s">
        <v>1109</v>
      </c>
      <c r="E270" s="33" t="s">
        <v>1110</v>
      </c>
      <c r="F270" s="33" t="s">
        <v>1079</v>
      </c>
      <c r="G270" s="10" t="s">
        <v>1111</v>
      </c>
      <c r="H270" s="10" t="s">
        <v>1112</v>
      </c>
      <c r="I270" s="10" t="s">
        <v>1113</v>
      </c>
      <c r="J270" s="10" t="s">
        <v>1114</v>
      </c>
      <c r="K270" s="10" t="s">
        <v>1115</v>
      </c>
      <c r="L270" s="10" t="s">
        <v>1116</v>
      </c>
      <c r="M270" s="226">
        <v>1</v>
      </c>
      <c r="N270" s="61">
        <v>45139</v>
      </c>
      <c r="O270" s="61">
        <v>45291</v>
      </c>
      <c r="P270" s="62">
        <f t="shared" si="24"/>
        <v>21.7</v>
      </c>
      <c r="R270" s="167">
        <f t="shared" si="22"/>
        <v>0</v>
      </c>
      <c r="S270" s="8">
        <f t="shared" si="23"/>
        <v>0</v>
      </c>
      <c r="T270" s="8">
        <f t="shared" si="20"/>
        <v>0</v>
      </c>
      <c r="U270" s="8">
        <f t="shared" si="21"/>
        <v>0</v>
      </c>
      <c r="V270" s="168"/>
      <c r="W270" s="9"/>
      <c r="X270" s="9"/>
    </row>
    <row r="271" spans="1:24" ht="106.5" customHeight="1">
      <c r="A271" s="33" t="s">
        <v>25</v>
      </c>
      <c r="B271" s="33" t="s">
        <v>36</v>
      </c>
      <c r="C271" s="33">
        <v>2022</v>
      </c>
      <c r="D271" s="33" t="s">
        <v>1012</v>
      </c>
      <c r="E271" s="33" t="s">
        <v>1013</v>
      </c>
      <c r="F271" s="33" t="s">
        <v>1079</v>
      </c>
      <c r="G271" s="19" t="s">
        <v>1117</v>
      </c>
      <c r="H271" s="19" t="s">
        <v>1015</v>
      </c>
      <c r="I271" s="19" t="s">
        <v>1118</v>
      </c>
      <c r="J271" s="19" t="s">
        <v>1119</v>
      </c>
      <c r="K271" s="19" t="s">
        <v>1120</v>
      </c>
      <c r="L271" s="44" t="s">
        <v>1121</v>
      </c>
      <c r="M271" s="193">
        <v>1</v>
      </c>
      <c r="N271" s="20">
        <v>45139</v>
      </c>
      <c r="O271" s="20">
        <v>45291</v>
      </c>
      <c r="P271" s="18">
        <f t="shared" si="24"/>
        <v>21.7</v>
      </c>
      <c r="R271" s="167">
        <f t="shared" si="22"/>
        <v>0</v>
      </c>
      <c r="S271" s="8">
        <f t="shared" si="23"/>
        <v>0</v>
      </c>
      <c r="T271" s="8">
        <f t="shared" si="20"/>
        <v>0</v>
      </c>
      <c r="U271" s="8">
        <f t="shared" si="21"/>
        <v>0</v>
      </c>
      <c r="V271" s="168"/>
      <c r="W271" s="9"/>
      <c r="X271" s="9"/>
    </row>
    <row r="272" spans="1:24" ht="106.5" customHeight="1">
      <c r="A272" s="33" t="s">
        <v>25</v>
      </c>
      <c r="B272" s="33" t="s">
        <v>36</v>
      </c>
      <c r="C272" s="33">
        <v>2022</v>
      </c>
      <c r="D272" s="33" t="s">
        <v>1122</v>
      </c>
      <c r="E272" s="33" t="s">
        <v>1123</v>
      </c>
      <c r="F272" s="33" t="s">
        <v>1079</v>
      </c>
      <c r="G272" s="19" t="s">
        <v>1124</v>
      </c>
      <c r="H272" s="19" t="s">
        <v>1125</v>
      </c>
      <c r="I272" s="19" t="s">
        <v>1082</v>
      </c>
      <c r="J272" s="19" t="s">
        <v>1083</v>
      </c>
      <c r="K272" s="19" t="s">
        <v>1084</v>
      </c>
      <c r="L272" s="44" t="s">
        <v>1085</v>
      </c>
      <c r="M272" s="193">
        <v>1</v>
      </c>
      <c r="N272" s="20">
        <v>45139</v>
      </c>
      <c r="O272" s="20">
        <v>45291</v>
      </c>
      <c r="P272" s="18">
        <f t="shared" si="24"/>
        <v>21.7</v>
      </c>
      <c r="R272" s="167">
        <f t="shared" si="22"/>
        <v>0</v>
      </c>
      <c r="S272" s="8">
        <f t="shared" si="23"/>
        <v>0</v>
      </c>
      <c r="T272" s="8">
        <f t="shared" si="20"/>
        <v>0</v>
      </c>
      <c r="U272" s="8">
        <f t="shared" si="21"/>
        <v>0</v>
      </c>
      <c r="V272" s="168"/>
      <c r="W272" s="9"/>
      <c r="X272" s="9"/>
    </row>
    <row r="273" spans="1:24" ht="106.5" customHeight="1">
      <c r="A273" s="56" t="s">
        <v>25</v>
      </c>
      <c r="B273" s="56" t="s">
        <v>36</v>
      </c>
      <c r="C273" s="56">
        <v>2022</v>
      </c>
      <c r="D273" s="56" t="s">
        <v>284</v>
      </c>
      <c r="E273" s="56" t="s">
        <v>285</v>
      </c>
      <c r="F273" s="56" t="s">
        <v>1126</v>
      </c>
      <c r="G273" s="56" t="s">
        <v>286</v>
      </c>
      <c r="H273" s="56" t="s">
        <v>287</v>
      </c>
      <c r="I273" s="56" t="s">
        <v>1127</v>
      </c>
      <c r="J273" s="56" t="s">
        <v>1128</v>
      </c>
      <c r="K273" s="56" t="s">
        <v>1129</v>
      </c>
      <c r="L273" s="50" t="s">
        <v>280</v>
      </c>
      <c r="M273" s="224">
        <v>5</v>
      </c>
      <c r="N273" s="52">
        <v>45139</v>
      </c>
      <c r="O273" s="131">
        <v>45289</v>
      </c>
      <c r="P273" s="50">
        <f t="shared" si="24"/>
        <v>21.4</v>
      </c>
      <c r="R273" s="167">
        <f t="shared" si="22"/>
        <v>0</v>
      </c>
      <c r="S273" s="8">
        <f t="shared" si="23"/>
        <v>0</v>
      </c>
      <c r="T273" s="8">
        <f t="shared" si="20"/>
        <v>0</v>
      </c>
      <c r="U273" s="8">
        <f t="shared" si="21"/>
        <v>0</v>
      </c>
      <c r="V273" s="168"/>
      <c r="W273" s="9"/>
      <c r="X273" s="9"/>
    </row>
    <row r="274" spans="1:24" ht="106.5" customHeight="1">
      <c r="A274" s="8" t="s">
        <v>25</v>
      </c>
      <c r="B274" s="8" t="s">
        <v>292</v>
      </c>
      <c r="C274" s="8">
        <v>2020</v>
      </c>
      <c r="D274" s="18" t="s">
        <v>537</v>
      </c>
      <c r="E274" s="18" t="s">
        <v>538</v>
      </c>
      <c r="F274" s="18" t="s">
        <v>1130</v>
      </c>
      <c r="G274" s="132" t="s">
        <v>1131</v>
      </c>
      <c r="H274" s="19" t="s">
        <v>540</v>
      </c>
      <c r="I274" s="56" t="s">
        <v>1132</v>
      </c>
      <c r="J274" s="56" t="s">
        <v>1133</v>
      </c>
      <c r="K274" s="51" t="s">
        <v>1134</v>
      </c>
      <c r="L274" s="44" t="s">
        <v>1135</v>
      </c>
      <c r="M274" s="193">
        <v>11</v>
      </c>
      <c r="N274" s="20">
        <v>45170</v>
      </c>
      <c r="O274" s="20">
        <v>45504</v>
      </c>
      <c r="P274" s="18">
        <f t="shared" si="24"/>
        <v>47.7</v>
      </c>
      <c r="R274" s="167">
        <f t="shared" si="22"/>
        <v>0</v>
      </c>
      <c r="S274" s="8">
        <f t="shared" si="23"/>
        <v>0</v>
      </c>
      <c r="T274" s="8">
        <f t="shared" si="20"/>
        <v>0</v>
      </c>
      <c r="U274" s="8">
        <f t="shared" si="21"/>
        <v>0</v>
      </c>
      <c r="V274" s="168"/>
      <c r="W274" s="9"/>
      <c r="X274" s="9"/>
    </row>
    <row r="275" spans="1:24" ht="106.5" customHeight="1">
      <c r="A275" s="8" t="s">
        <v>25</v>
      </c>
      <c r="B275" s="8" t="s">
        <v>292</v>
      </c>
      <c r="C275" s="8">
        <v>2020</v>
      </c>
      <c r="D275" s="18" t="s">
        <v>537</v>
      </c>
      <c r="E275" s="18" t="s">
        <v>538</v>
      </c>
      <c r="F275" s="18" t="s">
        <v>1130</v>
      </c>
      <c r="G275" s="19" t="s">
        <v>1136</v>
      </c>
      <c r="H275" s="19" t="s">
        <v>540</v>
      </c>
      <c r="I275" s="56" t="s">
        <v>1132</v>
      </c>
      <c r="J275" s="56" t="s">
        <v>1133</v>
      </c>
      <c r="K275" s="51" t="s">
        <v>1137</v>
      </c>
      <c r="L275" s="44" t="s">
        <v>219</v>
      </c>
      <c r="M275" s="193">
        <v>6</v>
      </c>
      <c r="N275" s="20">
        <v>45170</v>
      </c>
      <c r="O275" s="20">
        <v>45504</v>
      </c>
      <c r="P275" s="18">
        <f t="shared" si="24"/>
        <v>47.7</v>
      </c>
      <c r="R275" s="167">
        <f t="shared" si="22"/>
        <v>0</v>
      </c>
      <c r="S275" s="8">
        <f t="shared" si="23"/>
        <v>0</v>
      </c>
      <c r="T275" s="8">
        <f t="shared" si="20"/>
        <v>0</v>
      </c>
      <c r="U275" s="8">
        <f t="shared" si="21"/>
        <v>0</v>
      </c>
      <c r="V275" s="168"/>
      <c r="W275" s="9"/>
      <c r="X275" s="9"/>
    </row>
    <row r="276" spans="1:24" ht="106.5" customHeight="1">
      <c r="A276" s="8" t="s">
        <v>25</v>
      </c>
      <c r="B276" s="8" t="s">
        <v>292</v>
      </c>
      <c r="C276" s="8">
        <v>2020</v>
      </c>
      <c r="D276" s="18" t="s">
        <v>537</v>
      </c>
      <c r="E276" s="18" t="s">
        <v>538</v>
      </c>
      <c r="F276" s="18" t="s">
        <v>1130</v>
      </c>
      <c r="G276" s="19" t="s">
        <v>1136</v>
      </c>
      <c r="H276" s="19" t="s">
        <v>540</v>
      </c>
      <c r="I276" s="56" t="s">
        <v>1132</v>
      </c>
      <c r="J276" s="56" t="s">
        <v>1133</v>
      </c>
      <c r="K276" s="51" t="s">
        <v>1138</v>
      </c>
      <c r="L276" s="44" t="s">
        <v>1139</v>
      </c>
      <c r="M276" s="193">
        <v>2</v>
      </c>
      <c r="N276" s="20">
        <v>45170</v>
      </c>
      <c r="O276" s="20">
        <v>45504</v>
      </c>
      <c r="P276" s="18">
        <f t="shared" si="24"/>
        <v>47.7</v>
      </c>
      <c r="R276" s="167">
        <f t="shared" si="22"/>
        <v>0</v>
      </c>
      <c r="S276" s="8">
        <f t="shared" si="23"/>
        <v>0</v>
      </c>
      <c r="T276" s="8">
        <f t="shared" si="20"/>
        <v>0</v>
      </c>
      <c r="U276" s="8">
        <f t="shared" si="21"/>
        <v>0</v>
      </c>
      <c r="V276" s="168"/>
      <c r="W276" s="9"/>
      <c r="X276" s="9"/>
    </row>
    <row r="277" spans="1:24" ht="106.5" customHeight="1">
      <c r="A277" s="8" t="s">
        <v>25</v>
      </c>
      <c r="B277" s="8" t="s">
        <v>292</v>
      </c>
      <c r="C277" s="8">
        <v>2020</v>
      </c>
      <c r="D277" s="18" t="s">
        <v>537</v>
      </c>
      <c r="E277" s="18" t="s">
        <v>538</v>
      </c>
      <c r="F277" s="18" t="s">
        <v>1130</v>
      </c>
      <c r="G277" s="19" t="s">
        <v>1136</v>
      </c>
      <c r="H277" s="19" t="s">
        <v>540</v>
      </c>
      <c r="I277" s="56" t="s">
        <v>1132</v>
      </c>
      <c r="J277" s="56" t="s">
        <v>1133</v>
      </c>
      <c r="K277" s="56" t="s">
        <v>1140</v>
      </c>
      <c r="L277" s="44" t="s">
        <v>219</v>
      </c>
      <c r="M277" s="193">
        <v>6</v>
      </c>
      <c r="N277" s="20">
        <v>45170</v>
      </c>
      <c r="O277" s="20">
        <v>45504</v>
      </c>
      <c r="P277" s="18">
        <f t="shared" si="24"/>
        <v>47.7</v>
      </c>
      <c r="R277" s="167">
        <f t="shared" si="22"/>
        <v>0</v>
      </c>
      <c r="S277" s="8">
        <f t="shared" si="23"/>
        <v>0</v>
      </c>
      <c r="T277" s="8">
        <f t="shared" si="20"/>
        <v>0</v>
      </c>
      <c r="U277" s="8">
        <f t="shared" si="21"/>
        <v>0</v>
      </c>
      <c r="V277" s="168"/>
      <c r="W277" s="9"/>
      <c r="X277" s="9"/>
    </row>
    <row r="278" spans="1:24" ht="106.5" customHeight="1">
      <c r="A278" s="8" t="s">
        <v>25</v>
      </c>
      <c r="B278" s="8" t="s">
        <v>36</v>
      </c>
      <c r="C278" s="8">
        <v>2022</v>
      </c>
      <c r="D278" s="18" t="s">
        <v>469</v>
      </c>
      <c r="E278" s="18" t="s">
        <v>470</v>
      </c>
      <c r="F278" s="18" t="s">
        <v>1130</v>
      </c>
      <c r="G278" s="19" t="s">
        <v>472</v>
      </c>
      <c r="H278" s="56" t="s">
        <v>473</v>
      </c>
      <c r="I278" s="51" t="s">
        <v>474</v>
      </c>
      <c r="J278" s="51" t="s">
        <v>1141</v>
      </c>
      <c r="K278" s="51" t="s">
        <v>1142</v>
      </c>
      <c r="L278" s="44" t="s">
        <v>1135</v>
      </c>
      <c r="M278" s="193">
        <v>3</v>
      </c>
      <c r="N278" s="20">
        <v>45170</v>
      </c>
      <c r="O278" s="20">
        <v>45504</v>
      </c>
      <c r="P278" s="18">
        <f t="shared" si="24"/>
        <v>47.7</v>
      </c>
      <c r="R278" s="167">
        <f t="shared" si="22"/>
        <v>0</v>
      </c>
      <c r="S278" s="8">
        <f t="shared" si="23"/>
        <v>0</v>
      </c>
      <c r="T278" s="8">
        <f t="shared" si="20"/>
        <v>0</v>
      </c>
      <c r="U278" s="8">
        <f t="shared" si="21"/>
        <v>0</v>
      </c>
      <c r="V278" s="168"/>
      <c r="W278" s="9"/>
      <c r="X278" s="9"/>
    </row>
    <row r="279" spans="1:24" ht="106.5" customHeight="1">
      <c r="A279" s="8" t="s">
        <v>25</v>
      </c>
      <c r="B279" s="8" t="s">
        <v>36</v>
      </c>
      <c r="C279" s="8">
        <v>2022</v>
      </c>
      <c r="D279" s="18" t="s">
        <v>469</v>
      </c>
      <c r="E279" s="18" t="s">
        <v>470</v>
      </c>
      <c r="F279" s="18" t="s">
        <v>1130</v>
      </c>
      <c r="G279" s="132" t="s">
        <v>1143</v>
      </c>
      <c r="H279" s="56" t="s">
        <v>473</v>
      </c>
      <c r="I279" s="51" t="s">
        <v>474</v>
      </c>
      <c r="J279" s="51" t="s">
        <v>1141</v>
      </c>
      <c r="K279" s="51" t="s">
        <v>1144</v>
      </c>
      <c r="L279" s="44" t="s">
        <v>219</v>
      </c>
      <c r="M279" s="193">
        <v>3</v>
      </c>
      <c r="N279" s="20">
        <v>45170</v>
      </c>
      <c r="O279" s="20">
        <v>45504</v>
      </c>
      <c r="P279" s="18">
        <f t="shared" si="24"/>
        <v>47.7</v>
      </c>
      <c r="R279" s="167">
        <f t="shared" si="22"/>
        <v>0</v>
      </c>
      <c r="S279" s="8">
        <f t="shared" si="23"/>
        <v>0</v>
      </c>
      <c r="T279" s="8">
        <f t="shared" si="20"/>
        <v>0</v>
      </c>
      <c r="U279" s="8">
        <f t="shared" si="21"/>
        <v>0</v>
      </c>
      <c r="V279" s="168"/>
      <c r="W279" s="9"/>
      <c r="X279" s="9"/>
    </row>
    <row r="280" spans="1:24" ht="106.5" customHeight="1">
      <c r="A280" s="8" t="s">
        <v>25</v>
      </c>
      <c r="B280" s="8" t="s">
        <v>36</v>
      </c>
      <c r="C280" s="8">
        <v>2022</v>
      </c>
      <c r="D280" s="18" t="s">
        <v>469</v>
      </c>
      <c r="E280" s="18" t="s">
        <v>470</v>
      </c>
      <c r="F280" s="18" t="s">
        <v>1130</v>
      </c>
      <c r="G280" s="19" t="s">
        <v>472</v>
      </c>
      <c r="H280" s="56" t="s">
        <v>473</v>
      </c>
      <c r="I280" s="51" t="s">
        <v>474</v>
      </c>
      <c r="J280" s="51" t="s">
        <v>1141</v>
      </c>
      <c r="K280" s="51" t="s">
        <v>1145</v>
      </c>
      <c r="L280" s="44" t="s">
        <v>1139</v>
      </c>
      <c r="M280" s="193">
        <v>2</v>
      </c>
      <c r="N280" s="20">
        <v>45170</v>
      </c>
      <c r="O280" s="20">
        <v>45504</v>
      </c>
      <c r="P280" s="18">
        <f t="shared" si="24"/>
        <v>47.7</v>
      </c>
      <c r="R280" s="167">
        <f t="shared" si="22"/>
        <v>0</v>
      </c>
      <c r="S280" s="8">
        <f t="shared" si="23"/>
        <v>0</v>
      </c>
      <c r="T280" s="8">
        <f t="shared" si="20"/>
        <v>0</v>
      </c>
      <c r="U280" s="8">
        <f t="shared" si="21"/>
        <v>0</v>
      </c>
      <c r="V280" s="168"/>
      <c r="W280" s="9"/>
      <c r="X280" s="9"/>
    </row>
    <row r="281" spans="1:24" ht="106.5" customHeight="1">
      <c r="A281" s="8" t="s">
        <v>25</v>
      </c>
      <c r="B281" s="8" t="s">
        <v>36</v>
      </c>
      <c r="C281" s="8">
        <v>2022</v>
      </c>
      <c r="D281" s="18" t="s">
        <v>469</v>
      </c>
      <c r="E281" s="18" t="s">
        <v>470</v>
      </c>
      <c r="F281" s="18" t="s">
        <v>1130</v>
      </c>
      <c r="G281" s="19" t="s">
        <v>472</v>
      </c>
      <c r="H281" s="56" t="s">
        <v>473</v>
      </c>
      <c r="I281" s="51" t="s">
        <v>474</v>
      </c>
      <c r="J281" s="51" t="s">
        <v>1146</v>
      </c>
      <c r="K281" s="56" t="s">
        <v>1147</v>
      </c>
      <c r="L281" s="44" t="s">
        <v>219</v>
      </c>
      <c r="M281" s="193">
        <v>3</v>
      </c>
      <c r="N281" s="20">
        <v>45139</v>
      </c>
      <c r="O281" s="20">
        <v>45230</v>
      </c>
      <c r="P281" s="18">
        <f t="shared" si="24"/>
        <v>13</v>
      </c>
      <c r="R281" s="167">
        <f t="shared" si="22"/>
        <v>0</v>
      </c>
      <c r="S281" s="8">
        <f t="shared" si="23"/>
        <v>0</v>
      </c>
      <c r="T281" s="8">
        <f t="shared" si="20"/>
        <v>0</v>
      </c>
      <c r="U281" s="8">
        <f t="shared" si="21"/>
        <v>0</v>
      </c>
      <c r="V281" s="168"/>
      <c r="W281" s="9"/>
      <c r="X281" s="9"/>
    </row>
    <row r="282" spans="1:24" ht="106.5" customHeight="1">
      <c r="A282" s="8" t="s">
        <v>25</v>
      </c>
      <c r="B282" s="8" t="s">
        <v>36</v>
      </c>
      <c r="C282" s="8">
        <v>2022</v>
      </c>
      <c r="D282" s="18" t="s">
        <v>627</v>
      </c>
      <c r="E282" s="18" t="s">
        <v>628</v>
      </c>
      <c r="F282" s="18" t="s">
        <v>1130</v>
      </c>
      <c r="G282" s="19" t="s">
        <v>922</v>
      </c>
      <c r="H282" s="56" t="s">
        <v>630</v>
      </c>
      <c r="I282" s="51" t="s">
        <v>1132</v>
      </c>
      <c r="J282" s="51" t="s">
        <v>1133</v>
      </c>
      <c r="K282" s="51" t="s">
        <v>1134</v>
      </c>
      <c r="L282" s="44" t="s">
        <v>1135</v>
      </c>
      <c r="M282" s="193">
        <v>11</v>
      </c>
      <c r="N282" s="20">
        <v>45170</v>
      </c>
      <c r="O282" s="20">
        <v>45504</v>
      </c>
      <c r="P282" s="18">
        <f t="shared" si="24"/>
        <v>47.7</v>
      </c>
      <c r="R282" s="167">
        <f t="shared" si="22"/>
        <v>0</v>
      </c>
      <c r="S282" s="8">
        <f t="shared" si="23"/>
        <v>0</v>
      </c>
      <c r="T282" s="8">
        <f t="shared" si="20"/>
        <v>0</v>
      </c>
      <c r="U282" s="8">
        <f t="shared" si="21"/>
        <v>0</v>
      </c>
      <c r="V282" s="168"/>
      <c r="W282" s="9"/>
      <c r="X282" s="9"/>
    </row>
    <row r="283" spans="1:24" ht="106.5" customHeight="1">
      <c r="A283" s="8" t="s">
        <v>25</v>
      </c>
      <c r="B283" s="8" t="s">
        <v>36</v>
      </c>
      <c r="C283" s="8">
        <v>2022</v>
      </c>
      <c r="D283" s="18" t="s">
        <v>627</v>
      </c>
      <c r="E283" s="18" t="s">
        <v>628</v>
      </c>
      <c r="F283" s="18" t="s">
        <v>1130</v>
      </c>
      <c r="G283" s="132" t="s">
        <v>1148</v>
      </c>
      <c r="H283" s="56" t="s">
        <v>630</v>
      </c>
      <c r="I283" s="51" t="s">
        <v>1132</v>
      </c>
      <c r="J283" s="51" t="s">
        <v>1133</v>
      </c>
      <c r="K283" s="51" t="s">
        <v>1137</v>
      </c>
      <c r="L283" s="44" t="s">
        <v>219</v>
      </c>
      <c r="M283" s="193">
        <v>6</v>
      </c>
      <c r="N283" s="20">
        <v>45170</v>
      </c>
      <c r="O283" s="20">
        <v>45504</v>
      </c>
      <c r="P283" s="18">
        <f t="shared" si="24"/>
        <v>47.7</v>
      </c>
      <c r="R283" s="167">
        <f t="shared" si="22"/>
        <v>0</v>
      </c>
      <c r="S283" s="8">
        <f t="shared" si="23"/>
        <v>0</v>
      </c>
      <c r="T283" s="8">
        <f t="shared" si="20"/>
        <v>0</v>
      </c>
      <c r="U283" s="8">
        <f t="shared" si="21"/>
        <v>0</v>
      </c>
      <c r="V283" s="168"/>
      <c r="W283" s="9"/>
      <c r="X283" s="9"/>
    </row>
    <row r="284" spans="1:24" ht="106.5" customHeight="1">
      <c r="A284" s="8" t="s">
        <v>25</v>
      </c>
      <c r="B284" s="8" t="s">
        <v>36</v>
      </c>
      <c r="C284" s="8">
        <v>2022</v>
      </c>
      <c r="D284" s="18" t="s">
        <v>627</v>
      </c>
      <c r="E284" s="18" t="s">
        <v>628</v>
      </c>
      <c r="F284" s="18" t="s">
        <v>1130</v>
      </c>
      <c r="G284" s="19" t="s">
        <v>922</v>
      </c>
      <c r="H284" s="56" t="s">
        <v>630</v>
      </c>
      <c r="I284" s="51" t="s">
        <v>1132</v>
      </c>
      <c r="J284" s="51" t="s">
        <v>1133</v>
      </c>
      <c r="K284" s="51" t="s">
        <v>1145</v>
      </c>
      <c r="L284" s="44" t="s">
        <v>1139</v>
      </c>
      <c r="M284" s="193">
        <v>2</v>
      </c>
      <c r="N284" s="20">
        <v>45170</v>
      </c>
      <c r="O284" s="20">
        <v>45504</v>
      </c>
      <c r="P284" s="18">
        <f t="shared" si="24"/>
        <v>47.7</v>
      </c>
      <c r="R284" s="167">
        <f t="shared" si="22"/>
        <v>0</v>
      </c>
      <c r="S284" s="8">
        <f t="shared" si="23"/>
        <v>0</v>
      </c>
      <c r="T284" s="8">
        <f t="shared" si="20"/>
        <v>0</v>
      </c>
      <c r="U284" s="8">
        <f t="shared" si="21"/>
        <v>0</v>
      </c>
      <c r="V284" s="168"/>
      <c r="W284" s="9"/>
      <c r="X284" s="9"/>
    </row>
    <row r="285" spans="1:24" ht="106.5" customHeight="1">
      <c r="A285" s="8" t="s">
        <v>25</v>
      </c>
      <c r="B285" s="8" t="s">
        <v>36</v>
      </c>
      <c r="C285" s="8">
        <v>2022</v>
      </c>
      <c r="D285" s="18" t="s">
        <v>627</v>
      </c>
      <c r="E285" s="18" t="s">
        <v>628</v>
      </c>
      <c r="F285" s="18" t="s">
        <v>1130</v>
      </c>
      <c r="G285" s="19" t="s">
        <v>922</v>
      </c>
      <c r="H285" s="56" t="s">
        <v>630</v>
      </c>
      <c r="I285" s="51" t="s">
        <v>1132</v>
      </c>
      <c r="J285" s="51" t="s">
        <v>1133</v>
      </c>
      <c r="K285" s="56" t="s">
        <v>1140</v>
      </c>
      <c r="L285" s="44" t="s">
        <v>219</v>
      </c>
      <c r="M285" s="193">
        <v>6</v>
      </c>
      <c r="N285" s="20">
        <v>45170</v>
      </c>
      <c r="O285" s="20">
        <v>45504</v>
      </c>
      <c r="P285" s="18">
        <f t="shared" si="24"/>
        <v>47.7</v>
      </c>
      <c r="R285" s="167">
        <f t="shared" si="22"/>
        <v>0</v>
      </c>
      <c r="S285" s="8">
        <f t="shared" si="23"/>
        <v>0</v>
      </c>
      <c r="T285" s="8">
        <f t="shared" si="20"/>
        <v>0</v>
      </c>
      <c r="U285" s="8">
        <f t="shared" si="21"/>
        <v>0</v>
      </c>
      <c r="V285" s="168"/>
      <c r="W285" s="9"/>
      <c r="X285" s="9"/>
    </row>
    <row r="286" spans="1:24" ht="106.5" customHeight="1">
      <c r="A286" s="8" t="s">
        <v>25</v>
      </c>
      <c r="B286" s="8" t="s">
        <v>36</v>
      </c>
      <c r="C286" s="8">
        <v>2022</v>
      </c>
      <c r="D286" s="18" t="s">
        <v>1004</v>
      </c>
      <c r="E286" s="18" t="s">
        <v>1005</v>
      </c>
      <c r="F286" s="18" t="s">
        <v>1130</v>
      </c>
      <c r="G286" s="132" t="s">
        <v>1149</v>
      </c>
      <c r="H286" s="51" t="s">
        <v>1007</v>
      </c>
      <c r="I286" s="51" t="s">
        <v>1150</v>
      </c>
      <c r="J286" s="51" t="s">
        <v>1151</v>
      </c>
      <c r="K286" s="51" t="s">
        <v>1152</v>
      </c>
      <c r="L286" s="44" t="s">
        <v>219</v>
      </c>
      <c r="M286" s="193">
        <v>2</v>
      </c>
      <c r="N286" s="20">
        <v>45139</v>
      </c>
      <c r="O286" s="20">
        <v>45382</v>
      </c>
      <c r="P286" s="18">
        <f t="shared" si="24"/>
        <v>34.700000000000003</v>
      </c>
      <c r="R286" s="167">
        <f t="shared" si="22"/>
        <v>0</v>
      </c>
      <c r="S286" s="8">
        <f t="shared" si="23"/>
        <v>0</v>
      </c>
      <c r="T286" s="8">
        <f t="shared" si="20"/>
        <v>0</v>
      </c>
      <c r="U286" s="8">
        <f t="shared" si="21"/>
        <v>0</v>
      </c>
      <c r="V286" s="168"/>
      <c r="W286" s="9"/>
      <c r="X286" s="9"/>
    </row>
    <row r="287" spans="1:24" ht="106.5" customHeight="1">
      <c r="A287" s="8" t="s">
        <v>25</v>
      </c>
      <c r="B287" s="8" t="s">
        <v>36</v>
      </c>
      <c r="C287" s="8">
        <v>2022</v>
      </c>
      <c r="D287" s="18" t="s">
        <v>1004</v>
      </c>
      <c r="E287" s="18" t="s">
        <v>1005</v>
      </c>
      <c r="F287" s="18" t="s">
        <v>1130</v>
      </c>
      <c r="G287" s="19" t="s">
        <v>1006</v>
      </c>
      <c r="H287" s="51" t="s">
        <v>1007</v>
      </c>
      <c r="I287" s="51" t="s">
        <v>1150</v>
      </c>
      <c r="J287" s="51" t="s">
        <v>1151</v>
      </c>
      <c r="K287" s="51" t="s">
        <v>1153</v>
      </c>
      <c r="L287" s="44" t="s">
        <v>466</v>
      </c>
      <c r="M287" s="193">
        <v>3</v>
      </c>
      <c r="N287" s="20">
        <v>45139</v>
      </c>
      <c r="O287" s="37">
        <v>45504</v>
      </c>
      <c r="P287" s="18">
        <f t="shared" si="24"/>
        <v>52.1</v>
      </c>
      <c r="R287" s="167">
        <f t="shared" si="22"/>
        <v>0</v>
      </c>
      <c r="S287" s="8">
        <f t="shared" si="23"/>
        <v>0</v>
      </c>
      <c r="T287" s="8">
        <f t="shared" si="20"/>
        <v>0</v>
      </c>
      <c r="U287" s="8">
        <f t="shared" si="21"/>
        <v>0</v>
      </c>
      <c r="V287" s="168"/>
      <c r="W287" s="9"/>
      <c r="X287" s="9"/>
    </row>
    <row r="288" spans="1:24" ht="106.5" customHeight="1">
      <c r="A288" s="8" t="s">
        <v>25</v>
      </c>
      <c r="B288" s="8" t="s">
        <v>36</v>
      </c>
      <c r="C288" s="8">
        <v>2022</v>
      </c>
      <c r="D288" s="18" t="s">
        <v>1004</v>
      </c>
      <c r="E288" s="18" t="s">
        <v>1005</v>
      </c>
      <c r="F288" s="18" t="s">
        <v>1130</v>
      </c>
      <c r="G288" s="19" t="s">
        <v>1006</v>
      </c>
      <c r="H288" s="51" t="s">
        <v>1007</v>
      </c>
      <c r="I288" s="51" t="s">
        <v>1150</v>
      </c>
      <c r="J288" s="51" t="s">
        <v>1151</v>
      </c>
      <c r="K288" s="51" t="s">
        <v>1154</v>
      </c>
      <c r="L288" s="44" t="s">
        <v>1139</v>
      </c>
      <c r="M288" s="193">
        <v>3</v>
      </c>
      <c r="N288" s="20">
        <v>45139</v>
      </c>
      <c r="O288" s="37">
        <v>45504</v>
      </c>
      <c r="P288" s="18">
        <f t="shared" si="24"/>
        <v>52.1</v>
      </c>
      <c r="R288" s="167">
        <f t="shared" si="22"/>
        <v>0</v>
      </c>
      <c r="S288" s="8">
        <f t="shared" si="23"/>
        <v>0</v>
      </c>
      <c r="T288" s="8">
        <f t="shared" si="20"/>
        <v>0</v>
      </c>
      <c r="U288" s="8">
        <f t="shared" si="21"/>
        <v>0</v>
      </c>
      <c r="V288" s="168"/>
      <c r="W288" s="9"/>
      <c r="X288" s="9"/>
    </row>
    <row r="289" spans="1:24" ht="106.5" customHeight="1">
      <c r="A289" s="18" t="s">
        <v>25</v>
      </c>
      <c r="B289" s="18" t="s">
        <v>36</v>
      </c>
      <c r="C289" s="18">
        <v>2022</v>
      </c>
      <c r="D289" s="18" t="s">
        <v>284</v>
      </c>
      <c r="E289" s="18" t="s">
        <v>285</v>
      </c>
      <c r="F289" s="18" t="s">
        <v>1155</v>
      </c>
      <c r="G289" s="19" t="s">
        <v>286</v>
      </c>
      <c r="H289" s="19" t="s">
        <v>287</v>
      </c>
      <c r="I289" s="19" t="s">
        <v>351</v>
      </c>
      <c r="J289" s="19" t="s">
        <v>1156</v>
      </c>
      <c r="K289" s="43" t="s">
        <v>1157</v>
      </c>
      <c r="L289" s="19" t="s">
        <v>1158</v>
      </c>
      <c r="M289" s="193">
        <v>1</v>
      </c>
      <c r="N289" s="20">
        <v>45139</v>
      </c>
      <c r="O289" s="20">
        <v>45280</v>
      </c>
      <c r="P289" s="18">
        <f t="shared" si="24"/>
        <v>20.100000000000001</v>
      </c>
      <c r="R289" s="167">
        <f t="shared" si="22"/>
        <v>0</v>
      </c>
      <c r="S289" s="8">
        <f t="shared" si="23"/>
        <v>0</v>
      </c>
      <c r="T289" s="8">
        <f t="shared" si="20"/>
        <v>0</v>
      </c>
      <c r="U289" s="8">
        <f t="shared" si="21"/>
        <v>0</v>
      </c>
      <c r="V289" s="168"/>
      <c r="W289" s="9"/>
      <c r="X289" s="9"/>
    </row>
    <row r="290" spans="1:24" ht="106.5" customHeight="1">
      <c r="A290" s="18" t="s">
        <v>25</v>
      </c>
      <c r="B290" s="18" t="s">
        <v>36</v>
      </c>
      <c r="C290" s="18">
        <v>2022</v>
      </c>
      <c r="D290" s="18" t="s">
        <v>284</v>
      </c>
      <c r="E290" s="18" t="s">
        <v>285</v>
      </c>
      <c r="F290" s="18" t="s">
        <v>1155</v>
      </c>
      <c r="G290" s="19" t="s">
        <v>286</v>
      </c>
      <c r="H290" s="19" t="s">
        <v>287</v>
      </c>
      <c r="I290" s="143" t="s">
        <v>351</v>
      </c>
      <c r="J290" s="19" t="s">
        <v>1156</v>
      </c>
      <c r="K290" s="43" t="s">
        <v>1159</v>
      </c>
      <c r="L290" s="19" t="s">
        <v>1160</v>
      </c>
      <c r="M290" s="193">
        <v>3</v>
      </c>
      <c r="N290" s="20">
        <v>45139</v>
      </c>
      <c r="O290" s="20">
        <v>45280</v>
      </c>
      <c r="P290" s="133">
        <f t="shared" si="24"/>
        <v>20.100000000000001</v>
      </c>
      <c r="R290" s="167">
        <f t="shared" si="22"/>
        <v>0</v>
      </c>
      <c r="S290" s="8">
        <f t="shared" si="23"/>
        <v>0</v>
      </c>
      <c r="T290" s="8">
        <f t="shared" si="20"/>
        <v>0</v>
      </c>
      <c r="U290" s="8">
        <f t="shared" si="21"/>
        <v>0</v>
      </c>
      <c r="V290" s="168"/>
      <c r="W290" s="9"/>
      <c r="X290" s="9"/>
    </row>
    <row r="291" spans="1:24" ht="106.5" customHeight="1">
      <c r="A291" s="18" t="s">
        <v>25</v>
      </c>
      <c r="B291" s="18" t="s">
        <v>36</v>
      </c>
      <c r="C291" s="18">
        <v>2022</v>
      </c>
      <c r="D291" s="18" t="s">
        <v>284</v>
      </c>
      <c r="E291" s="18" t="s">
        <v>285</v>
      </c>
      <c r="F291" s="18" t="s">
        <v>1155</v>
      </c>
      <c r="G291" s="19" t="s">
        <v>286</v>
      </c>
      <c r="H291" s="19" t="s">
        <v>287</v>
      </c>
      <c r="I291" s="143" t="s">
        <v>351</v>
      </c>
      <c r="J291" s="19" t="s">
        <v>1156</v>
      </c>
      <c r="K291" s="43" t="s">
        <v>1161</v>
      </c>
      <c r="L291" s="19" t="s">
        <v>1160</v>
      </c>
      <c r="M291" s="193">
        <v>3</v>
      </c>
      <c r="N291" s="20">
        <v>45139</v>
      </c>
      <c r="O291" s="20">
        <v>45280</v>
      </c>
      <c r="P291" s="133">
        <f t="shared" si="24"/>
        <v>20.100000000000001</v>
      </c>
      <c r="R291" s="167">
        <f t="shared" si="22"/>
        <v>0</v>
      </c>
      <c r="S291" s="8">
        <f t="shared" si="23"/>
        <v>0</v>
      </c>
      <c r="T291" s="8">
        <f t="shared" si="20"/>
        <v>0</v>
      </c>
      <c r="U291" s="8">
        <f t="shared" si="21"/>
        <v>0</v>
      </c>
      <c r="V291" s="168"/>
      <c r="W291" s="9"/>
      <c r="X291" s="9"/>
    </row>
    <row r="292" spans="1:24" ht="106.5" customHeight="1">
      <c r="A292" s="18" t="s">
        <v>25</v>
      </c>
      <c r="B292" s="18" t="s">
        <v>36</v>
      </c>
      <c r="C292" s="18">
        <v>2022</v>
      </c>
      <c r="D292" s="18" t="s">
        <v>284</v>
      </c>
      <c r="E292" s="18" t="s">
        <v>285</v>
      </c>
      <c r="F292" s="18" t="s">
        <v>1155</v>
      </c>
      <c r="G292" s="19" t="s">
        <v>286</v>
      </c>
      <c r="H292" s="19" t="s">
        <v>287</v>
      </c>
      <c r="I292" s="143" t="s">
        <v>351</v>
      </c>
      <c r="J292" s="19" t="s">
        <v>1156</v>
      </c>
      <c r="K292" s="43" t="s">
        <v>1162</v>
      </c>
      <c r="L292" s="19" t="s">
        <v>261</v>
      </c>
      <c r="M292" s="193">
        <v>1</v>
      </c>
      <c r="N292" s="20">
        <v>45139</v>
      </c>
      <c r="O292" s="20">
        <v>45280</v>
      </c>
      <c r="P292" s="133">
        <f t="shared" si="24"/>
        <v>20.100000000000001</v>
      </c>
      <c r="R292" s="167">
        <f t="shared" si="22"/>
        <v>0</v>
      </c>
      <c r="S292" s="8">
        <f t="shared" si="23"/>
        <v>0</v>
      </c>
      <c r="T292" s="8">
        <f t="shared" si="20"/>
        <v>0</v>
      </c>
      <c r="U292" s="8">
        <f t="shared" si="21"/>
        <v>0</v>
      </c>
      <c r="V292" s="168"/>
      <c r="W292" s="9"/>
      <c r="X292" s="9"/>
    </row>
    <row r="293" spans="1:24" ht="106.5" customHeight="1">
      <c r="A293" s="18" t="s">
        <v>25</v>
      </c>
      <c r="B293" s="18" t="s">
        <v>36</v>
      </c>
      <c r="C293" s="18">
        <v>2022</v>
      </c>
      <c r="D293" s="18" t="s">
        <v>358</v>
      </c>
      <c r="E293" s="18" t="s">
        <v>359</v>
      </c>
      <c r="F293" s="18" t="s">
        <v>1163</v>
      </c>
      <c r="G293" s="19" t="s">
        <v>360</v>
      </c>
      <c r="H293" s="19" t="s">
        <v>361</v>
      </c>
      <c r="I293" s="143" t="s">
        <v>362</v>
      </c>
      <c r="J293" s="19" t="s">
        <v>1164</v>
      </c>
      <c r="K293" s="147" t="s">
        <v>1165</v>
      </c>
      <c r="L293" s="147" t="s">
        <v>614</v>
      </c>
      <c r="M293" s="221">
        <v>1</v>
      </c>
      <c r="N293" s="152">
        <v>45139</v>
      </c>
      <c r="O293" s="11">
        <v>45280</v>
      </c>
      <c r="P293" s="8">
        <f t="shared" si="24"/>
        <v>20.100000000000001</v>
      </c>
      <c r="R293" s="167">
        <f t="shared" si="22"/>
        <v>0</v>
      </c>
      <c r="S293" s="8">
        <f t="shared" si="23"/>
        <v>0</v>
      </c>
      <c r="T293" s="8">
        <f t="shared" si="20"/>
        <v>0</v>
      </c>
      <c r="U293" s="8">
        <f t="shared" si="21"/>
        <v>0</v>
      </c>
      <c r="V293" s="168"/>
      <c r="W293" s="9"/>
      <c r="X293" s="9"/>
    </row>
    <row r="294" spans="1:24" ht="106.5" customHeight="1">
      <c r="A294" s="18" t="s">
        <v>25</v>
      </c>
      <c r="B294" s="18" t="s">
        <v>36</v>
      </c>
      <c r="C294" s="18">
        <v>2022</v>
      </c>
      <c r="D294" s="18" t="s">
        <v>358</v>
      </c>
      <c r="E294" s="18" t="s">
        <v>359</v>
      </c>
      <c r="F294" s="18" t="s">
        <v>1163</v>
      </c>
      <c r="G294" s="19" t="s">
        <v>360</v>
      </c>
      <c r="H294" s="19" t="s">
        <v>361</v>
      </c>
      <c r="I294" s="143" t="s">
        <v>362</v>
      </c>
      <c r="J294" s="19" t="s">
        <v>1164</v>
      </c>
      <c r="K294" s="147" t="s">
        <v>1166</v>
      </c>
      <c r="L294" s="147" t="s">
        <v>1167</v>
      </c>
      <c r="M294" s="221">
        <v>5</v>
      </c>
      <c r="N294" s="152">
        <v>45139</v>
      </c>
      <c r="O294" s="11">
        <v>45280</v>
      </c>
      <c r="P294" s="8">
        <f t="shared" si="24"/>
        <v>20.100000000000001</v>
      </c>
      <c r="R294" s="167">
        <f t="shared" si="22"/>
        <v>0</v>
      </c>
      <c r="S294" s="8">
        <f t="shared" si="23"/>
        <v>0</v>
      </c>
      <c r="T294" s="8">
        <f t="shared" si="20"/>
        <v>0</v>
      </c>
      <c r="U294" s="8">
        <f t="shared" si="21"/>
        <v>0</v>
      </c>
      <c r="V294" s="168"/>
      <c r="W294" s="9"/>
      <c r="X294" s="9"/>
    </row>
    <row r="295" spans="1:24" ht="106.5" customHeight="1">
      <c r="A295" s="18" t="s">
        <v>25</v>
      </c>
      <c r="B295" s="18" t="s">
        <v>36</v>
      </c>
      <c r="C295" s="18">
        <v>2022</v>
      </c>
      <c r="D295" s="18" t="s">
        <v>358</v>
      </c>
      <c r="E295" s="18" t="s">
        <v>359</v>
      </c>
      <c r="F295" s="18" t="s">
        <v>1163</v>
      </c>
      <c r="G295" s="19" t="s">
        <v>360</v>
      </c>
      <c r="H295" s="19" t="s">
        <v>361</v>
      </c>
      <c r="I295" s="143" t="s">
        <v>362</v>
      </c>
      <c r="J295" s="19" t="s">
        <v>1164</v>
      </c>
      <c r="K295" s="147" t="s">
        <v>1168</v>
      </c>
      <c r="L295" s="147" t="s">
        <v>1167</v>
      </c>
      <c r="M295" s="221">
        <v>5</v>
      </c>
      <c r="N295" s="152">
        <v>45139</v>
      </c>
      <c r="O295" s="11">
        <v>45280</v>
      </c>
      <c r="P295" s="8">
        <f t="shared" si="24"/>
        <v>20.100000000000001</v>
      </c>
      <c r="R295" s="167">
        <f t="shared" si="22"/>
        <v>0</v>
      </c>
      <c r="S295" s="8">
        <f t="shared" si="23"/>
        <v>0</v>
      </c>
      <c r="T295" s="8">
        <f t="shared" si="20"/>
        <v>0</v>
      </c>
      <c r="U295" s="8">
        <f t="shared" si="21"/>
        <v>0</v>
      </c>
      <c r="V295" s="168"/>
      <c r="W295" s="9"/>
      <c r="X295" s="9"/>
    </row>
    <row r="296" spans="1:24" ht="106.5" customHeight="1">
      <c r="A296" s="18" t="s">
        <v>25</v>
      </c>
      <c r="B296" s="18" t="s">
        <v>36</v>
      </c>
      <c r="C296" s="18">
        <v>2022</v>
      </c>
      <c r="D296" s="18" t="s">
        <v>358</v>
      </c>
      <c r="E296" s="18" t="s">
        <v>359</v>
      </c>
      <c r="F296" s="18" t="s">
        <v>1163</v>
      </c>
      <c r="G296" s="19" t="s">
        <v>360</v>
      </c>
      <c r="H296" s="19" t="s">
        <v>361</v>
      </c>
      <c r="I296" s="143" t="s">
        <v>362</v>
      </c>
      <c r="J296" s="19" t="s">
        <v>1164</v>
      </c>
      <c r="K296" s="147" t="s">
        <v>1169</v>
      </c>
      <c r="L296" s="147" t="s">
        <v>261</v>
      </c>
      <c r="M296" s="221">
        <v>1</v>
      </c>
      <c r="N296" s="152">
        <v>45139</v>
      </c>
      <c r="O296" s="11">
        <v>45291</v>
      </c>
      <c r="P296" s="8">
        <f t="shared" si="24"/>
        <v>21.7</v>
      </c>
      <c r="R296" s="167">
        <f t="shared" si="22"/>
        <v>0</v>
      </c>
      <c r="S296" s="8">
        <f t="shared" si="23"/>
        <v>0</v>
      </c>
      <c r="T296" s="8">
        <f t="shared" si="20"/>
        <v>0</v>
      </c>
      <c r="U296" s="8">
        <f t="shared" si="21"/>
        <v>0</v>
      </c>
      <c r="V296" s="168"/>
      <c r="W296" s="9"/>
      <c r="X296" s="9"/>
    </row>
    <row r="297" spans="1:24" ht="106.5" customHeight="1">
      <c r="A297" s="18" t="s">
        <v>25</v>
      </c>
      <c r="B297" s="18" t="s">
        <v>36</v>
      </c>
      <c r="C297" s="18">
        <v>2022</v>
      </c>
      <c r="D297" s="18" t="s">
        <v>358</v>
      </c>
      <c r="E297" s="18" t="s">
        <v>359</v>
      </c>
      <c r="F297" s="18" t="s">
        <v>1163</v>
      </c>
      <c r="G297" s="19" t="s">
        <v>360</v>
      </c>
      <c r="H297" s="19" t="s">
        <v>361</v>
      </c>
      <c r="I297" s="143" t="s">
        <v>362</v>
      </c>
      <c r="J297" s="19" t="s">
        <v>1164</v>
      </c>
      <c r="K297" s="19" t="s">
        <v>1170</v>
      </c>
      <c r="L297" s="19" t="s">
        <v>1171</v>
      </c>
      <c r="M297" s="193">
        <v>4</v>
      </c>
      <c r="N297" s="20">
        <v>45139</v>
      </c>
      <c r="O297" s="20">
        <v>45280</v>
      </c>
      <c r="P297" s="110">
        <f t="shared" si="24"/>
        <v>20.100000000000001</v>
      </c>
      <c r="R297" s="167">
        <f t="shared" si="22"/>
        <v>0</v>
      </c>
      <c r="S297" s="8">
        <f t="shared" si="23"/>
        <v>0</v>
      </c>
      <c r="T297" s="8">
        <f t="shared" si="20"/>
        <v>0</v>
      </c>
      <c r="U297" s="8">
        <f t="shared" si="21"/>
        <v>0</v>
      </c>
      <c r="V297" s="168"/>
      <c r="W297" s="9"/>
      <c r="X297" s="9"/>
    </row>
    <row r="298" spans="1:24" ht="106.5" customHeight="1">
      <c r="A298" s="18" t="s">
        <v>25</v>
      </c>
      <c r="B298" s="18" t="s">
        <v>36</v>
      </c>
      <c r="C298" s="18">
        <v>2022</v>
      </c>
      <c r="D298" s="18" t="s">
        <v>366</v>
      </c>
      <c r="E298" s="18" t="s">
        <v>367</v>
      </c>
      <c r="F298" s="18" t="s">
        <v>1163</v>
      </c>
      <c r="G298" s="19" t="s">
        <v>368</v>
      </c>
      <c r="H298" s="19" t="s">
        <v>369</v>
      </c>
      <c r="I298" s="19" t="s">
        <v>370</v>
      </c>
      <c r="J298" s="19" t="s">
        <v>328</v>
      </c>
      <c r="K298" s="19" t="s">
        <v>329</v>
      </c>
      <c r="L298" s="19" t="s">
        <v>1167</v>
      </c>
      <c r="M298" s="193">
        <v>4</v>
      </c>
      <c r="N298" s="20">
        <v>45139</v>
      </c>
      <c r="O298" s="20">
        <v>45280</v>
      </c>
      <c r="P298" s="18">
        <f t="shared" si="24"/>
        <v>20.100000000000001</v>
      </c>
      <c r="R298" s="167">
        <f t="shared" si="22"/>
        <v>0</v>
      </c>
      <c r="S298" s="8">
        <f t="shared" si="23"/>
        <v>0</v>
      </c>
      <c r="T298" s="8">
        <f t="shared" si="20"/>
        <v>0</v>
      </c>
      <c r="U298" s="8">
        <f t="shared" si="21"/>
        <v>0</v>
      </c>
      <c r="V298" s="168"/>
      <c r="W298" s="9"/>
      <c r="X298" s="9"/>
    </row>
    <row r="299" spans="1:24" ht="106.5" customHeight="1">
      <c r="A299" s="18" t="s">
        <v>25</v>
      </c>
      <c r="B299" s="18" t="s">
        <v>36</v>
      </c>
      <c r="C299" s="18">
        <v>2022</v>
      </c>
      <c r="D299" s="18" t="s">
        <v>366</v>
      </c>
      <c r="E299" s="18" t="s">
        <v>367</v>
      </c>
      <c r="F299" s="18" t="s">
        <v>1163</v>
      </c>
      <c r="G299" s="19" t="s">
        <v>368</v>
      </c>
      <c r="H299" s="19" t="s">
        <v>369</v>
      </c>
      <c r="I299" s="19" t="s">
        <v>370</v>
      </c>
      <c r="J299" s="19" t="s">
        <v>328</v>
      </c>
      <c r="K299" s="19" t="s">
        <v>1170</v>
      </c>
      <c r="L299" s="19" t="s">
        <v>1171</v>
      </c>
      <c r="M299" s="193">
        <v>4</v>
      </c>
      <c r="N299" s="20">
        <v>45139</v>
      </c>
      <c r="O299" s="20">
        <v>45280</v>
      </c>
      <c r="P299" s="18">
        <f t="shared" si="24"/>
        <v>20.100000000000001</v>
      </c>
      <c r="R299" s="167">
        <f t="shared" si="22"/>
        <v>0</v>
      </c>
      <c r="S299" s="8">
        <f t="shared" si="23"/>
        <v>0</v>
      </c>
      <c r="T299" s="8">
        <f t="shared" si="20"/>
        <v>0</v>
      </c>
      <c r="U299" s="8">
        <f t="shared" si="21"/>
        <v>0</v>
      </c>
      <c r="V299" s="168"/>
      <c r="W299" s="9"/>
      <c r="X299" s="9"/>
    </row>
    <row r="300" spans="1:24" ht="106.5" customHeight="1">
      <c r="A300" s="18" t="s">
        <v>25</v>
      </c>
      <c r="B300" s="18" t="s">
        <v>36</v>
      </c>
      <c r="C300" s="18">
        <v>2022</v>
      </c>
      <c r="D300" s="18" t="s">
        <v>366</v>
      </c>
      <c r="E300" s="18" t="s">
        <v>367</v>
      </c>
      <c r="F300" s="18" t="s">
        <v>1163</v>
      </c>
      <c r="G300" s="19" t="s">
        <v>368</v>
      </c>
      <c r="H300" s="19" t="s">
        <v>369</v>
      </c>
      <c r="I300" s="19" t="s">
        <v>370</v>
      </c>
      <c r="J300" s="19" t="s">
        <v>328</v>
      </c>
      <c r="K300" s="19" t="s">
        <v>332</v>
      </c>
      <c r="L300" s="19" t="s">
        <v>1171</v>
      </c>
      <c r="M300" s="193">
        <v>4</v>
      </c>
      <c r="N300" s="20">
        <v>45139</v>
      </c>
      <c r="O300" s="20">
        <v>45280</v>
      </c>
      <c r="P300" s="18">
        <f t="shared" si="24"/>
        <v>20.100000000000001</v>
      </c>
      <c r="R300" s="167">
        <f t="shared" si="22"/>
        <v>0</v>
      </c>
      <c r="S300" s="8">
        <f t="shared" si="23"/>
        <v>0</v>
      </c>
      <c r="T300" s="8">
        <f t="shared" si="20"/>
        <v>0</v>
      </c>
      <c r="U300" s="8">
        <f t="shared" si="21"/>
        <v>0</v>
      </c>
      <c r="V300" s="168"/>
      <c r="W300" s="9"/>
      <c r="X300" s="9"/>
    </row>
    <row r="301" spans="1:24" ht="106.5" customHeight="1">
      <c r="A301" s="18" t="s">
        <v>25</v>
      </c>
      <c r="B301" s="18" t="s">
        <v>36</v>
      </c>
      <c r="C301" s="18">
        <v>2022</v>
      </c>
      <c r="D301" s="18" t="s">
        <v>366</v>
      </c>
      <c r="E301" s="18" t="s">
        <v>367</v>
      </c>
      <c r="F301" s="18" t="s">
        <v>1163</v>
      </c>
      <c r="G301" s="19" t="s">
        <v>368</v>
      </c>
      <c r="H301" s="19" t="s">
        <v>369</v>
      </c>
      <c r="I301" s="19" t="s">
        <v>370</v>
      </c>
      <c r="J301" s="19" t="s">
        <v>328</v>
      </c>
      <c r="K301" s="19" t="s">
        <v>1172</v>
      </c>
      <c r="L301" s="19" t="s">
        <v>1167</v>
      </c>
      <c r="M301" s="193">
        <v>4</v>
      </c>
      <c r="N301" s="20">
        <v>45139</v>
      </c>
      <c r="O301" s="20">
        <v>45280</v>
      </c>
      <c r="P301" s="18">
        <f t="shared" si="24"/>
        <v>20.100000000000001</v>
      </c>
      <c r="R301" s="167">
        <f t="shared" si="22"/>
        <v>0</v>
      </c>
      <c r="S301" s="8">
        <f t="shared" si="23"/>
        <v>0</v>
      </c>
      <c r="T301" s="8">
        <f t="shared" si="20"/>
        <v>0</v>
      </c>
      <c r="U301" s="8">
        <f t="shared" si="21"/>
        <v>0</v>
      </c>
      <c r="V301" s="168"/>
      <c r="W301" s="9"/>
      <c r="X301" s="9"/>
    </row>
    <row r="302" spans="1:24" ht="106.5" customHeight="1">
      <c r="A302" s="29" t="s">
        <v>25</v>
      </c>
      <c r="B302" s="29" t="s">
        <v>292</v>
      </c>
      <c r="C302" s="29">
        <v>2020</v>
      </c>
      <c r="D302" s="29" t="s">
        <v>293</v>
      </c>
      <c r="E302" s="29" t="s">
        <v>294</v>
      </c>
      <c r="F302" s="29" t="s">
        <v>1187</v>
      </c>
      <c r="G302" s="43" t="s">
        <v>295</v>
      </c>
      <c r="H302" s="43" t="s">
        <v>296</v>
      </c>
      <c r="I302" s="43" t="s">
        <v>1188</v>
      </c>
      <c r="J302" s="43" t="s">
        <v>1189</v>
      </c>
      <c r="K302" s="43" t="s">
        <v>1256</v>
      </c>
      <c r="L302" s="29" t="s">
        <v>479</v>
      </c>
      <c r="M302" s="238" t="s">
        <v>464</v>
      </c>
      <c r="N302" s="30">
        <v>45139</v>
      </c>
      <c r="O302" s="30">
        <v>45199</v>
      </c>
      <c r="P302" s="12">
        <f t="shared" si="24"/>
        <v>8.6</v>
      </c>
      <c r="Q302" s="184"/>
      <c r="R302" s="185">
        <f t="shared" si="22"/>
        <v>0</v>
      </c>
      <c r="S302" s="12">
        <f t="shared" si="23"/>
        <v>0</v>
      </c>
      <c r="T302" s="12">
        <f t="shared" si="20"/>
        <v>0</v>
      </c>
      <c r="U302" s="8">
        <f t="shared" si="21"/>
        <v>0</v>
      </c>
      <c r="V302" s="168"/>
      <c r="W302" s="9"/>
      <c r="X302" s="9"/>
    </row>
    <row r="303" spans="1:24" ht="106.5" customHeight="1">
      <c r="A303" s="29" t="s">
        <v>25</v>
      </c>
      <c r="B303" s="29" t="s">
        <v>292</v>
      </c>
      <c r="C303" s="29">
        <v>2020</v>
      </c>
      <c r="D303" s="29" t="s">
        <v>293</v>
      </c>
      <c r="E303" s="29" t="s">
        <v>294</v>
      </c>
      <c r="F303" s="29" t="s">
        <v>1187</v>
      </c>
      <c r="G303" s="43" t="s">
        <v>295</v>
      </c>
      <c r="H303" s="43" t="s">
        <v>296</v>
      </c>
      <c r="I303" s="43" t="s">
        <v>1188</v>
      </c>
      <c r="J303" s="43" t="s">
        <v>1189</v>
      </c>
      <c r="K303" s="43" t="s">
        <v>1257</v>
      </c>
      <c r="L303" s="29" t="s">
        <v>466</v>
      </c>
      <c r="M303" s="238" t="s">
        <v>464</v>
      </c>
      <c r="N303" s="30">
        <v>45170</v>
      </c>
      <c r="O303" s="30">
        <v>45199</v>
      </c>
      <c r="P303" s="12">
        <f t="shared" si="24"/>
        <v>4.0999999999999996</v>
      </c>
      <c r="Q303" s="184"/>
      <c r="R303" s="185">
        <f t="shared" si="22"/>
        <v>0</v>
      </c>
      <c r="S303" s="12">
        <f t="shared" si="23"/>
        <v>0</v>
      </c>
      <c r="T303" s="12">
        <f t="shared" si="20"/>
        <v>0</v>
      </c>
      <c r="U303" s="8">
        <f t="shared" si="21"/>
        <v>0</v>
      </c>
      <c r="V303" s="168"/>
      <c r="W303" s="9"/>
      <c r="X303" s="9"/>
    </row>
    <row r="304" spans="1:24" ht="106.5" customHeight="1">
      <c r="A304" s="29" t="s">
        <v>25</v>
      </c>
      <c r="B304" s="29" t="s">
        <v>292</v>
      </c>
      <c r="C304" s="29">
        <v>2020</v>
      </c>
      <c r="D304" s="29" t="s">
        <v>293</v>
      </c>
      <c r="E304" s="29" t="s">
        <v>294</v>
      </c>
      <c r="F304" s="29" t="s">
        <v>1187</v>
      </c>
      <c r="G304" s="43" t="s">
        <v>295</v>
      </c>
      <c r="H304" s="43" t="s">
        <v>296</v>
      </c>
      <c r="I304" s="43" t="s">
        <v>1188</v>
      </c>
      <c r="J304" s="43" t="s">
        <v>1189</v>
      </c>
      <c r="K304" s="43" t="s">
        <v>1258</v>
      </c>
      <c r="L304" s="29" t="s">
        <v>479</v>
      </c>
      <c r="M304" s="238" t="s">
        <v>464</v>
      </c>
      <c r="N304" s="30">
        <v>45200</v>
      </c>
      <c r="O304" s="30">
        <v>45322</v>
      </c>
      <c r="P304" s="12">
        <f t="shared" si="24"/>
        <v>17.399999999999999</v>
      </c>
      <c r="Q304" s="184"/>
      <c r="R304" s="185">
        <f t="shared" si="22"/>
        <v>0</v>
      </c>
      <c r="S304" s="12">
        <f t="shared" si="23"/>
        <v>0</v>
      </c>
      <c r="T304" s="12">
        <f t="shared" si="20"/>
        <v>0</v>
      </c>
      <c r="U304" s="8">
        <f t="shared" si="21"/>
        <v>0</v>
      </c>
      <c r="V304" s="168"/>
      <c r="W304" s="9"/>
      <c r="X304" s="9"/>
    </row>
    <row r="305" spans="1:24" ht="106.5" customHeight="1">
      <c r="A305" s="29" t="s">
        <v>25</v>
      </c>
      <c r="B305" s="29" t="s">
        <v>292</v>
      </c>
      <c r="C305" s="29">
        <v>2020</v>
      </c>
      <c r="D305" s="29" t="s">
        <v>293</v>
      </c>
      <c r="E305" s="29" t="s">
        <v>294</v>
      </c>
      <c r="F305" s="29" t="s">
        <v>1187</v>
      </c>
      <c r="G305" s="43" t="s">
        <v>295</v>
      </c>
      <c r="H305" s="43" t="s">
        <v>296</v>
      </c>
      <c r="I305" s="43" t="s">
        <v>1188</v>
      </c>
      <c r="J305" s="43" t="s">
        <v>1189</v>
      </c>
      <c r="K305" s="43" t="s">
        <v>1259</v>
      </c>
      <c r="L305" s="29" t="s">
        <v>466</v>
      </c>
      <c r="M305" s="238" t="s">
        <v>1260</v>
      </c>
      <c r="N305" s="30">
        <v>45200</v>
      </c>
      <c r="O305" s="30">
        <v>45322</v>
      </c>
      <c r="P305" s="12">
        <f t="shared" si="24"/>
        <v>17.399999999999999</v>
      </c>
      <c r="Q305" s="184"/>
      <c r="R305" s="185">
        <f t="shared" si="22"/>
        <v>0</v>
      </c>
      <c r="S305" s="12">
        <f t="shared" si="23"/>
        <v>0</v>
      </c>
      <c r="T305" s="12">
        <f t="shared" si="20"/>
        <v>0</v>
      </c>
      <c r="U305" s="8">
        <f t="shared" si="21"/>
        <v>0</v>
      </c>
      <c r="V305" s="168"/>
      <c r="W305" s="9"/>
      <c r="X305" s="9"/>
    </row>
    <row r="306" spans="1:24" ht="106.5" customHeight="1">
      <c r="A306" s="29" t="s">
        <v>25</v>
      </c>
      <c r="B306" s="29" t="s">
        <v>292</v>
      </c>
      <c r="C306" s="29">
        <v>2020</v>
      </c>
      <c r="D306" s="29" t="s">
        <v>293</v>
      </c>
      <c r="E306" s="29" t="s">
        <v>294</v>
      </c>
      <c r="F306" s="29" t="s">
        <v>1187</v>
      </c>
      <c r="G306" s="43" t="s">
        <v>295</v>
      </c>
      <c r="H306" s="43" t="s">
        <v>296</v>
      </c>
      <c r="I306" s="43" t="s">
        <v>1188</v>
      </c>
      <c r="J306" s="43" t="s">
        <v>1193</v>
      </c>
      <c r="K306" s="43" t="s">
        <v>1194</v>
      </c>
      <c r="L306" s="29" t="s">
        <v>1195</v>
      </c>
      <c r="M306" s="238">
        <v>1</v>
      </c>
      <c r="N306" s="30">
        <v>45139</v>
      </c>
      <c r="O306" s="30">
        <v>45199</v>
      </c>
      <c r="P306" s="12">
        <f t="shared" si="24"/>
        <v>8.6</v>
      </c>
      <c r="Q306" s="184"/>
      <c r="R306" s="185">
        <f t="shared" si="22"/>
        <v>0</v>
      </c>
      <c r="S306" s="12">
        <f t="shared" si="23"/>
        <v>0</v>
      </c>
      <c r="T306" s="12">
        <f t="shared" si="20"/>
        <v>0</v>
      </c>
      <c r="U306" s="8">
        <f t="shared" si="21"/>
        <v>0</v>
      </c>
      <c r="V306" s="168"/>
      <c r="W306" s="9"/>
      <c r="X306" s="9"/>
    </row>
    <row r="307" spans="1:24" ht="106.5" customHeight="1">
      <c r="A307" s="29" t="s">
        <v>25</v>
      </c>
      <c r="B307" s="29" t="s">
        <v>292</v>
      </c>
      <c r="C307" s="29">
        <v>2020</v>
      </c>
      <c r="D307" s="29" t="s">
        <v>293</v>
      </c>
      <c r="E307" s="29" t="s">
        <v>294</v>
      </c>
      <c r="F307" s="29" t="s">
        <v>1187</v>
      </c>
      <c r="G307" s="43" t="s">
        <v>295</v>
      </c>
      <c r="H307" s="43" t="s">
        <v>296</v>
      </c>
      <c r="I307" s="43" t="s">
        <v>1188</v>
      </c>
      <c r="J307" s="43" t="s">
        <v>1193</v>
      </c>
      <c r="K307" s="43" t="s">
        <v>1261</v>
      </c>
      <c r="L307" s="29" t="s">
        <v>466</v>
      </c>
      <c r="M307" s="238">
        <v>1</v>
      </c>
      <c r="N307" s="30">
        <v>45200</v>
      </c>
      <c r="O307" s="30">
        <v>45291</v>
      </c>
      <c r="P307" s="12">
        <f t="shared" si="24"/>
        <v>13</v>
      </c>
      <c r="Q307" s="184"/>
      <c r="R307" s="185">
        <f t="shared" si="22"/>
        <v>0</v>
      </c>
      <c r="S307" s="12">
        <f t="shared" si="23"/>
        <v>0</v>
      </c>
      <c r="T307" s="12">
        <f t="shared" si="20"/>
        <v>0</v>
      </c>
      <c r="U307" s="8">
        <f t="shared" si="21"/>
        <v>0</v>
      </c>
      <c r="V307" s="168"/>
      <c r="W307" s="9"/>
      <c r="X307" s="9"/>
    </row>
    <row r="308" spans="1:24" ht="106.5" customHeight="1">
      <c r="A308" s="29" t="s">
        <v>25</v>
      </c>
      <c r="B308" s="29" t="s">
        <v>73</v>
      </c>
      <c r="C308" s="29">
        <v>2021</v>
      </c>
      <c r="D308" s="29" t="s">
        <v>252</v>
      </c>
      <c r="E308" s="29" t="s">
        <v>253</v>
      </c>
      <c r="F308" s="29" t="s">
        <v>1187</v>
      </c>
      <c r="G308" s="43" t="s">
        <v>1196</v>
      </c>
      <c r="H308" s="43" t="s">
        <v>255</v>
      </c>
      <c r="I308" s="43" t="s">
        <v>1188</v>
      </c>
      <c r="J308" s="43" t="s">
        <v>1197</v>
      </c>
      <c r="K308" s="43" t="s">
        <v>1262</v>
      </c>
      <c r="L308" s="29" t="s">
        <v>479</v>
      </c>
      <c r="M308" s="238" t="s">
        <v>464</v>
      </c>
      <c r="N308" s="30">
        <v>45139</v>
      </c>
      <c r="O308" s="30">
        <v>45199</v>
      </c>
      <c r="P308" s="12">
        <f t="shared" si="24"/>
        <v>8.6</v>
      </c>
      <c r="Q308" s="184"/>
      <c r="R308" s="185">
        <f t="shared" si="22"/>
        <v>0</v>
      </c>
      <c r="S308" s="12">
        <f t="shared" si="23"/>
        <v>0</v>
      </c>
      <c r="T308" s="12">
        <f t="shared" si="20"/>
        <v>0</v>
      </c>
      <c r="U308" s="8">
        <f t="shared" si="21"/>
        <v>0</v>
      </c>
      <c r="V308" s="168"/>
      <c r="W308" s="9"/>
      <c r="X308" s="9"/>
    </row>
    <row r="309" spans="1:24" ht="106.5" customHeight="1">
      <c r="A309" s="29" t="s">
        <v>25</v>
      </c>
      <c r="B309" s="29" t="s">
        <v>73</v>
      </c>
      <c r="C309" s="29">
        <v>2021</v>
      </c>
      <c r="D309" s="29" t="s">
        <v>252</v>
      </c>
      <c r="E309" s="29" t="s">
        <v>253</v>
      </c>
      <c r="F309" s="29" t="s">
        <v>1187</v>
      </c>
      <c r="G309" s="43" t="s">
        <v>1196</v>
      </c>
      <c r="H309" s="43" t="s">
        <v>255</v>
      </c>
      <c r="I309" s="43" t="s">
        <v>1188</v>
      </c>
      <c r="J309" s="43" t="s">
        <v>1197</v>
      </c>
      <c r="K309" s="43" t="s">
        <v>1263</v>
      </c>
      <c r="L309" s="29" t="s">
        <v>466</v>
      </c>
      <c r="M309" s="238" t="s">
        <v>464</v>
      </c>
      <c r="N309" s="30">
        <v>45170</v>
      </c>
      <c r="O309" s="30">
        <v>45199</v>
      </c>
      <c r="P309" s="12">
        <f t="shared" si="24"/>
        <v>4.0999999999999996</v>
      </c>
      <c r="Q309" s="184"/>
      <c r="R309" s="185">
        <f t="shared" si="22"/>
        <v>0</v>
      </c>
      <c r="S309" s="12">
        <f t="shared" si="23"/>
        <v>0</v>
      </c>
      <c r="T309" s="12">
        <f t="shared" si="20"/>
        <v>0</v>
      </c>
      <c r="U309" s="8">
        <f t="shared" si="21"/>
        <v>0</v>
      </c>
      <c r="V309" s="168"/>
      <c r="W309" s="9"/>
      <c r="X309" s="9"/>
    </row>
    <row r="310" spans="1:24" ht="106.5" customHeight="1">
      <c r="A310" s="29" t="s">
        <v>25</v>
      </c>
      <c r="B310" s="29" t="s">
        <v>73</v>
      </c>
      <c r="C310" s="29">
        <v>2021</v>
      </c>
      <c r="D310" s="29" t="s">
        <v>252</v>
      </c>
      <c r="E310" s="29" t="s">
        <v>253</v>
      </c>
      <c r="F310" s="29" t="s">
        <v>1187</v>
      </c>
      <c r="G310" s="43" t="s">
        <v>1196</v>
      </c>
      <c r="H310" s="43" t="s">
        <v>255</v>
      </c>
      <c r="I310" s="43" t="s">
        <v>1188</v>
      </c>
      <c r="J310" s="43" t="s">
        <v>1197</v>
      </c>
      <c r="K310" s="43" t="s">
        <v>1258</v>
      </c>
      <c r="L310" s="29" t="s">
        <v>479</v>
      </c>
      <c r="M310" s="238" t="s">
        <v>464</v>
      </c>
      <c r="N310" s="30">
        <v>45200</v>
      </c>
      <c r="O310" s="30">
        <v>45322</v>
      </c>
      <c r="P310" s="12">
        <f t="shared" si="24"/>
        <v>17.399999999999999</v>
      </c>
      <c r="Q310" s="184"/>
      <c r="R310" s="185">
        <f t="shared" si="22"/>
        <v>0</v>
      </c>
      <c r="S310" s="12">
        <f t="shared" si="23"/>
        <v>0</v>
      </c>
      <c r="T310" s="12">
        <f t="shared" si="20"/>
        <v>0</v>
      </c>
      <c r="U310" s="8">
        <f t="shared" si="21"/>
        <v>0</v>
      </c>
      <c r="V310" s="168"/>
      <c r="W310" s="9"/>
      <c r="X310" s="9"/>
    </row>
    <row r="311" spans="1:24" ht="106.5" customHeight="1">
      <c r="A311" s="29" t="s">
        <v>25</v>
      </c>
      <c r="B311" s="29" t="s">
        <v>73</v>
      </c>
      <c r="C311" s="29">
        <v>2021</v>
      </c>
      <c r="D311" s="29" t="s">
        <v>252</v>
      </c>
      <c r="E311" s="29" t="s">
        <v>253</v>
      </c>
      <c r="F311" s="29" t="s">
        <v>1187</v>
      </c>
      <c r="G311" s="43" t="s">
        <v>1196</v>
      </c>
      <c r="H311" s="43" t="s">
        <v>255</v>
      </c>
      <c r="I311" s="43" t="s">
        <v>1188</v>
      </c>
      <c r="J311" s="43" t="s">
        <v>1197</v>
      </c>
      <c r="K311" s="43" t="s">
        <v>1259</v>
      </c>
      <c r="L311" s="29" t="s">
        <v>466</v>
      </c>
      <c r="M311" s="238" t="s">
        <v>1260</v>
      </c>
      <c r="N311" s="30">
        <v>45200</v>
      </c>
      <c r="O311" s="30">
        <v>45322</v>
      </c>
      <c r="P311" s="12">
        <f t="shared" si="24"/>
        <v>17.399999999999999</v>
      </c>
      <c r="Q311" s="184"/>
      <c r="R311" s="185">
        <f t="shared" si="22"/>
        <v>0</v>
      </c>
      <c r="S311" s="12">
        <f t="shared" si="23"/>
        <v>0</v>
      </c>
      <c r="T311" s="12">
        <f t="shared" si="20"/>
        <v>0</v>
      </c>
      <c r="U311" s="8">
        <f t="shared" si="21"/>
        <v>0</v>
      </c>
      <c r="V311" s="168"/>
      <c r="W311" s="9"/>
      <c r="X311" s="9"/>
    </row>
    <row r="312" spans="1:24" ht="106.5" customHeight="1">
      <c r="A312" s="29" t="s">
        <v>25</v>
      </c>
      <c r="B312" s="29" t="s">
        <v>73</v>
      </c>
      <c r="C312" s="29">
        <v>2021</v>
      </c>
      <c r="D312" s="29" t="s">
        <v>252</v>
      </c>
      <c r="E312" s="29" t="s">
        <v>253</v>
      </c>
      <c r="F312" s="29" t="s">
        <v>1187</v>
      </c>
      <c r="G312" s="43" t="s">
        <v>1196</v>
      </c>
      <c r="H312" s="43" t="s">
        <v>255</v>
      </c>
      <c r="I312" s="43" t="s">
        <v>1188</v>
      </c>
      <c r="J312" s="43" t="s">
        <v>1199</v>
      </c>
      <c r="K312" s="43" t="s">
        <v>1194</v>
      </c>
      <c r="L312" s="29" t="s">
        <v>1195</v>
      </c>
      <c r="M312" s="238">
        <v>1</v>
      </c>
      <c r="N312" s="30">
        <v>45139</v>
      </c>
      <c r="O312" s="30">
        <v>45199</v>
      </c>
      <c r="P312" s="12">
        <f t="shared" si="24"/>
        <v>8.6</v>
      </c>
      <c r="Q312" s="184"/>
      <c r="R312" s="185">
        <f t="shared" si="22"/>
        <v>0</v>
      </c>
      <c r="S312" s="12">
        <f t="shared" si="23"/>
        <v>0</v>
      </c>
      <c r="T312" s="12">
        <f t="shared" si="20"/>
        <v>0</v>
      </c>
      <c r="U312" s="8">
        <f t="shared" si="21"/>
        <v>0</v>
      </c>
      <c r="V312" s="168"/>
      <c r="W312" s="9"/>
      <c r="X312" s="9"/>
    </row>
    <row r="313" spans="1:24" ht="106.5" customHeight="1">
      <c r="A313" s="29" t="s">
        <v>25</v>
      </c>
      <c r="B313" s="29" t="s">
        <v>73</v>
      </c>
      <c r="C313" s="29">
        <v>2021</v>
      </c>
      <c r="D313" s="29" t="s">
        <v>252</v>
      </c>
      <c r="E313" s="29" t="s">
        <v>253</v>
      </c>
      <c r="F313" s="29" t="s">
        <v>1187</v>
      </c>
      <c r="G313" s="43" t="s">
        <v>1196</v>
      </c>
      <c r="H313" s="43" t="s">
        <v>255</v>
      </c>
      <c r="I313" s="43" t="s">
        <v>1188</v>
      </c>
      <c r="J313" s="43" t="s">
        <v>1199</v>
      </c>
      <c r="K313" s="43" t="s">
        <v>1261</v>
      </c>
      <c r="L313" s="29" t="s">
        <v>466</v>
      </c>
      <c r="M313" s="238">
        <v>1</v>
      </c>
      <c r="N313" s="30">
        <v>45200</v>
      </c>
      <c r="O313" s="30">
        <v>45291</v>
      </c>
      <c r="P313" s="12">
        <f t="shared" si="24"/>
        <v>13</v>
      </c>
      <c r="Q313" s="184"/>
      <c r="R313" s="185">
        <f t="shared" si="22"/>
        <v>0</v>
      </c>
      <c r="S313" s="12">
        <f t="shared" si="23"/>
        <v>0</v>
      </c>
      <c r="T313" s="12">
        <f t="shared" si="20"/>
        <v>0</v>
      </c>
      <c r="U313" s="8">
        <f t="shared" si="21"/>
        <v>0</v>
      </c>
      <c r="V313" s="168"/>
      <c r="W313" s="9"/>
      <c r="X313" s="9"/>
    </row>
    <row r="314" spans="1:24" ht="106.5" customHeight="1">
      <c r="A314" s="29" t="s">
        <v>25</v>
      </c>
      <c r="B314" s="29" t="s">
        <v>73</v>
      </c>
      <c r="C314" s="29">
        <v>2021</v>
      </c>
      <c r="D314" s="29" t="s">
        <v>252</v>
      </c>
      <c r="E314" s="29" t="s">
        <v>253</v>
      </c>
      <c r="F314" s="29" t="s">
        <v>1187</v>
      </c>
      <c r="G314" s="43" t="s">
        <v>1196</v>
      </c>
      <c r="H314" s="43" t="s">
        <v>255</v>
      </c>
      <c r="I314" s="43" t="s">
        <v>1188</v>
      </c>
      <c r="J314" s="43" t="s">
        <v>1264</v>
      </c>
      <c r="K314" s="43" t="s">
        <v>1265</v>
      </c>
      <c r="L314" s="29" t="s">
        <v>1266</v>
      </c>
      <c r="M314" s="238">
        <v>1</v>
      </c>
      <c r="N314" s="30">
        <v>45170</v>
      </c>
      <c r="O314" s="30">
        <v>45291</v>
      </c>
      <c r="P314" s="12">
        <f t="shared" si="24"/>
        <v>17.3</v>
      </c>
      <c r="Q314" s="184"/>
      <c r="R314" s="185">
        <f t="shared" si="22"/>
        <v>0</v>
      </c>
      <c r="S314" s="12">
        <f t="shared" si="23"/>
        <v>0</v>
      </c>
      <c r="T314" s="12">
        <f t="shared" si="20"/>
        <v>0</v>
      </c>
      <c r="U314" s="8">
        <f t="shared" si="21"/>
        <v>0</v>
      </c>
      <c r="V314" s="168"/>
      <c r="W314" s="9"/>
      <c r="X314" s="9"/>
    </row>
    <row r="315" spans="1:24" ht="106.5" customHeight="1">
      <c r="A315" s="29" t="s">
        <v>25</v>
      </c>
      <c r="B315" s="29" t="s">
        <v>73</v>
      </c>
      <c r="C315" s="29">
        <v>2021</v>
      </c>
      <c r="D315" s="29" t="s">
        <v>252</v>
      </c>
      <c r="E315" s="29" t="s">
        <v>253</v>
      </c>
      <c r="F315" s="29" t="s">
        <v>1187</v>
      </c>
      <c r="G315" s="43" t="s">
        <v>1196</v>
      </c>
      <c r="H315" s="43" t="s">
        <v>255</v>
      </c>
      <c r="I315" s="43" t="s">
        <v>1188</v>
      </c>
      <c r="J315" s="43" t="s">
        <v>1264</v>
      </c>
      <c r="K315" s="43" t="s">
        <v>1267</v>
      </c>
      <c r="L315" s="29" t="s">
        <v>1268</v>
      </c>
      <c r="M315" s="238">
        <v>2</v>
      </c>
      <c r="N315" s="30">
        <v>45170</v>
      </c>
      <c r="O315" s="30">
        <v>45291</v>
      </c>
      <c r="P315" s="12">
        <f t="shared" si="24"/>
        <v>17.3</v>
      </c>
      <c r="Q315" s="184"/>
      <c r="R315" s="185">
        <f t="shared" si="22"/>
        <v>0</v>
      </c>
      <c r="S315" s="12">
        <f t="shared" si="23"/>
        <v>0</v>
      </c>
      <c r="T315" s="12">
        <f t="shared" si="20"/>
        <v>0</v>
      </c>
      <c r="U315" s="8">
        <f t="shared" si="21"/>
        <v>0</v>
      </c>
      <c r="V315" s="168"/>
      <c r="W315" s="9"/>
      <c r="X315" s="9"/>
    </row>
    <row r="316" spans="1:24" ht="106.5" customHeight="1">
      <c r="A316" s="29" t="s">
        <v>25</v>
      </c>
      <c r="B316" s="29" t="s">
        <v>36</v>
      </c>
      <c r="C316" s="29">
        <v>2022</v>
      </c>
      <c r="D316" s="29" t="s">
        <v>263</v>
      </c>
      <c r="E316" s="29" t="s">
        <v>253</v>
      </c>
      <c r="F316" s="29" t="s">
        <v>1187</v>
      </c>
      <c r="G316" s="43" t="s">
        <v>301</v>
      </c>
      <c r="H316" s="43" t="s">
        <v>265</v>
      </c>
      <c r="I316" s="43" t="s">
        <v>1217</v>
      </c>
      <c r="J316" s="43" t="s">
        <v>1197</v>
      </c>
      <c r="K316" s="43" t="s">
        <v>1262</v>
      </c>
      <c r="L316" s="29" t="s">
        <v>479</v>
      </c>
      <c r="M316" s="238" t="s">
        <v>464</v>
      </c>
      <c r="N316" s="30">
        <v>45139</v>
      </c>
      <c r="O316" s="30">
        <v>45199</v>
      </c>
      <c r="P316" s="12">
        <f t="shared" si="24"/>
        <v>8.6</v>
      </c>
      <c r="Q316" s="184"/>
      <c r="R316" s="185">
        <f t="shared" si="22"/>
        <v>0</v>
      </c>
      <c r="S316" s="12">
        <f t="shared" si="23"/>
        <v>0</v>
      </c>
      <c r="T316" s="12">
        <f t="shared" si="20"/>
        <v>0</v>
      </c>
      <c r="U316" s="8">
        <f t="shared" si="21"/>
        <v>0</v>
      </c>
      <c r="V316" s="168"/>
      <c r="W316" s="9"/>
      <c r="X316" s="9"/>
    </row>
    <row r="317" spans="1:24" ht="106.5" customHeight="1">
      <c r="A317" s="29" t="s">
        <v>25</v>
      </c>
      <c r="B317" s="29" t="s">
        <v>36</v>
      </c>
      <c r="C317" s="29">
        <v>2022</v>
      </c>
      <c r="D317" s="29" t="s">
        <v>263</v>
      </c>
      <c r="E317" s="29" t="s">
        <v>253</v>
      </c>
      <c r="F317" s="29" t="s">
        <v>1187</v>
      </c>
      <c r="G317" s="43" t="s">
        <v>301</v>
      </c>
      <c r="H317" s="43" t="s">
        <v>265</v>
      </c>
      <c r="I317" s="43" t="s">
        <v>1217</v>
      </c>
      <c r="J317" s="43" t="s">
        <v>1197</v>
      </c>
      <c r="K317" s="43" t="s">
        <v>1263</v>
      </c>
      <c r="L317" s="29" t="s">
        <v>466</v>
      </c>
      <c r="M317" s="238" t="s">
        <v>464</v>
      </c>
      <c r="N317" s="30">
        <v>45170</v>
      </c>
      <c r="O317" s="30">
        <v>45199</v>
      </c>
      <c r="P317" s="12">
        <f t="shared" si="24"/>
        <v>4.0999999999999996</v>
      </c>
      <c r="Q317" s="184"/>
      <c r="R317" s="185">
        <f t="shared" si="22"/>
        <v>0</v>
      </c>
      <c r="S317" s="12">
        <f t="shared" si="23"/>
        <v>0</v>
      </c>
      <c r="T317" s="12">
        <f t="shared" si="20"/>
        <v>0</v>
      </c>
      <c r="U317" s="8">
        <f t="shared" si="21"/>
        <v>0</v>
      </c>
      <c r="V317" s="168"/>
      <c r="W317" s="9"/>
      <c r="X317" s="9"/>
    </row>
    <row r="318" spans="1:24" ht="106.5" customHeight="1">
      <c r="A318" s="29" t="s">
        <v>25</v>
      </c>
      <c r="B318" s="29" t="s">
        <v>36</v>
      </c>
      <c r="C318" s="29">
        <v>2022</v>
      </c>
      <c r="D318" s="29" t="s">
        <v>263</v>
      </c>
      <c r="E318" s="29" t="s">
        <v>253</v>
      </c>
      <c r="F318" s="29" t="s">
        <v>1187</v>
      </c>
      <c r="G318" s="43" t="s">
        <v>301</v>
      </c>
      <c r="H318" s="43" t="s">
        <v>265</v>
      </c>
      <c r="I318" s="43" t="s">
        <v>1217</v>
      </c>
      <c r="J318" s="43" t="s">
        <v>1197</v>
      </c>
      <c r="K318" s="43" t="s">
        <v>1258</v>
      </c>
      <c r="L318" s="29" t="s">
        <v>479</v>
      </c>
      <c r="M318" s="238" t="s">
        <v>464</v>
      </c>
      <c r="N318" s="30">
        <v>45200</v>
      </c>
      <c r="O318" s="30">
        <v>45322</v>
      </c>
      <c r="P318" s="12">
        <f t="shared" si="24"/>
        <v>17.399999999999999</v>
      </c>
      <c r="Q318" s="184"/>
      <c r="R318" s="185">
        <f t="shared" si="22"/>
        <v>0</v>
      </c>
      <c r="S318" s="12">
        <f t="shared" si="23"/>
        <v>0</v>
      </c>
      <c r="T318" s="12">
        <f t="shared" si="20"/>
        <v>0</v>
      </c>
      <c r="U318" s="8">
        <f t="shared" si="21"/>
        <v>0</v>
      </c>
      <c r="V318" s="168"/>
      <c r="W318" s="9"/>
      <c r="X318" s="9"/>
    </row>
    <row r="319" spans="1:24" ht="106.5" customHeight="1">
      <c r="A319" s="29" t="s">
        <v>25</v>
      </c>
      <c r="B319" s="29" t="s">
        <v>36</v>
      </c>
      <c r="C319" s="29">
        <v>2022</v>
      </c>
      <c r="D319" s="29" t="s">
        <v>263</v>
      </c>
      <c r="E319" s="29" t="s">
        <v>253</v>
      </c>
      <c r="F319" s="29" t="s">
        <v>1187</v>
      </c>
      <c r="G319" s="43" t="s">
        <v>301</v>
      </c>
      <c r="H319" s="43" t="s">
        <v>265</v>
      </c>
      <c r="I319" s="43" t="s">
        <v>1217</v>
      </c>
      <c r="J319" s="43" t="s">
        <v>1197</v>
      </c>
      <c r="K319" s="43" t="s">
        <v>1259</v>
      </c>
      <c r="L319" s="29" t="s">
        <v>466</v>
      </c>
      <c r="M319" s="238" t="s">
        <v>1260</v>
      </c>
      <c r="N319" s="30">
        <v>45200</v>
      </c>
      <c r="O319" s="30">
        <v>45322</v>
      </c>
      <c r="P319" s="12">
        <f t="shared" si="24"/>
        <v>17.399999999999999</v>
      </c>
      <c r="Q319" s="184"/>
      <c r="R319" s="185">
        <f t="shared" si="22"/>
        <v>0</v>
      </c>
      <c r="S319" s="12">
        <f t="shared" si="23"/>
        <v>0</v>
      </c>
      <c r="T319" s="12">
        <f t="shared" si="20"/>
        <v>0</v>
      </c>
      <c r="U319" s="8">
        <f t="shared" si="21"/>
        <v>0</v>
      </c>
      <c r="V319" s="168"/>
      <c r="W319" s="9"/>
      <c r="X319" s="9"/>
    </row>
    <row r="320" spans="1:24" ht="106.5" customHeight="1">
      <c r="A320" s="29" t="s">
        <v>25</v>
      </c>
      <c r="B320" s="29" t="s">
        <v>36</v>
      </c>
      <c r="C320" s="29">
        <v>2022</v>
      </c>
      <c r="D320" s="29" t="s">
        <v>263</v>
      </c>
      <c r="E320" s="29" t="s">
        <v>253</v>
      </c>
      <c r="F320" s="29" t="s">
        <v>1187</v>
      </c>
      <c r="G320" s="43" t="s">
        <v>301</v>
      </c>
      <c r="H320" s="43" t="s">
        <v>265</v>
      </c>
      <c r="I320" s="43" t="s">
        <v>1217</v>
      </c>
      <c r="J320" s="43" t="s">
        <v>1199</v>
      </c>
      <c r="K320" s="43" t="s">
        <v>1194</v>
      </c>
      <c r="L320" s="29" t="s">
        <v>1195</v>
      </c>
      <c r="M320" s="238">
        <v>1</v>
      </c>
      <c r="N320" s="30">
        <v>45139</v>
      </c>
      <c r="O320" s="30">
        <v>45199</v>
      </c>
      <c r="P320" s="12">
        <f t="shared" si="24"/>
        <v>8.6</v>
      </c>
      <c r="Q320" s="184"/>
      <c r="R320" s="185">
        <f t="shared" si="22"/>
        <v>0</v>
      </c>
      <c r="S320" s="12">
        <f t="shared" si="23"/>
        <v>0</v>
      </c>
      <c r="T320" s="12">
        <f t="shared" si="20"/>
        <v>0</v>
      </c>
      <c r="U320" s="8">
        <f t="shared" si="21"/>
        <v>0</v>
      </c>
      <c r="V320" s="168"/>
      <c r="W320" s="9"/>
      <c r="X320" s="9"/>
    </row>
    <row r="321" spans="1:24" ht="106.5" customHeight="1">
      <c r="A321" s="29" t="s">
        <v>25</v>
      </c>
      <c r="B321" s="29" t="s">
        <v>36</v>
      </c>
      <c r="C321" s="29">
        <v>2022</v>
      </c>
      <c r="D321" s="29" t="s">
        <v>263</v>
      </c>
      <c r="E321" s="29" t="s">
        <v>253</v>
      </c>
      <c r="F321" s="29" t="s">
        <v>1187</v>
      </c>
      <c r="G321" s="43" t="s">
        <v>301</v>
      </c>
      <c r="H321" s="43" t="s">
        <v>265</v>
      </c>
      <c r="I321" s="43" t="s">
        <v>1217</v>
      </c>
      <c r="J321" s="43" t="s">
        <v>1199</v>
      </c>
      <c r="K321" s="43" t="s">
        <v>1261</v>
      </c>
      <c r="L321" s="29" t="s">
        <v>466</v>
      </c>
      <c r="M321" s="238">
        <v>1</v>
      </c>
      <c r="N321" s="30">
        <v>45200</v>
      </c>
      <c r="O321" s="30">
        <v>45291</v>
      </c>
      <c r="P321" s="12">
        <f t="shared" si="24"/>
        <v>13</v>
      </c>
      <c r="Q321" s="184"/>
      <c r="R321" s="185">
        <f t="shared" si="22"/>
        <v>0</v>
      </c>
      <c r="S321" s="12">
        <f t="shared" si="23"/>
        <v>0</v>
      </c>
      <c r="T321" s="12">
        <f t="shared" si="20"/>
        <v>0</v>
      </c>
      <c r="U321" s="8">
        <f t="shared" si="21"/>
        <v>0</v>
      </c>
      <c r="V321" s="168"/>
      <c r="W321" s="9"/>
      <c r="X321" s="9"/>
    </row>
    <row r="322" spans="1:24" ht="106.5" customHeight="1">
      <c r="A322" s="29" t="s">
        <v>25</v>
      </c>
      <c r="B322" s="29" t="s">
        <v>36</v>
      </c>
      <c r="C322" s="29">
        <v>2022</v>
      </c>
      <c r="D322" s="29" t="s">
        <v>263</v>
      </c>
      <c r="E322" s="29" t="s">
        <v>253</v>
      </c>
      <c r="F322" s="29" t="s">
        <v>1187</v>
      </c>
      <c r="G322" s="43" t="s">
        <v>301</v>
      </c>
      <c r="H322" s="43" t="s">
        <v>265</v>
      </c>
      <c r="I322" s="43" t="s">
        <v>1217</v>
      </c>
      <c r="J322" s="43" t="s">
        <v>1222</v>
      </c>
      <c r="K322" s="43" t="s">
        <v>1277</v>
      </c>
      <c r="L322" s="29" t="s">
        <v>1269</v>
      </c>
      <c r="M322" s="238">
        <v>1</v>
      </c>
      <c r="N322" s="30">
        <v>45139</v>
      </c>
      <c r="O322" s="30">
        <v>45230</v>
      </c>
      <c r="P322" s="12">
        <f t="shared" si="24"/>
        <v>13</v>
      </c>
      <c r="Q322" s="184"/>
      <c r="R322" s="185">
        <f t="shared" si="22"/>
        <v>0</v>
      </c>
      <c r="S322" s="12">
        <f t="shared" si="23"/>
        <v>0</v>
      </c>
      <c r="T322" s="12">
        <f t="shared" si="20"/>
        <v>0</v>
      </c>
      <c r="U322" s="8">
        <f t="shared" si="21"/>
        <v>0</v>
      </c>
      <c r="V322" s="168"/>
      <c r="W322" s="9"/>
      <c r="X322" s="9"/>
    </row>
    <row r="323" spans="1:24" ht="106.5" customHeight="1">
      <c r="A323" s="29" t="s">
        <v>25</v>
      </c>
      <c r="B323" s="29" t="s">
        <v>36</v>
      </c>
      <c r="C323" s="29">
        <v>2022</v>
      </c>
      <c r="D323" s="29" t="s">
        <v>263</v>
      </c>
      <c r="E323" s="29" t="s">
        <v>253</v>
      </c>
      <c r="F323" s="29" t="s">
        <v>1187</v>
      </c>
      <c r="G323" s="43" t="s">
        <v>301</v>
      </c>
      <c r="H323" s="43" t="s">
        <v>265</v>
      </c>
      <c r="I323" s="43" t="s">
        <v>1217</v>
      </c>
      <c r="J323" s="43" t="s">
        <v>1222</v>
      </c>
      <c r="K323" s="43" t="s">
        <v>1270</v>
      </c>
      <c r="L323" s="29" t="s">
        <v>1271</v>
      </c>
      <c r="M323" s="238">
        <v>4</v>
      </c>
      <c r="N323" s="30">
        <v>45200</v>
      </c>
      <c r="O323" s="30">
        <v>45504</v>
      </c>
      <c r="P323" s="12">
        <f t="shared" si="24"/>
        <v>43.4</v>
      </c>
      <c r="Q323" s="184"/>
      <c r="R323" s="185">
        <f t="shared" si="22"/>
        <v>0</v>
      </c>
      <c r="S323" s="12">
        <f t="shared" si="23"/>
        <v>0</v>
      </c>
      <c r="T323" s="12">
        <f t="shared" si="20"/>
        <v>0</v>
      </c>
      <c r="U323" s="8">
        <f t="shared" si="21"/>
        <v>0</v>
      </c>
      <c r="V323" s="168"/>
      <c r="W323" s="9"/>
      <c r="X323" s="9"/>
    </row>
    <row r="324" spans="1:24" ht="106.5" customHeight="1">
      <c r="A324" s="29" t="s">
        <v>25</v>
      </c>
      <c r="B324" s="29" t="s">
        <v>36</v>
      </c>
      <c r="C324" s="29">
        <v>2022</v>
      </c>
      <c r="D324" s="29" t="s">
        <v>263</v>
      </c>
      <c r="E324" s="29" t="s">
        <v>253</v>
      </c>
      <c r="F324" s="29" t="s">
        <v>1187</v>
      </c>
      <c r="G324" s="43" t="s">
        <v>301</v>
      </c>
      <c r="H324" s="43" t="s">
        <v>265</v>
      </c>
      <c r="I324" s="43" t="s">
        <v>1217</v>
      </c>
      <c r="J324" s="43" t="s">
        <v>1222</v>
      </c>
      <c r="K324" s="43" t="s">
        <v>1272</v>
      </c>
      <c r="L324" s="29" t="s">
        <v>280</v>
      </c>
      <c r="M324" s="238">
        <v>3</v>
      </c>
      <c r="N324" s="30">
        <v>45231</v>
      </c>
      <c r="O324" s="30">
        <v>45504</v>
      </c>
      <c r="P324" s="12">
        <f t="shared" si="24"/>
        <v>39</v>
      </c>
      <c r="Q324" s="184"/>
      <c r="R324" s="185">
        <f t="shared" si="22"/>
        <v>0</v>
      </c>
      <c r="S324" s="12">
        <f t="shared" si="23"/>
        <v>0</v>
      </c>
      <c r="T324" s="12">
        <f t="shared" si="20"/>
        <v>0</v>
      </c>
      <c r="U324" s="8">
        <f t="shared" si="21"/>
        <v>0</v>
      </c>
      <c r="V324" s="168"/>
      <c r="W324" s="9"/>
      <c r="X324" s="9"/>
    </row>
    <row r="325" spans="1:24" ht="106.5" customHeight="1">
      <c r="A325" s="29" t="s">
        <v>25</v>
      </c>
      <c r="B325" s="29" t="s">
        <v>36</v>
      </c>
      <c r="C325" s="29">
        <v>2022</v>
      </c>
      <c r="D325" s="29" t="s">
        <v>263</v>
      </c>
      <c r="E325" s="29" t="s">
        <v>253</v>
      </c>
      <c r="F325" s="29" t="s">
        <v>1187</v>
      </c>
      <c r="G325" s="43" t="s">
        <v>301</v>
      </c>
      <c r="H325" s="43" t="s">
        <v>265</v>
      </c>
      <c r="I325" s="43" t="s">
        <v>1217</v>
      </c>
      <c r="J325" s="43" t="s">
        <v>1225</v>
      </c>
      <c r="K325" s="43" t="s">
        <v>1273</v>
      </c>
      <c r="L325" s="29" t="s">
        <v>1269</v>
      </c>
      <c r="M325" s="238">
        <v>1</v>
      </c>
      <c r="N325" s="30">
        <v>45139</v>
      </c>
      <c r="O325" s="30">
        <v>45230</v>
      </c>
      <c r="P325" s="12">
        <f t="shared" si="24"/>
        <v>13</v>
      </c>
      <c r="Q325" s="184"/>
      <c r="R325" s="185">
        <f t="shared" si="22"/>
        <v>0</v>
      </c>
      <c r="S325" s="12">
        <f t="shared" si="23"/>
        <v>0</v>
      </c>
      <c r="T325" s="12">
        <f t="shared" si="20"/>
        <v>0</v>
      </c>
      <c r="U325" s="8">
        <f t="shared" si="21"/>
        <v>0</v>
      </c>
      <c r="V325" s="168"/>
      <c r="W325" s="9"/>
      <c r="X325" s="9"/>
    </row>
    <row r="326" spans="1:24" ht="106.5" customHeight="1">
      <c r="A326" s="29" t="s">
        <v>25</v>
      </c>
      <c r="B326" s="29" t="s">
        <v>36</v>
      </c>
      <c r="C326" s="29">
        <v>2022</v>
      </c>
      <c r="D326" s="29" t="s">
        <v>263</v>
      </c>
      <c r="E326" s="29" t="s">
        <v>253</v>
      </c>
      <c r="F326" s="29" t="s">
        <v>1187</v>
      </c>
      <c r="G326" s="43" t="s">
        <v>301</v>
      </c>
      <c r="H326" s="43" t="s">
        <v>265</v>
      </c>
      <c r="I326" s="43" t="s">
        <v>1217</v>
      </c>
      <c r="J326" s="43" t="s">
        <v>1225</v>
      </c>
      <c r="K326" s="100" t="s">
        <v>1274</v>
      </c>
      <c r="L326" s="12" t="s">
        <v>1275</v>
      </c>
      <c r="M326" s="233">
        <v>3</v>
      </c>
      <c r="N326" s="13">
        <v>45231</v>
      </c>
      <c r="O326" s="30">
        <v>45504</v>
      </c>
      <c r="P326" s="12">
        <f t="shared" si="24"/>
        <v>39</v>
      </c>
      <c r="Q326" s="184"/>
      <c r="R326" s="185">
        <f t="shared" si="22"/>
        <v>0</v>
      </c>
      <c r="S326" s="12">
        <f t="shared" si="23"/>
        <v>0</v>
      </c>
      <c r="T326" s="12">
        <f t="shared" si="20"/>
        <v>0</v>
      </c>
      <c r="U326" s="8">
        <f t="shared" si="21"/>
        <v>0</v>
      </c>
      <c r="V326" s="168"/>
      <c r="W326" s="9"/>
      <c r="X326" s="9"/>
    </row>
    <row r="327" spans="1:24" ht="106.5" customHeight="1">
      <c r="A327" s="29" t="s">
        <v>25</v>
      </c>
      <c r="B327" s="29" t="s">
        <v>36</v>
      </c>
      <c r="C327" s="29">
        <v>2022</v>
      </c>
      <c r="D327" s="29" t="s">
        <v>263</v>
      </c>
      <c r="E327" s="29" t="s">
        <v>253</v>
      </c>
      <c r="F327" s="29" t="s">
        <v>1187</v>
      </c>
      <c r="G327" s="43" t="s">
        <v>301</v>
      </c>
      <c r="H327" s="43" t="s">
        <v>265</v>
      </c>
      <c r="I327" s="43" t="s">
        <v>1217</v>
      </c>
      <c r="J327" s="43" t="s">
        <v>1225</v>
      </c>
      <c r="K327" s="100" t="s">
        <v>1276</v>
      </c>
      <c r="L327" s="12" t="s">
        <v>466</v>
      </c>
      <c r="M327" s="233">
        <v>3</v>
      </c>
      <c r="N327" s="13">
        <v>45231</v>
      </c>
      <c r="O327" s="30">
        <v>45504</v>
      </c>
      <c r="P327" s="12">
        <f t="shared" si="24"/>
        <v>39</v>
      </c>
      <c r="Q327" s="184"/>
      <c r="R327" s="185">
        <f t="shared" si="22"/>
        <v>0</v>
      </c>
      <c r="S327" s="12">
        <f t="shared" si="23"/>
        <v>0</v>
      </c>
      <c r="T327" s="12">
        <f t="shared" ref="T327:T390" si="25">+IF(O327&lt;=$B$6,S327,0)</f>
        <v>0</v>
      </c>
      <c r="U327" s="8">
        <f t="shared" ref="U327:U390" si="26">+IF($B$6&gt;=O327,P327,0)</f>
        <v>0</v>
      </c>
      <c r="V327" s="168"/>
      <c r="W327" s="9"/>
      <c r="X327" s="9"/>
    </row>
    <row r="328" spans="1:24" ht="106.5" customHeight="1">
      <c r="A328" s="18" t="s">
        <v>25</v>
      </c>
      <c r="B328" s="18" t="s">
        <v>36</v>
      </c>
      <c r="C328" s="18">
        <v>2022</v>
      </c>
      <c r="D328" s="18" t="s">
        <v>263</v>
      </c>
      <c r="E328" s="18" t="s">
        <v>253</v>
      </c>
      <c r="F328" s="18" t="s">
        <v>1216</v>
      </c>
      <c r="G328" s="43" t="s">
        <v>301</v>
      </c>
      <c r="H328" s="186" t="s">
        <v>1278</v>
      </c>
      <c r="I328" s="186" t="s">
        <v>1279</v>
      </c>
      <c r="J328" s="186" t="s">
        <v>1280</v>
      </c>
      <c r="K328" s="186" t="s">
        <v>1281</v>
      </c>
      <c r="L328" s="186" t="s">
        <v>1282</v>
      </c>
      <c r="M328" s="239">
        <v>2</v>
      </c>
      <c r="N328" s="187">
        <v>45170</v>
      </c>
      <c r="O328" s="187">
        <v>45291</v>
      </c>
      <c r="P328" s="8">
        <f t="shared" si="24"/>
        <v>17.3</v>
      </c>
      <c r="Q328" s="166"/>
      <c r="R328" s="167">
        <f t="shared" ref="R328:R391" si="27">IF(Q328=0,0,+Q328/M328)</f>
        <v>0</v>
      </c>
      <c r="S328" s="8">
        <f t="shared" ref="S328:S391" si="28">ROUND((P328*R328),1)</f>
        <v>0</v>
      </c>
      <c r="T328" s="8">
        <f t="shared" si="25"/>
        <v>0</v>
      </c>
      <c r="U328" s="8">
        <f t="shared" si="26"/>
        <v>0</v>
      </c>
      <c r="V328" s="168"/>
      <c r="W328" s="9"/>
      <c r="X328" s="9"/>
    </row>
    <row r="329" spans="1:24" ht="106.5" customHeight="1">
      <c r="A329" s="18" t="s">
        <v>25</v>
      </c>
      <c r="B329" s="18" t="s">
        <v>309</v>
      </c>
      <c r="C329" s="18">
        <v>2019</v>
      </c>
      <c r="D329" s="18" t="s">
        <v>310</v>
      </c>
      <c r="E329" s="18" t="s">
        <v>311</v>
      </c>
      <c r="F329" s="18" t="s">
        <v>312</v>
      </c>
      <c r="G329" s="19" t="s">
        <v>313</v>
      </c>
      <c r="H329" s="19" t="s">
        <v>314</v>
      </c>
      <c r="I329" s="19" t="s">
        <v>315</v>
      </c>
      <c r="J329" s="19" t="s">
        <v>316</v>
      </c>
      <c r="K329" s="19" t="s">
        <v>1283</v>
      </c>
      <c r="L329" s="44" t="s">
        <v>318</v>
      </c>
      <c r="M329" s="193">
        <v>1</v>
      </c>
      <c r="N329" s="20">
        <v>45139</v>
      </c>
      <c r="O329" s="20">
        <v>45275</v>
      </c>
      <c r="P329" s="18">
        <f t="shared" si="24"/>
        <v>19.399999999999999</v>
      </c>
      <c r="Q329" s="166"/>
      <c r="R329" s="167">
        <f t="shared" si="27"/>
        <v>0</v>
      </c>
      <c r="S329" s="8">
        <f t="shared" si="28"/>
        <v>0</v>
      </c>
      <c r="T329" s="8">
        <f t="shared" si="25"/>
        <v>0</v>
      </c>
      <c r="U329" s="8">
        <f t="shared" si="26"/>
        <v>0</v>
      </c>
      <c r="V329" s="168"/>
      <c r="W329" s="9"/>
      <c r="X329" s="9"/>
    </row>
    <row r="330" spans="1:24" ht="106.5" customHeight="1">
      <c r="A330" s="18" t="s">
        <v>25</v>
      </c>
      <c r="B330" s="18" t="s">
        <v>309</v>
      </c>
      <c r="C330" s="18">
        <v>2019</v>
      </c>
      <c r="D330" s="18" t="s">
        <v>310</v>
      </c>
      <c r="E330" s="18" t="s">
        <v>311</v>
      </c>
      <c r="F330" s="18" t="s">
        <v>312</v>
      </c>
      <c r="G330" s="19" t="s">
        <v>313</v>
      </c>
      <c r="H330" s="19" t="s">
        <v>314</v>
      </c>
      <c r="I330" s="19" t="s">
        <v>315</v>
      </c>
      <c r="J330" s="19" t="s">
        <v>316</v>
      </c>
      <c r="K330" s="19" t="s">
        <v>319</v>
      </c>
      <c r="L330" s="44" t="s">
        <v>320</v>
      </c>
      <c r="M330" s="193">
        <v>1</v>
      </c>
      <c r="N330" s="20">
        <v>45139</v>
      </c>
      <c r="O330" s="20">
        <v>45275</v>
      </c>
      <c r="P330" s="18">
        <f t="shared" si="24"/>
        <v>19.399999999999999</v>
      </c>
      <c r="Q330" s="166"/>
      <c r="R330" s="167">
        <f t="shared" si="27"/>
        <v>0</v>
      </c>
      <c r="S330" s="8">
        <f t="shared" si="28"/>
        <v>0</v>
      </c>
      <c r="T330" s="8">
        <f t="shared" si="25"/>
        <v>0</v>
      </c>
      <c r="U330" s="8">
        <f t="shared" si="26"/>
        <v>0</v>
      </c>
      <c r="V330" s="168"/>
      <c r="W330" s="9"/>
      <c r="X330" s="9"/>
    </row>
    <row r="331" spans="1:24" ht="106.5" customHeight="1">
      <c r="A331" s="50" t="s">
        <v>25</v>
      </c>
      <c r="B331" s="50" t="s">
        <v>36</v>
      </c>
      <c r="C331" s="50">
        <v>2022</v>
      </c>
      <c r="D331" s="50" t="s">
        <v>469</v>
      </c>
      <c r="E331" s="50" t="s">
        <v>470</v>
      </c>
      <c r="F331" s="50" t="s">
        <v>471</v>
      </c>
      <c r="G331" s="51" t="s">
        <v>472</v>
      </c>
      <c r="H331" s="56" t="s">
        <v>473</v>
      </c>
      <c r="I331" s="56" t="s">
        <v>474</v>
      </c>
      <c r="J331" s="56" t="s">
        <v>475</v>
      </c>
      <c r="K331" s="56" t="s">
        <v>476</v>
      </c>
      <c r="L331" s="44" t="s">
        <v>477</v>
      </c>
      <c r="M331" s="193">
        <v>6</v>
      </c>
      <c r="N331" s="20">
        <v>45170</v>
      </c>
      <c r="O331" s="20">
        <v>45535</v>
      </c>
      <c r="P331" s="8">
        <f t="shared" si="24"/>
        <v>52.1</v>
      </c>
      <c r="Q331" s="166"/>
      <c r="R331" s="167">
        <f t="shared" si="27"/>
        <v>0</v>
      </c>
      <c r="S331" s="8">
        <f t="shared" si="28"/>
        <v>0</v>
      </c>
      <c r="T331" s="8">
        <f t="shared" si="25"/>
        <v>0</v>
      </c>
      <c r="U331" s="8">
        <f t="shared" si="26"/>
        <v>0</v>
      </c>
      <c r="V331" s="168"/>
      <c r="W331" s="9"/>
      <c r="X331" s="9"/>
    </row>
    <row r="332" spans="1:24" ht="106.5" customHeight="1">
      <c r="A332" s="50" t="s">
        <v>25</v>
      </c>
      <c r="B332" s="50" t="s">
        <v>36</v>
      </c>
      <c r="C332" s="50">
        <v>2022</v>
      </c>
      <c r="D332" s="50" t="s">
        <v>469</v>
      </c>
      <c r="E332" s="50" t="s">
        <v>470</v>
      </c>
      <c r="F332" s="50" t="s">
        <v>471</v>
      </c>
      <c r="G332" s="19" t="s">
        <v>472</v>
      </c>
      <c r="H332" s="56" t="s">
        <v>473</v>
      </c>
      <c r="I332" s="56" t="s">
        <v>474</v>
      </c>
      <c r="J332" s="56" t="s">
        <v>475</v>
      </c>
      <c r="K332" s="56" t="s">
        <v>478</v>
      </c>
      <c r="L332" s="44" t="s">
        <v>479</v>
      </c>
      <c r="M332" s="193">
        <v>1</v>
      </c>
      <c r="N332" s="20">
        <v>45413</v>
      </c>
      <c r="O332" s="20">
        <v>45443</v>
      </c>
      <c r="P332" s="8">
        <f t="shared" ref="P332:P395" si="29">ROUND(((O332-N332)/7),1)</f>
        <v>4.3</v>
      </c>
      <c r="Q332" s="166"/>
      <c r="R332" s="167">
        <f t="shared" si="27"/>
        <v>0</v>
      </c>
      <c r="S332" s="8">
        <f t="shared" si="28"/>
        <v>0</v>
      </c>
      <c r="T332" s="8">
        <f t="shared" si="25"/>
        <v>0</v>
      </c>
      <c r="U332" s="8">
        <f t="shared" si="26"/>
        <v>0</v>
      </c>
      <c r="V332" s="168"/>
      <c r="W332" s="9"/>
      <c r="X332" s="9"/>
    </row>
    <row r="333" spans="1:24" ht="106.5" customHeight="1">
      <c r="A333" s="50" t="s">
        <v>25</v>
      </c>
      <c r="B333" s="50" t="s">
        <v>36</v>
      </c>
      <c r="C333" s="50">
        <v>2022</v>
      </c>
      <c r="D333" s="50" t="s">
        <v>366</v>
      </c>
      <c r="E333" s="50" t="s">
        <v>367</v>
      </c>
      <c r="F333" s="50" t="s">
        <v>471</v>
      </c>
      <c r="G333" s="19" t="s">
        <v>480</v>
      </c>
      <c r="H333" s="56" t="s">
        <v>369</v>
      </c>
      <c r="I333" s="56" t="s">
        <v>474</v>
      </c>
      <c r="J333" s="56" t="s">
        <v>481</v>
      </c>
      <c r="K333" s="56" t="s">
        <v>476</v>
      </c>
      <c r="L333" s="44" t="s">
        <v>477</v>
      </c>
      <c r="M333" s="193">
        <v>6</v>
      </c>
      <c r="N333" s="20">
        <v>45170</v>
      </c>
      <c r="O333" s="20">
        <v>45535</v>
      </c>
      <c r="P333" s="8">
        <f t="shared" si="29"/>
        <v>52.1</v>
      </c>
      <c r="Q333" s="166"/>
      <c r="R333" s="167">
        <f t="shared" si="27"/>
        <v>0</v>
      </c>
      <c r="S333" s="8">
        <f t="shared" si="28"/>
        <v>0</v>
      </c>
      <c r="T333" s="8">
        <f t="shared" si="25"/>
        <v>0</v>
      </c>
      <c r="U333" s="8">
        <f t="shared" si="26"/>
        <v>0</v>
      </c>
      <c r="V333" s="168"/>
      <c r="W333" s="9"/>
      <c r="X333" s="9"/>
    </row>
    <row r="334" spans="1:24" ht="106.5" customHeight="1">
      <c r="A334" s="50" t="s">
        <v>25</v>
      </c>
      <c r="B334" s="50" t="s">
        <v>36</v>
      </c>
      <c r="C334" s="50">
        <v>2022</v>
      </c>
      <c r="D334" s="50" t="s">
        <v>366</v>
      </c>
      <c r="E334" s="50" t="s">
        <v>367</v>
      </c>
      <c r="F334" s="50" t="s">
        <v>471</v>
      </c>
      <c r="G334" s="19" t="s">
        <v>480</v>
      </c>
      <c r="H334" s="56" t="s">
        <v>369</v>
      </c>
      <c r="I334" s="56" t="s">
        <v>474</v>
      </c>
      <c r="J334" s="56" t="s">
        <v>481</v>
      </c>
      <c r="K334" s="56" t="s">
        <v>482</v>
      </c>
      <c r="L334" s="44" t="s">
        <v>479</v>
      </c>
      <c r="M334" s="193">
        <v>1</v>
      </c>
      <c r="N334" s="20">
        <v>45444</v>
      </c>
      <c r="O334" s="20">
        <v>45473</v>
      </c>
      <c r="P334" s="8">
        <f t="shared" si="29"/>
        <v>4.0999999999999996</v>
      </c>
      <c r="Q334" s="166"/>
      <c r="R334" s="167">
        <f t="shared" si="27"/>
        <v>0</v>
      </c>
      <c r="S334" s="8">
        <f t="shared" si="28"/>
        <v>0</v>
      </c>
      <c r="T334" s="8">
        <f t="shared" si="25"/>
        <v>0</v>
      </c>
      <c r="U334" s="8">
        <f t="shared" si="26"/>
        <v>0</v>
      </c>
      <c r="V334" s="168"/>
      <c r="W334" s="9"/>
      <c r="X334" s="9"/>
    </row>
    <row r="335" spans="1:24" ht="106.5" customHeight="1">
      <c r="A335" s="50" t="s">
        <v>25</v>
      </c>
      <c r="B335" s="50" t="s">
        <v>309</v>
      </c>
      <c r="C335" s="50">
        <v>2020</v>
      </c>
      <c r="D335" s="50" t="s">
        <v>310</v>
      </c>
      <c r="E335" s="50" t="s">
        <v>443</v>
      </c>
      <c r="F335" s="50" t="s">
        <v>444</v>
      </c>
      <c r="G335" s="56" t="s">
        <v>445</v>
      </c>
      <c r="H335" s="19" t="s">
        <v>446</v>
      </c>
      <c r="I335" s="56" t="s">
        <v>447</v>
      </c>
      <c r="J335" s="56" t="s">
        <v>448</v>
      </c>
      <c r="K335" s="57" t="s">
        <v>449</v>
      </c>
      <c r="L335" s="50" t="s">
        <v>280</v>
      </c>
      <c r="M335" s="224">
        <v>1</v>
      </c>
      <c r="N335" s="52">
        <v>45170</v>
      </c>
      <c r="O335" s="52">
        <v>45199</v>
      </c>
      <c r="P335" s="8">
        <f t="shared" si="29"/>
        <v>4.0999999999999996</v>
      </c>
      <c r="Q335" s="166"/>
      <c r="R335" s="167">
        <f t="shared" si="27"/>
        <v>0</v>
      </c>
      <c r="S335" s="8">
        <f t="shared" si="28"/>
        <v>0</v>
      </c>
      <c r="T335" s="8">
        <f t="shared" si="25"/>
        <v>0</v>
      </c>
      <c r="U335" s="8">
        <f t="shared" si="26"/>
        <v>0</v>
      </c>
      <c r="V335" s="168"/>
      <c r="W335" s="9"/>
      <c r="X335" s="9"/>
    </row>
    <row r="336" spans="1:24" ht="106.5" customHeight="1">
      <c r="A336" s="50" t="s">
        <v>25</v>
      </c>
      <c r="B336" s="50" t="s">
        <v>309</v>
      </c>
      <c r="C336" s="50">
        <v>2020</v>
      </c>
      <c r="D336" s="50" t="s">
        <v>310</v>
      </c>
      <c r="E336" s="50" t="s">
        <v>443</v>
      </c>
      <c r="F336" s="50" t="s">
        <v>444</v>
      </c>
      <c r="G336" s="56" t="s">
        <v>445</v>
      </c>
      <c r="H336" s="19" t="s">
        <v>446</v>
      </c>
      <c r="I336" s="56" t="s">
        <v>447</v>
      </c>
      <c r="J336" s="56" t="s">
        <v>448</v>
      </c>
      <c r="K336" s="56" t="s">
        <v>450</v>
      </c>
      <c r="L336" s="50" t="s">
        <v>280</v>
      </c>
      <c r="M336" s="224">
        <v>1</v>
      </c>
      <c r="N336" s="52">
        <v>45170</v>
      </c>
      <c r="O336" s="52">
        <v>45199</v>
      </c>
      <c r="P336" s="8">
        <f t="shared" si="29"/>
        <v>4.0999999999999996</v>
      </c>
      <c r="Q336" s="166"/>
      <c r="R336" s="167">
        <f t="shared" si="27"/>
        <v>0</v>
      </c>
      <c r="S336" s="8">
        <f t="shared" si="28"/>
        <v>0</v>
      </c>
      <c r="T336" s="8">
        <f t="shared" si="25"/>
        <v>0</v>
      </c>
      <c r="U336" s="8">
        <f t="shared" si="26"/>
        <v>0</v>
      </c>
      <c r="V336" s="168"/>
      <c r="W336" s="9"/>
      <c r="X336" s="9"/>
    </row>
    <row r="337" spans="1:24" ht="106.5" customHeight="1">
      <c r="A337" s="50" t="s">
        <v>25</v>
      </c>
      <c r="B337" s="50" t="s">
        <v>309</v>
      </c>
      <c r="C337" s="50">
        <v>2020</v>
      </c>
      <c r="D337" s="50" t="s">
        <v>310</v>
      </c>
      <c r="E337" s="50" t="s">
        <v>443</v>
      </c>
      <c r="F337" s="50" t="s">
        <v>444</v>
      </c>
      <c r="G337" s="56" t="s">
        <v>445</v>
      </c>
      <c r="H337" s="19" t="s">
        <v>446</v>
      </c>
      <c r="I337" s="56" t="s">
        <v>447</v>
      </c>
      <c r="J337" s="56" t="s">
        <v>448</v>
      </c>
      <c r="K337" s="57" t="s">
        <v>451</v>
      </c>
      <c r="L337" s="58" t="s">
        <v>452</v>
      </c>
      <c r="M337" s="224">
        <v>3</v>
      </c>
      <c r="N337" s="52">
        <v>45200</v>
      </c>
      <c r="O337" s="52">
        <v>45291</v>
      </c>
      <c r="P337" s="8">
        <f t="shared" si="29"/>
        <v>13</v>
      </c>
      <c r="Q337" s="166"/>
      <c r="R337" s="167">
        <f t="shared" si="27"/>
        <v>0</v>
      </c>
      <c r="S337" s="8">
        <f t="shared" si="28"/>
        <v>0</v>
      </c>
      <c r="T337" s="8">
        <f t="shared" si="25"/>
        <v>0</v>
      </c>
      <c r="U337" s="8">
        <f t="shared" si="26"/>
        <v>0</v>
      </c>
      <c r="V337" s="168"/>
      <c r="W337" s="9"/>
      <c r="X337" s="9"/>
    </row>
    <row r="338" spans="1:24" ht="106.5" customHeight="1">
      <c r="A338" s="50" t="s">
        <v>25</v>
      </c>
      <c r="B338" s="50" t="s">
        <v>309</v>
      </c>
      <c r="C338" s="50">
        <v>2020</v>
      </c>
      <c r="D338" s="50" t="s">
        <v>310</v>
      </c>
      <c r="E338" s="50" t="s">
        <v>443</v>
      </c>
      <c r="F338" s="50" t="s">
        <v>444</v>
      </c>
      <c r="G338" s="56" t="s">
        <v>445</v>
      </c>
      <c r="H338" s="19" t="s">
        <v>446</v>
      </c>
      <c r="I338" s="56" t="s">
        <v>447</v>
      </c>
      <c r="J338" s="56" t="s">
        <v>448</v>
      </c>
      <c r="K338" s="57" t="s">
        <v>453</v>
      </c>
      <c r="L338" s="58" t="s">
        <v>454</v>
      </c>
      <c r="M338" s="224">
        <v>4</v>
      </c>
      <c r="N338" s="52">
        <v>45170</v>
      </c>
      <c r="O338" s="52">
        <v>45291</v>
      </c>
      <c r="P338" s="8">
        <f t="shared" si="29"/>
        <v>17.3</v>
      </c>
      <c r="Q338" s="166"/>
      <c r="R338" s="167">
        <f t="shared" si="27"/>
        <v>0</v>
      </c>
      <c r="S338" s="8">
        <f t="shared" si="28"/>
        <v>0</v>
      </c>
      <c r="T338" s="8">
        <f t="shared" si="25"/>
        <v>0</v>
      </c>
      <c r="U338" s="8">
        <f t="shared" si="26"/>
        <v>0</v>
      </c>
      <c r="V338" s="168"/>
      <c r="W338" s="9"/>
      <c r="X338" s="9"/>
    </row>
    <row r="339" spans="1:24" ht="106.5" customHeight="1">
      <c r="A339" s="50" t="s">
        <v>25</v>
      </c>
      <c r="B339" s="50" t="s">
        <v>309</v>
      </c>
      <c r="C339" s="50">
        <v>2020</v>
      </c>
      <c r="D339" s="50" t="s">
        <v>310</v>
      </c>
      <c r="E339" s="50" t="s">
        <v>443</v>
      </c>
      <c r="F339" s="50" t="s">
        <v>444</v>
      </c>
      <c r="G339" s="56" t="s">
        <v>445</v>
      </c>
      <c r="H339" s="19" t="s">
        <v>446</v>
      </c>
      <c r="I339" s="56" t="s">
        <v>447</v>
      </c>
      <c r="J339" s="56" t="s">
        <v>448</v>
      </c>
      <c r="K339" s="56" t="s">
        <v>455</v>
      </c>
      <c r="L339" s="50" t="s">
        <v>456</v>
      </c>
      <c r="M339" s="224">
        <v>4</v>
      </c>
      <c r="N339" s="52">
        <v>45200</v>
      </c>
      <c r="O339" s="52">
        <v>45291</v>
      </c>
      <c r="P339" s="8">
        <f t="shared" si="29"/>
        <v>13</v>
      </c>
      <c r="Q339" s="166"/>
      <c r="R339" s="167">
        <f t="shared" si="27"/>
        <v>0</v>
      </c>
      <c r="S339" s="8">
        <f t="shared" si="28"/>
        <v>0</v>
      </c>
      <c r="T339" s="8">
        <f t="shared" si="25"/>
        <v>0</v>
      </c>
      <c r="U339" s="8">
        <f t="shared" si="26"/>
        <v>0</v>
      </c>
      <c r="V339" s="168"/>
      <c r="W339" s="9"/>
      <c r="X339" s="9"/>
    </row>
    <row r="340" spans="1:24" ht="106.5" customHeight="1">
      <c r="A340" s="50" t="s">
        <v>25</v>
      </c>
      <c r="B340" s="50" t="s">
        <v>309</v>
      </c>
      <c r="C340" s="50">
        <v>2020</v>
      </c>
      <c r="D340" s="50" t="s">
        <v>310</v>
      </c>
      <c r="E340" s="50" t="s">
        <v>443</v>
      </c>
      <c r="F340" s="50" t="s">
        <v>444</v>
      </c>
      <c r="G340" s="56" t="s">
        <v>445</v>
      </c>
      <c r="H340" s="19" t="s">
        <v>446</v>
      </c>
      <c r="I340" s="56" t="s">
        <v>447</v>
      </c>
      <c r="J340" s="56" t="s">
        <v>448</v>
      </c>
      <c r="K340" s="56" t="s">
        <v>457</v>
      </c>
      <c r="L340" s="50" t="s">
        <v>458</v>
      </c>
      <c r="M340" s="224">
        <v>4</v>
      </c>
      <c r="N340" s="52">
        <v>45200</v>
      </c>
      <c r="O340" s="52">
        <v>45291</v>
      </c>
      <c r="P340" s="8">
        <f t="shared" si="29"/>
        <v>13</v>
      </c>
      <c r="Q340" s="166"/>
      <c r="R340" s="167">
        <f t="shared" si="27"/>
        <v>0</v>
      </c>
      <c r="S340" s="8">
        <f t="shared" si="28"/>
        <v>0</v>
      </c>
      <c r="T340" s="8">
        <f t="shared" si="25"/>
        <v>0</v>
      </c>
      <c r="U340" s="8">
        <f t="shared" si="26"/>
        <v>0</v>
      </c>
      <c r="V340" s="168"/>
      <c r="W340" s="9"/>
      <c r="X340" s="9"/>
    </row>
    <row r="341" spans="1:24" ht="106.5" customHeight="1">
      <c r="A341" s="50" t="s">
        <v>25</v>
      </c>
      <c r="B341" s="50" t="s">
        <v>36</v>
      </c>
      <c r="C341" s="50">
        <v>2022</v>
      </c>
      <c r="D341" s="50" t="s">
        <v>242</v>
      </c>
      <c r="E341" s="50" t="s">
        <v>459</v>
      </c>
      <c r="F341" s="50" t="s">
        <v>444</v>
      </c>
      <c r="G341" s="56" t="s">
        <v>460</v>
      </c>
      <c r="H341" s="19" t="s">
        <v>245</v>
      </c>
      <c r="I341" s="59" t="s">
        <v>461</v>
      </c>
      <c r="J341" s="59" t="s">
        <v>462</v>
      </c>
      <c r="K341" s="56" t="s">
        <v>463</v>
      </c>
      <c r="L341" s="50" t="s">
        <v>280</v>
      </c>
      <c r="M341" s="224" t="s">
        <v>464</v>
      </c>
      <c r="N341" s="52">
        <v>45200</v>
      </c>
      <c r="O341" s="52">
        <v>45230</v>
      </c>
      <c r="P341" s="8">
        <f t="shared" si="29"/>
        <v>4.3</v>
      </c>
      <c r="Q341" s="166"/>
      <c r="R341" s="167">
        <f t="shared" si="27"/>
        <v>0</v>
      </c>
      <c r="S341" s="8">
        <f t="shared" si="28"/>
        <v>0</v>
      </c>
      <c r="T341" s="8">
        <f t="shared" si="25"/>
        <v>0</v>
      </c>
      <c r="U341" s="8">
        <f t="shared" si="26"/>
        <v>0</v>
      </c>
      <c r="V341" s="168"/>
      <c r="W341" s="9"/>
      <c r="X341" s="9"/>
    </row>
    <row r="342" spans="1:24" ht="106.5" customHeight="1">
      <c r="A342" s="50" t="s">
        <v>25</v>
      </c>
      <c r="B342" s="50" t="s">
        <v>36</v>
      </c>
      <c r="C342" s="50">
        <v>2022</v>
      </c>
      <c r="D342" s="50" t="s">
        <v>242</v>
      </c>
      <c r="E342" s="50" t="s">
        <v>459</v>
      </c>
      <c r="F342" s="50" t="s">
        <v>444</v>
      </c>
      <c r="G342" s="56" t="s">
        <v>460</v>
      </c>
      <c r="H342" s="19" t="s">
        <v>245</v>
      </c>
      <c r="I342" s="56" t="s">
        <v>461</v>
      </c>
      <c r="J342" s="56" t="s">
        <v>462</v>
      </c>
      <c r="K342" s="56" t="s">
        <v>465</v>
      </c>
      <c r="L342" s="50" t="s">
        <v>466</v>
      </c>
      <c r="M342" s="224">
        <v>3</v>
      </c>
      <c r="N342" s="52">
        <v>45170</v>
      </c>
      <c r="O342" s="52">
        <v>45260</v>
      </c>
      <c r="P342" s="8">
        <f t="shared" si="29"/>
        <v>12.9</v>
      </c>
      <c r="Q342" s="166"/>
      <c r="R342" s="167">
        <f t="shared" si="27"/>
        <v>0</v>
      </c>
      <c r="S342" s="8">
        <f t="shared" si="28"/>
        <v>0</v>
      </c>
      <c r="T342" s="8">
        <f t="shared" si="25"/>
        <v>0</v>
      </c>
      <c r="U342" s="8">
        <f t="shared" si="26"/>
        <v>0</v>
      </c>
      <c r="V342" s="168"/>
      <c r="W342" s="9"/>
      <c r="X342" s="9"/>
    </row>
    <row r="343" spans="1:24" ht="106.5" customHeight="1">
      <c r="A343" s="50" t="s">
        <v>25</v>
      </c>
      <c r="B343" s="50" t="s">
        <v>36</v>
      </c>
      <c r="C343" s="50">
        <v>2022</v>
      </c>
      <c r="D343" s="50" t="s">
        <v>242</v>
      </c>
      <c r="E343" s="50" t="s">
        <v>459</v>
      </c>
      <c r="F343" s="50" t="s">
        <v>444</v>
      </c>
      <c r="G343" s="56" t="s">
        <v>460</v>
      </c>
      <c r="H343" s="19" t="s">
        <v>245</v>
      </c>
      <c r="I343" s="56" t="s">
        <v>461</v>
      </c>
      <c r="J343" s="56" t="s">
        <v>462</v>
      </c>
      <c r="K343" s="56" t="s">
        <v>467</v>
      </c>
      <c r="L343" s="50" t="s">
        <v>468</v>
      </c>
      <c r="M343" s="224">
        <v>1</v>
      </c>
      <c r="N343" s="52">
        <v>45261</v>
      </c>
      <c r="O343" s="52">
        <v>45291</v>
      </c>
      <c r="P343" s="8">
        <f t="shared" si="29"/>
        <v>4.3</v>
      </c>
      <c r="Q343" s="166"/>
      <c r="R343" s="167">
        <f t="shared" si="27"/>
        <v>0</v>
      </c>
      <c r="S343" s="8">
        <f t="shared" si="28"/>
        <v>0</v>
      </c>
      <c r="T343" s="8">
        <f t="shared" si="25"/>
        <v>0</v>
      </c>
      <c r="U343" s="8">
        <f t="shared" si="26"/>
        <v>0</v>
      </c>
      <c r="V343" s="168"/>
      <c r="W343" s="9"/>
      <c r="X343" s="9"/>
    </row>
    <row r="344" spans="1:24" ht="106.5" customHeight="1">
      <c r="A344" s="33" t="s">
        <v>25</v>
      </c>
      <c r="B344" s="33" t="s">
        <v>36</v>
      </c>
      <c r="C344" s="33">
        <v>2022</v>
      </c>
      <c r="D344" s="33" t="s">
        <v>779</v>
      </c>
      <c r="E344" s="33" t="s">
        <v>780</v>
      </c>
      <c r="F344" s="33" t="s">
        <v>781</v>
      </c>
      <c r="G344" s="10" t="s">
        <v>782</v>
      </c>
      <c r="H344" s="10" t="s">
        <v>783</v>
      </c>
      <c r="I344" s="10" t="s">
        <v>784</v>
      </c>
      <c r="J344" s="10" t="s">
        <v>785</v>
      </c>
      <c r="K344" s="105" t="s">
        <v>786</v>
      </c>
      <c r="L344" s="87" t="s">
        <v>479</v>
      </c>
      <c r="M344" s="230">
        <v>1</v>
      </c>
      <c r="N344" s="88">
        <v>45170</v>
      </c>
      <c r="O344" s="88">
        <v>45199</v>
      </c>
      <c r="P344" s="8">
        <f t="shared" si="29"/>
        <v>4.0999999999999996</v>
      </c>
      <c r="Q344" s="166"/>
      <c r="R344" s="167">
        <f t="shared" si="27"/>
        <v>0</v>
      </c>
      <c r="S344" s="8">
        <f t="shared" si="28"/>
        <v>0</v>
      </c>
      <c r="T344" s="8">
        <f t="shared" si="25"/>
        <v>0</v>
      </c>
      <c r="U344" s="8">
        <f t="shared" si="26"/>
        <v>0</v>
      </c>
      <c r="V344" s="168"/>
      <c r="W344" s="9"/>
      <c r="X344" s="9"/>
    </row>
    <row r="345" spans="1:24" ht="106.5" customHeight="1">
      <c r="A345" s="33" t="s">
        <v>25</v>
      </c>
      <c r="B345" s="33" t="s">
        <v>36</v>
      </c>
      <c r="C345" s="33">
        <v>2022</v>
      </c>
      <c r="D345" s="33" t="s">
        <v>779</v>
      </c>
      <c r="E345" s="33" t="s">
        <v>780</v>
      </c>
      <c r="F345" s="33" t="s">
        <v>781</v>
      </c>
      <c r="G345" s="10" t="s">
        <v>782</v>
      </c>
      <c r="H345" s="10" t="s">
        <v>783</v>
      </c>
      <c r="I345" s="10" t="s">
        <v>784</v>
      </c>
      <c r="J345" s="10" t="s">
        <v>785</v>
      </c>
      <c r="K345" s="105" t="s">
        <v>787</v>
      </c>
      <c r="L345" s="87" t="s">
        <v>466</v>
      </c>
      <c r="M345" s="230">
        <v>1</v>
      </c>
      <c r="N345" s="88">
        <v>45170</v>
      </c>
      <c r="O345" s="88">
        <v>45199</v>
      </c>
      <c r="P345" s="8">
        <f t="shared" si="29"/>
        <v>4.0999999999999996</v>
      </c>
      <c r="Q345" s="166"/>
      <c r="R345" s="167">
        <f t="shared" si="27"/>
        <v>0</v>
      </c>
      <c r="S345" s="8">
        <f t="shared" si="28"/>
        <v>0</v>
      </c>
      <c r="T345" s="8">
        <f t="shared" si="25"/>
        <v>0</v>
      </c>
      <c r="U345" s="8">
        <f t="shared" si="26"/>
        <v>0</v>
      </c>
      <c r="V345" s="168"/>
      <c r="W345" s="9"/>
      <c r="X345" s="9"/>
    </row>
    <row r="346" spans="1:24" ht="106.5" customHeight="1">
      <c r="A346" s="33" t="s">
        <v>25</v>
      </c>
      <c r="B346" s="33" t="s">
        <v>36</v>
      </c>
      <c r="C346" s="33">
        <v>2022</v>
      </c>
      <c r="D346" s="33" t="s">
        <v>779</v>
      </c>
      <c r="E346" s="33" t="s">
        <v>780</v>
      </c>
      <c r="F346" s="33" t="s">
        <v>781</v>
      </c>
      <c r="G346" s="10" t="s">
        <v>782</v>
      </c>
      <c r="H346" s="10" t="s">
        <v>783</v>
      </c>
      <c r="I346" s="10" t="s">
        <v>784</v>
      </c>
      <c r="J346" s="10" t="s">
        <v>785</v>
      </c>
      <c r="K346" s="105" t="s">
        <v>788</v>
      </c>
      <c r="L346" s="87" t="s">
        <v>479</v>
      </c>
      <c r="M346" s="230">
        <v>1</v>
      </c>
      <c r="N346" s="88">
        <v>45139</v>
      </c>
      <c r="O346" s="88">
        <v>45291</v>
      </c>
      <c r="P346" s="8">
        <f t="shared" si="29"/>
        <v>21.7</v>
      </c>
      <c r="Q346" s="166"/>
      <c r="R346" s="167">
        <f t="shared" si="27"/>
        <v>0</v>
      </c>
      <c r="S346" s="8">
        <f t="shared" si="28"/>
        <v>0</v>
      </c>
      <c r="T346" s="8">
        <f t="shared" si="25"/>
        <v>0</v>
      </c>
      <c r="U346" s="8">
        <f t="shared" si="26"/>
        <v>0</v>
      </c>
      <c r="V346" s="168"/>
      <c r="W346" s="9"/>
      <c r="X346" s="9"/>
    </row>
    <row r="347" spans="1:24" ht="106.5" customHeight="1">
      <c r="A347" s="33" t="s">
        <v>25</v>
      </c>
      <c r="B347" s="33" t="s">
        <v>36</v>
      </c>
      <c r="C347" s="33">
        <v>2022</v>
      </c>
      <c r="D347" s="33" t="s">
        <v>779</v>
      </c>
      <c r="E347" s="33" t="s">
        <v>780</v>
      </c>
      <c r="F347" s="33" t="s">
        <v>781</v>
      </c>
      <c r="G347" s="10" t="s">
        <v>782</v>
      </c>
      <c r="H347" s="10" t="s">
        <v>783</v>
      </c>
      <c r="I347" s="10" t="s">
        <v>784</v>
      </c>
      <c r="J347" s="10" t="s">
        <v>785</v>
      </c>
      <c r="K347" s="105" t="s">
        <v>789</v>
      </c>
      <c r="L347" s="87" t="s">
        <v>60</v>
      </c>
      <c r="M347" s="230">
        <v>8</v>
      </c>
      <c r="N347" s="88">
        <v>45139</v>
      </c>
      <c r="O347" s="88">
        <v>45291</v>
      </c>
      <c r="P347" s="8">
        <f t="shared" si="29"/>
        <v>21.7</v>
      </c>
      <c r="Q347" s="166"/>
      <c r="R347" s="167">
        <f t="shared" si="27"/>
        <v>0</v>
      </c>
      <c r="S347" s="8">
        <f t="shared" si="28"/>
        <v>0</v>
      </c>
      <c r="T347" s="8">
        <f t="shared" si="25"/>
        <v>0</v>
      </c>
      <c r="U347" s="8">
        <f t="shared" si="26"/>
        <v>0</v>
      </c>
      <c r="V347" s="168"/>
      <c r="W347" s="9"/>
      <c r="X347" s="9"/>
    </row>
    <row r="348" spans="1:24" ht="106.5" customHeight="1">
      <c r="A348" s="33" t="s">
        <v>25</v>
      </c>
      <c r="B348" s="33" t="s">
        <v>36</v>
      </c>
      <c r="C348" s="33">
        <v>2023</v>
      </c>
      <c r="D348" s="33" t="s">
        <v>790</v>
      </c>
      <c r="E348" s="33" t="s">
        <v>780</v>
      </c>
      <c r="F348" s="33" t="s">
        <v>781</v>
      </c>
      <c r="G348" s="10" t="s">
        <v>782</v>
      </c>
      <c r="H348" s="10" t="s">
        <v>783</v>
      </c>
      <c r="I348" s="10" t="s">
        <v>784</v>
      </c>
      <c r="J348" s="10" t="s">
        <v>791</v>
      </c>
      <c r="K348" s="105" t="s">
        <v>792</v>
      </c>
      <c r="L348" s="87" t="s">
        <v>793</v>
      </c>
      <c r="M348" s="230">
        <v>1</v>
      </c>
      <c r="N348" s="88">
        <v>45322</v>
      </c>
      <c r="O348" s="88">
        <v>45350</v>
      </c>
      <c r="P348" s="8">
        <f t="shared" si="29"/>
        <v>4</v>
      </c>
      <c r="Q348" s="166"/>
      <c r="R348" s="167">
        <f t="shared" si="27"/>
        <v>0</v>
      </c>
      <c r="S348" s="8">
        <f t="shared" si="28"/>
        <v>0</v>
      </c>
      <c r="T348" s="8">
        <f t="shared" si="25"/>
        <v>0</v>
      </c>
      <c r="U348" s="8">
        <f t="shared" si="26"/>
        <v>0</v>
      </c>
      <c r="V348" s="168"/>
      <c r="W348" s="9"/>
      <c r="X348" s="9"/>
    </row>
    <row r="349" spans="1:24" ht="106.5" customHeight="1">
      <c r="A349" s="33" t="s">
        <v>25</v>
      </c>
      <c r="B349" s="33" t="s">
        <v>36</v>
      </c>
      <c r="C349" s="33">
        <v>2022</v>
      </c>
      <c r="D349" s="33" t="s">
        <v>790</v>
      </c>
      <c r="E349" s="33" t="s">
        <v>794</v>
      </c>
      <c r="F349" s="33" t="s">
        <v>781</v>
      </c>
      <c r="G349" s="10" t="s">
        <v>795</v>
      </c>
      <c r="H349" s="10" t="s">
        <v>796</v>
      </c>
      <c r="I349" s="10" t="s">
        <v>797</v>
      </c>
      <c r="J349" s="107" t="s">
        <v>798</v>
      </c>
      <c r="K349" s="188" t="s">
        <v>799</v>
      </c>
      <c r="L349" s="87" t="s">
        <v>479</v>
      </c>
      <c r="M349" s="240">
        <v>1</v>
      </c>
      <c r="N349" s="88">
        <v>45139</v>
      </c>
      <c r="O349" s="88">
        <v>45291</v>
      </c>
      <c r="P349" s="8">
        <f t="shared" si="29"/>
        <v>21.7</v>
      </c>
      <c r="Q349" s="166"/>
      <c r="R349" s="167">
        <f t="shared" si="27"/>
        <v>0</v>
      </c>
      <c r="S349" s="8">
        <f t="shared" si="28"/>
        <v>0</v>
      </c>
      <c r="T349" s="8">
        <f t="shared" si="25"/>
        <v>0</v>
      </c>
      <c r="U349" s="8">
        <f t="shared" si="26"/>
        <v>0</v>
      </c>
      <c r="V349" s="168"/>
      <c r="W349" s="9"/>
      <c r="X349" s="9"/>
    </row>
    <row r="350" spans="1:24" ht="106.5" customHeight="1">
      <c r="A350" s="33" t="s">
        <v>25</v>
      </c>
      <c r="B350" s="33" t="s">
        <v>36</v>
      </c>
      <c r="C350" s="33">
        <v>2022</v>
      </c>
      <c r="D350" s="33" t="s">
        <v>790</v>
      </c>
      <c r="E350" s="33" t="s">
        <v>794</v>
      </c>
      <c r="F350" s="33" t="s">
        <v>781</v>
      </c>
      <c r="G350" s="10" t="s">
        <v>795</v>
      </c>
      <c r="H350" s="10" t="s">
        <v>796</v>
      </c>
      <c r="I350" s="107" t="s">
        <v>797</v>
      </c>
      <c r="J350" s="107" t="s">
        <v>798</v>
      </c>
      <c r="K350" s="188" t="s">
        <v>800</v>
      </c>
      <c r="L350" s="87" t="s">
        <v>479</v>
      </c>
      <c r="M350" s="240">
        <v>1</v>
      </c>
      <c r="N350" s="88">
        <v>45139</v>
      </c>
      <c r="O350" s="88">
        <v>45291</v>
      </c>
      <c r="P350" s="8">
        <f t="shared" si="29"/>
        <v>21.7</v>
      </c>
      <c r="Q350" s="166"/>
      <c r="R350" s="167">
        <f t="shared" si="27"/>
        <v>0</v>
      </c>
      <c r="S350" s="8">
        <f t="shared" si="28"/>
        <v>0</v>
      </c>
      <c r="T350" s="8">
        <f t="shared" si="25"/>
        <v>0</v>
      </c>
      <c r="U350" s="8">
        <f t="shared" si="26"/>
        <v>0</v>
      </c>
      <c r="V350" s="168"/>
      <c r="W350" s="9"/>
      <c r="X350" s="9"/>
    </row>
    <row r="351" spans="1:24" ht="106.5" customHeight="1">
      <c r="A351" s="33" t="s">
        <v>25</v>
      </c>
      <c r="B351" s="33" t="s">
        <v>36</v>
      </c>
      <c r="C351" s="33">
        <v>2022</v>
      </c>
      <c r="D351" s="33" t="s">
        <v>790</v>
      </c>
      <c r="E351" s="33" t="s">
        <v>794</v>
      </c>
      <c r="F351" s="33" t="s">
        <v>781</v>
      </c>
      <c r="G351" s="10" t="s">
        <v>795</v>
      </c>
      <c r="H351" s="10" t="s">
        <v>796</v>
      </c>
      <c r="I351" s="107" t="s">
        <v>797</v>
      </c>
      <c r="J351" s="10" t="s">
        <v>791</v>
      </c>
      <c r="K351" s="105" t="s">
        <v>801</v>
      </c>
      <c r="L351" s="87" t="s">
        <v>793</v>
      </c>
      <c r="M351" s="230">
        <v>1</v>
      </c>
      <c r="N351" s="88">
        <v>45322</v>
      </c>
      <c r="O351" s="88">
        <v>45350</v>
      </c>
      <c r="P351" s="8">
        <f t="shared" si="29"/>
        <v>4</v>
      </c>
      <c r="Q351" s="166"/>
      <c r="R351" s="167">
        <f t="shared" si="27"/>
        <v>0</v>
      </c>
      <c r="S351" s="8">
        <f t="shared" si="28"/>
        <v>0</v>
      </c>
      <c r="T351" s="8">
        <f t="shared" si="25"/>
        <v>0</v>
      </c>
      <c r="U351" s="8">
        <f t="shared" si="26"/>
        <v>0</v>
      </c>
      <c r="V351" s="168"/>
      <c r="W351" s="9"/>
      <c r="X351" s="9"/>
    </row>
    <row r="352" spans="1:24" ht="106.5" customHeight="1">
      <c r="A352" s="33" t="s">
        <v>25</v>
      </c>
      <c r="B352" s="33" t="s">
        <v>36</v>
      </c>
      <c r="C352" s="33">
        <v>2022</v>
      </c>
      <c r="D352" s="33" t="s">
        <v>802</v>
      </c>
      <c r="E352" s="33" t="s">
        <v>803</v>
      </c>
      <c r="F352" s="33" t="s">
        <v>781</v>
      </c>
      <c r="G352" s="10" t="s">
        <v>804</v>
      </c>
      <c r="H352" s="10" t="s">
        <v>805</v>
      </c>
      <c r="I352" s="107" t="s">
        <v>806</v>
      </c>
      <c r="J352" s="107" t="s">
        <v>807</v>
      </c>
      <c r="K352" s="188" t="s">
        <v>1284</v>
      </c>
      <c r="L352" s="87" t="s">
        <v>479</v>
      </c>
      <c r="M352" s="240">
        <v>8</v>
      </c>
      <c r="N352" s="88">
        <v>45139</v>
      </c>
      <c r="O352" s="88">
        <v>45291</v>
      </c>
      <c r="P352" s="8">
        <f t="shared" si="29"/>
        <v>21.7</v>
      </c>
      <c r="Q352" s="166"/>
      <c r="R352" s="167">
        <f t="shared" si="27"/>
        <v>0</v>
      </c>
      <c r="S352" s="8">
        <f t="shared" si="28"/>
        <v>0</v>
      </c>
      <c r="T352" s="8">
        <f t="shared" si="25"/>
        <v>0</v>
      </c>
      <c r="U352" s="8">
        <f t="shared" si="26"/>
        <v>0</v>
      </c>
      <c r="V352" s="168"/>
      <c r="W352" s="9"/>
      <c r="X352" s="9"/>
    </row>
    <row r="353" spans="1:24" ht="106.5" customHeight="1">
      <c r="A353" s="33" t="s">
        <v>25</v>
      </c>
      <c r="B353" s="33" t="s">
        <v>36</v>
      </c>
      <c r="C353" s="33">
        <v>2022</v>
      </c>
      <c r="D353" s="33" t="s">
        <v>802</v>
      </c>
      <c r="E353" s="33" t="s">
        <v>803</v>
      </c>
      <c r="F353" s="33" t="s">
        <v>781</v>
      </c>
      <c r="G353" s="10" t="s">
        <v>804</v>
      </c>
      <c r="H353" s="10" t="s">
        <v>805</v>
      </c>
      <c r="I353" s="10" t="s">
        <v>806</v>
      </c>
      <c r="J353" s="10" t="s">
        <v>807</v>
      </c>
      <c r="K353" s="188" t="s">
        <v>809</v>
      </c>
      <c r="L353" s="87" t="s">
        <v>479</v>
      </c>
      <c r="M353" s="240">
        <v>8</v>
      </c>
      <c r="N353" s="88">
        <v>45139</v>
      </c>
      <c r="O353" s="88">
        <v>45291</v>
      </c>
      <c r="P353" s="8">
        <f t="shared" si="29"/>
        <v>21.7</v>
      </c>
      <c r="Q353" s="166"/>
      <c r="R353" s="167">
        <f t="shared" si="27"/>
        <v>0</v>
      </c>
      <c r="S353" s="8">
        <f t="shared" si="28"/>
        <v>0</v>
      </c>
      <c r="T353" s="8">
        <f t="shared" si="25"/>
        <v>0</v>
      </c>
      <c r="U353" s="8">
        <f t="shared" si="26"/>
        <v>0</v>
      </c>
      <c r="V353" s="168"/>
      <c r="W353" s="9"/>
      <c r="X353" s="9"/>
    </row>
    <row r="354" spans="1:24" ht="106.5" customHeight="1">
      <c r="A354" s="33" t="s">
        <v>25</v>
      </c>
      <c r="B354" s="33" t="s">
        <v>36</v>
      </c>
      <c r="C354" s="33">
        <v>2023</v>
      </c>
      <c r="D354" s="33" t="s">
        <v>810</v>
      </c>
      <c r="E354" s="33" t="s">
        <v>803</v>
      </c>
      <c r="F354" s="33" t="s">
        <v>781</v>
      </c>
      <c r="G354" s="10" t="s">
        <v>804</v>
      </c>
      <c r="H354" s="10" t="s">
        <v>805</v>
      </c>
      <c r="I354" s="10" t="s">
        <v>806</v>
      </c>
      <c r="J354" s="10" t="s">
        <v>791</v>
      </c>
      <c r="K354" s="105" t="s">
        <v>811</v>
      </c>
      <c r="L354" s="87" t="s">
        <v>793</v>
      </c>
      <c r="M354" s="230">
        <v>1</v>
      </c>
      <c r="N354" s="88">
        <v>45322</v>
      </c>
      <c r="O354" s="88">
        <v>45350</v>
      </c>
      <c r="P354" s="8">
        <f t="shared" si="29"/>
        <v>4</v>
      </c>
      <c r="Q354" s="166"/>
      <c r="R354" s="167">
        <f t="shared" si="27"/>
        <v>0</v>
      </c>
      <c r="S354" s="8">
        <f t="shared" si="28"/>
        <v>0</v>
      </c>
      <c r="T354" s="8">
        <f t="shared" si="25"/>
        <v>0</v>
      </c>
      <c r="U354" s="8">
        <f t="shared" si="26"/>
        <v>0</v>
      </c>
      <c r="V354" s="168"/>
      <c r="W354" s="9"/>
      <c r="X354" s="9"/>
    </row>
    <row r="355" spans="1:24" ht="106.5" customHeight="1">
      <c r="A355" s="33" t="s">
        <v>25</v>
      </c>
      <c r="B355" s="33" t="s">
        <v>36</v>
      </c>
      <c r="C355" s="33">
        <v>2022</v>
      </c>
      <c r="D355" s="33" t="s">
        <v>810</v>
      </c>
      <c r="E355" s="33" t="s">
        <v>812</v>
      </c>
      <c r="F355" s="33" t="s">
        <v>781</v>
      </c>
      <c r="G355" s="10" t="s">
        <v>813</v>
      </c>
      <c r="H355" s="10" t="s">
        <v>814</v>
      </c>
      <c r="I355" s="10" t="s">
        <v>815</v>
      </c>
      <c r="J355" s="10" t="s">
        <v>816</v>
      </c>
      <c r="K355" s="105" t="s">
        <v>817</v>
      </c>
      <c r="L355" s="87" t="s">
        <v>818</v>
      </c>
      <c r="M355" s="230">
        <v>8</v>
      </c>
      <c r="N355" s="88">
        <v>45139</v>
      </c>
      <c r="O355" s="88">
        <v>45443</v>
      </c>
      <c r="P355" s="8">
        <f t="shared" si="29"/>
        <v>43.4</v>
      </c>
      <c r="Q355" s="166"/>
      <c r="R355" s="167">
        <f t="shared" si="27"/>
        <v>0</v>
      </c>
      <c r="S355" s="8">
        <f t="shared" si="28"/>
        <v>0</v>
      </c>
      <c r="T355" s="8">
        <f t="shared" si="25"/>
        <v>0</v>
      </c>
      <c r="U355" s="8">
        <f t="shared" si="26"/>
        <v>0</v>
      </c>
      <c r="V355" s="168"/>
      <c r="W355" s="9"/>
      <c r="X355" s="9"/>
    </row>
    <row r="356" spans="1:24" ht="106.5" customHeight="1">
      <c r="A356" s="33" t="s">
        <v>25</v>
      </c>
      <c r="B356" s="33" t="s">
        <v>36</v>
      </c>
      <c r="C356" s="33">
        <v>2022</v>
      </c>
      <c r="D356" s="33" t="s">
        <v>810</v>
      </c>
      <c r="E356" s="33" t="s">
        <v>812</v>
      </c>
      <c r="F356" s="33" t="s">
        <v>781</v>
      </c>
      <c r="G356" s="10" t="s">
        <v>813</v>
      </c>
      <c r="H356" s="10" t="s">
        <v>814</v>
      </c>
      <c r="I356" s="10" t="s">
        <v>815</v>
      </c>
      <c r="J356" s="10" t="s">
        <v>816</v>
      </c>
      <c r="K356" s="105" t="s">
        <v>819</v>
      </c>
      <c r="L356" s="87" t="s">
        <v>818</v>
      </c>
      <c r="M356" s="230">
        <v>8</v>
      </c>
      <c r="N356" s="88">
        <v>45139</v>
      </c>
      <c r="O356" s="88">
        <v>45443</v>
      </c>
      <c r="P356" s="8">
        <f t="shared" si="29"/>
        <v>43.4</v>
      </c>
      <c r="Q356" s="166"/>
      <c r="R356" s="167">
        <f t="shared" si="27"/>
        <v>0</v>
      </c>
      <c r="S356" s="8">
        <f t="shared" si="28"/>
        <v>0</v>
      </c>
      <c r="T356" s="8">
        <f t="shared" si="25"/>
        <v>0</v>
      </c>
      <c r="U356" s="8">
        <f t="shared" si="26"/>
        <v>0</v>
      </c>
      <c r="V356" s="168"/>
      <c r="W356" s="9"/>
      <c r="X356" s="9"/>
    </row>
    <row r="357" spans="1:24" ht="106.5" customHeight="1">
      <c r="A357" s="33" t="s">
        <v>25</v>
      </c>
      <c r="B357" s="33" t="s">
        <v>36</v>
      </c>
      <c r="C357" s="33">
        <v>2023</v>
      </c>
      <c r="D357" s="33" t="s">
        <v>810</v>
      </c>
      <c r="E357" s="33" t="s">
        <v>812</v>
      </c>
      <c r="F357" s="33" t="s">
        <v>781</v>
      </c>
      <c r="G357" s="10" t="s">
        <v>813</v>
      </c>
      <c r="H357" s="10" t="s">
        <v>814</v>
      </c>
      <c r="I357" s="10" t="s">
        <v>815</v>
      </c>
      <c r="J357" s="10" t="s">
        <v>791</v>
      </c>
      <c r="K357" s="105" t="s">
        <v>821</v>
      </c>
      <c r="L357" s="87" t="s">
        <v>793</v>
      </c>
      <c r="M357" s="230">
        <v>1</v>
      </c>
      <c r="N357" s="88">
        <v>45444</v>
      </c>
      <c r="O357" s="88">
        <v>45504</v>
      </c>
      <c r="P357" s="8">
        <f t="shared" si="29"/>
        <v>8.6</v>
      </c>
      <c r="Q357" s="166"/>
      <c r="R357" s="167">
        <f t="shared" si="27"/>
        <v>0</v>
      </c>
      <c r="S357" s="8">
        <f t="shared" si="28"/>
        <v>0</v>
      </c>
      <c r="T357" s="8">
        <f t="shared" si="25"/>
        <v>0</v>
      </c>
      <c r="U357" s="8">
        <f t="shared" si="26"/>
        <v>0</v>
      </c>
      <c r="V357" s="168"/>
      <c r="W357" s="9"/>
      <c r="X357" s="9"/>
    </row>
    <row r="358" spans="1:24" ht="106.5" customHeight="1">
      <c r="A358" s="18" t="s">
        <v>25</v>
      </c>
      <c r="B358" s="18" t="s">
        <v>895</v>
      </c>
      <c r="C358" s="18">
        <v>2021</v>
      </c>
      <c r="D358" s="18" t="s">
        <v>896</v>
      </c>
      <c r="E358" s="18" t="s">
        <v>897</v>
      </c>
      <c r="F358" s="18" t="s">
        <v>1173</v>
      </c>
      <c r="G358" s="19" t="s">
        <v>899</v>
      </c>
      <c r="H358" s="19" t="s">
        <v>900</v>
      </c>
      <c r="I358" s="19" t="s">
        <v>1174</v>
      </c>
      <c r="J358" s="46" t="s">
        <v>1175</v>
      </c>
      <c r="K358" s="46" t="s">
        <v>1176</v>
      </c>
      <c r="L358" s="44" t="s">
        <v>1177</v>
      </c>
      <c r="M358" s="193">
        <v>1</v>
      </c>
      <c r="N358" s="20">
        <v>45139</v>
      </c>
      <c r="O358" s="20">
        <v>45199</v>
      </c>
      <c r="P358" s="18">
        <f t="shared" si="29"/>
        <v>8.6</v>
      </c>
      <c r="Q358" s="166"/>
      <c r="R358" s="167">
        <f t="shared" si="27"/>
        <v>0</v>
      </c>
      <c r="S358" s="8">
        <f t="shared" si="28"/>
        <v>0</v>
      </c>
      <c r="T358" s="8">
        <f t="shared" si="25"/>
        <v>0</v>
      </c>
      <c r="U358" s="8">
        <f t="shared" si="26"/>
        <v>0</v>
      </c>
      <c r="V358" s="168"/>
      <c r="W358" s="9"/>
      <c r="X358" s="9"/>
    </row>
    <row r="359" spans="1:24" ht="106.5" customHeight="1">
      <c r="A359" s="18" t="s">
        <v>25</v>
      </c>
      <c r="B359" s="18" t="s">
        <v>895</v>
      </c>
      <c r="C359" s="18">
        <v>2021</v>
      </c>
      <c r="D359" s="18" t="s">
        <v>896</v>
      </c>
      <c r="E359" s="18" t="s">
        <v>897</v>
      </c>
      <c r="F359" s="18" t="s">
        <v>1173</v>
      </c>
      <c r="G359" s="19" t="s">
        <v>899</v>
      </c>
      <c r="H359" s="19" t="s">
        <v>900</v>
      </c>
      <c r="I359" s="19" t="s">
        <v>1174</v>
      </c>
      <c r="J359" s="19" t="s">
        <v>1178</v>
      </c>
      <c r="K359" s="46" t="s">
        <v>1179</v>
      </c>
      <c r="L359" s="44" t="s">
        <v>1180</v>
      </c>
      <c r="M359" s="193">
        <v>2</v>
      </c>
      <c r="N359" s="20">
        <v>45159</v>
      </c>
      <c r="O359" s="20">
        <v>45229</v>
      </c>
      <c r="P359" s="18">
        <f t="shared" si="29"/>
        <v>10</v>
      </c>
      <c r="Q359" s="166"/>
      <c r="R359" s="167">
        <f t="shared" si="27"/>
        <v>0</v>
      </c>
      <c r="S359" s="8">
        <f t="shared" si="28"/>
        <v>0</v>
      </c>
      <c r="T359" s="8">
        <f t="shared" si="25"/>
        <v>0</v>
      </c>
      <c r="U359" s="8">
        <f t="shared" si="26"/>
        <v>0</v>
      </c>
      <c r="V359" s="168"/>
      <c r="W359" s="9"/>
      <c r="X359" s="9"/>
    </row>
    <row r="360" spans="1:24" ht="106.5" customHeight="1">
      <c r="A360" s="48" t="s">
        <v>25</v>
      </c>
      <c r="B360" s="48" t="s">
        <v>895</v>
      </c>
      <c r="C360" s="48">
        <v>2021</v>
      </c>
      <c r="D360" s="48" t="s">
        <v>896</v>
      </c>
      <c r="E360" s="48" t="s">
        <v>897</v>
      </c>
      <c r="F360" s="48" t="s">
        <v>1173</v>
      </c>
      <c r="G360" s="49" t="s">
        <v>899</v>
      </c>
      <c r="H360" s="49" t="s">
        <v>900</v>
      </c>
      <c r="I360" s="49" t="s">
        <v>1174</v>
      </c>
      <c r="J360" s="49" t="s">
        <v>1181</v>
      </c>
      <c r="K360" s="49" t="s">
        <v>1182</v>
      </c>
      <c r="L360" s="134" t="s">
        <v>1183</v>
      </c>
      <c r="M360" s="241">
        <v>2</v>
      </c>
      <c r="N360" s="135">
        <v>45159</v>
      </c>
      <c r="O360" s="135">
        <v>45229</v>
      </c>
      <c r="P360" s="18">
        <f t="shared" si="29"/>
        <v>10</v>
      </c>
      <c r="Q360" s="166"/>
      <c r="R360" s="167">
        <f t="shared" si="27"/>
        <v>0</v>
      </c>
      <c r="S360" s="8">
        <f t="shared" si="28"/>
        <v>0</v>
      </c>
      <c r="T360" s="8">
        <f t="shared" si="25"/>
        <v>0</v>
      </c>
      <c r="U360" s="8">
        <f t="shared" si="26"/>
        <v>0</v>
      </c>
      <c r="V360" s="168"/>
      <c r="W360" s="9"/>
      <c r="X360" s="9"/>
    </row>
    <row r="361" spans="1:24" ht="106.5" customHeight="1">
      <c r="A361" s="18" t="s">
        <v>25</v>
      </c>
      <c r="B361" s="18" t="s">
        <v>895</v>
      </c>
      <c r="C361" s="18">
        <v>2021</v>
      </c>
      <c r="D361" s="18" t="s">
        <v>896</v>
      </c>
      <c r="E361" s="18" t="s">
        <v>897</v>
      </c>
      <c r="F361" s="18" t="s">
        <v>1173</v>
      </c>
      <c r="G361" s="19" t="s">
        <v>899</v>
      </c>
      <c r="H361" s="19" t="s">
        <v>900</v>
      </c>
      <c r="I361" s="19" t="s">
        <v>1174</v>
      </c>
      <c r="J361" s="19" t="s">
        <v>1184</v>
      </c>
      <c r="K361" s="19" t="s">
        <v>1185</v>
      </c>
      <c r="L361" s="44" t="s">
        <v>1186</v>
      </c>
      <c r="M361" s="193">
        <v>2</v>
      </c>
      <c r="N361" s="20">
        <v>45159</v>
      </c>
      <c r="O361" s="20">
        <v>45229</v>
      </c>
      <c r="P361" s="18">
        <f t="shared" si="29"/>
        <v>10</v>
      </c>
      <c r="Q361" s="166"/>
      <c r="R361" s="167">
        <f t="shared" si="27"/>
        <v>0</v>
      </c>
      <c r="S361" s="8">
        <f t="shared" si="28"/>
        <v>0</v>
      </c>
      <c r="T361" s="8">
        <f t="shared" si="25"/>
        <v>0</v>
      </c>
      <c r="U361" s="8">
        <f t="shared" si="26"/>
        <v>0</v>
      </c>
      <c r="V361" s="168"/>
      <c r="W361" s="9"/>
      <c r="X361" s="9"/>
    </row>
    <row r="362" spans="1:24" ht="106.5" customHeight="1">
      <c r="A362" s="18" t="s">
        <v>25</v>
      </c>
      <c r="B362" s="18" t="s">
        <v>36</v>
      </c>
      <c r="C362" s="18">
        <v>2022</v>
      </c>
      <c r="D362" s="18" t="s">
        <v>176</v>
      </c>
      <c r="E362" s="18" t="s">
        <v>580</v>
      </c>
      <c r="F362" s="18" t="s">
        <v>1173</v>
      </c>
      <c r="G362" s="19" t="s">
        <v>581</v>
      </c>
      <c r="H362" s="19" t="s">
        <v>179</v>
      </c>
      <c r="I362" s="19" t="s">
        <v>1201</v>
      </c>
      <c r="J362" s="19" t="s">
        <v>1202</v>
      </c>
      <c r="K362" s="19" t="s">
        <v>1203</v>
      </c>
      <c r="L362" s="44" t="s">
        <v>1204</v>
      </c>
      <c r="M362" s="193">
        <v>1</v>
      </c>
      <c r="N362" s="20">
        <v>45108</v>
      </c>
      <c r="O362" s="20">
        <v>45199</v>
      </c>
      <c r="P362" s="18">
        <f t="shared" si="29"/>
        <v>13</v>
      </c>
      <c r="Q362" s="166"/>
      <c r="R362" s="167">
        <f t="shared" si="27"/>
        <v>0</v>
      </c>
      <c r="S362" s="8">
        <f t="shared" si="28"/>
        <v>0</v>
      </c>
      <c r="T362" s="8">
        <f t="shared" si="25"/>
        <v>0</v>
      </c>
      <c r="U362" s="8">
        <f t="shared" si="26"/>
        <v>0</v>
      </c>
      <c r="V362" s="168"/>
      <c r="W362" s="9"/>
      <c r="X362" s="9"/>
    </row>
    <row r="363" spans="1:24" ht="106.5" customHeight="1">
      <c r="A363" s="18" t="s">
        <v>25</v>
      </c>
      <c r="B363" s="18" t="s">
        <v>36</v>
      </c>
      <c r="C363" s="18">
        <v>2022</v>
      </c>
      <c r="D363" s="18" t="s">
        <v>591</v>
      </c>
      <c r="E363" s="18" t="s">
        <v>592</v>
      </c>
      <c r="F363" s="18" t="s">
        <v>1173</v>
      </c>
      <c r="G363" s="19" t="s">
        <v>593</v>
      </c>
      <c r="H363" s="19" t="s">
        <v>594</v>
      </c>
      <c r="I363" s="19" t="s">
        <v>1205</v>
      </c>
      <c r="J363" s="136" t="s">
        <v>1206</v>
      </c>
      <c r="K363" s="19" t="s">
        <v>1207</v>
      </c>
      <c r="L363" s="44" t="s">
        <v>1208</v>
      </c>
      <c r="M363" s="193">
        <v>1</v>
      </c>
      <c r="N363" s="20">
        <v>45139</v>
      </c>
      <c r="O363" s="20">
        <v>45199</v>
      </c>
      <c r="P363" s="18">
        <f t="shared" si="29"/>
        <v>8.6</v>
      </c>
      <c r="Q363" s="166"/>
      <c r="R363" s="167">
        <f t="shared" si="27"/>
        <v>0</v>
      </c>
      <c r="S363" s="8">
        <f t="shared" si="28"/>
        <v>0</v>
      </c>
      <c r="T363" s="8">
        <f t="shared" si="25"/>
        <v>0</v>
      </c>
      <c r="U363" s="8">
        <f t="shared" si="26"/>
        <v>0</v>
      </c>
      <c r="V363" s="168"/>
      <c r="W363" s="9"/>
      <c r="X363" s="9"/>
    </row>
    <row r="364" spans="1:24" ht="106.5" customHeight="1">
      <c r="A364" s="18" t="s">
        <v>25</v>
      </c>
      <c r="B364" s="18" t="s">
        <v>36</v>
      </c>
      <c r="C364" s="18">
        <v>2022</v>
      </c>
      <c r="D364" s="18" t="s">
        <v>47</v>
      </c>
      <c r="E364" s="18" t="s">
        <v>48</v>
      </c>
      <c r="F364" s="18" t="s">
        <v>1173</v>
      </c>
      <c r="G364" s="19" t="s">
        <v>678</v>
      </c>
      <c r="H364" s="19" t="s">
        <v>50</v>
      </c>
      <c r="I364" s="19" t="s">
        <v>1210</v>
      </c>
      <c r="J364" s="19" t="s">
        <v>1211</v>
      </c>
      <c r="K364" s="19" t="s">
        <v>1212</v>
      </c>
      <c r="L364" s="44" t="s">
        <v>1213</v>
      </c>
      <c r="M364" s="193">
        <v>1</v>
      </c>
      <c r="N364" s="20">
        <v>45108</v>
      </c>
      <c r="O364" s="20">
        <v>45280</v>
      </c>
      <c r="P364" s="18">
        <f t="shared" si="29"/>
        <v>24.6</v>
      </c>
      <c r="Q364" s="166"/>
      <c r="R364" s="167">
        <f t="shared" si="27"/>
        <v>0</v>
      </c>
      <c r="S364" s="8">
        <f t="shared" si="28"/>
        <v>0</v>
      </c>
      <c r="T364" s="8">
        <f t="shared" si="25"/>
        <v>0</v>
      </c>
      <c r="U364" s="8">
        <f t="shared" si="26"/>
        <v>0</v>
      </c>
      <c r="V364" s="168"/>
      <c r="W364" s="9"/>
      <c r="X364" s="9"/>
    </row>
    <row r="365" spans="1:24" ht="106.5" customHeight="1">
      <c r="A365" s="18" t="s">
        <v>25</v>
      </c>
      <c r="B365" s="18" t="s">
        <v>36</v>
      </c>
      <c r="C365" s="18">
        <v>2022</v>
      </c>
      <c r="D365" s="18" t="s">
        <v>973</v>
      </c>
      <c r="E365" s="18" t="s">
        <v>974</v>
      </c>
      <c r="F365" s="18" t="s">
        <v>1173</v>
      </c>
      <c r="G365" s="19" t="s">
        <v>1214</v>
      </c>
      <c r="H365" s="19" t="s">
        <v>976</v>
      </c>
      <c r="I365" s="19" t="s">
        <v>1174</v>
      </c>
      <c r="J365" s="19" t="s">
        <v>1175</v>
      </c>
      <c r="K365" s="19" t="s">
        <v>1176</v>
      </c>
      <c r="L365" s="44" t="s">
        <v>1177</v>
      </c>
      <c r="M365" s="193">
        <v>1</v>
      </c>
      <c r="N365" s="20">
        <v>45139</v>
      </c>
      <c r="O365" s="20">
        <v>45199</v>
      </c>
      <c r="P365" s="18">
        <f t="shared" si="29"/>
        <v>8.6</v>
      </c>
      <c r="Q365" s="166"/>
      <c r="R365" s="167">
        <f t="shared" si="27"/>
        <v>0</v>
      </c>
      <c r="S365" s="8">
        <f t="shared" si="28"/>
        <v>0</v>
      </c>
      <c r="T365" s="8">
        <f t="shared" si="25"/>
        <v>0</v>
      </c>
      <c r="U365" s="8">
        <f t="shared" si="26"/>
        <v>0</v>
      </c>
      <c r="V365" s="168"/>
      <c r="W365" s="9"/>
      <c r="X365" s="9"/>
    </row>
    <row r="366" spans="1:24" ht="106.5" customHeight="1">
      <c r="A366" s="18" t="s">
        <v>25</v>
      </c>
      <c r="B366" s="18" t="s">
        <v>36</v>
      </c>
      <c r="C366" s="18">
        <v>2022</v>
      </c>
      <c r="D366" s="18" t="s">
        <v>973</v>
      </c>
      <c r="E366" s="18" t="s">
        <v>974</v>
      </c>
      <c r="F366" s="18" t="s">
        <v>1173</v>
      </c>
      <c r="G366" s="19" t="s">
        <v>1214</v>
      </c>
      <c r="H366" s="19" t="s">
        <v>976</v>
      </c>
      <c r="I366" s="19" t="s">
        <v>1174</v>
      </c>
      <c r="J366" s="19" t="s">
        <v>1178</v>
      </c>
      <c r="K366" s="19" t="s">
        <v>1179</v>
      </c>
      <c r="L366" s="44" t="s">
        <v>1180</v>
      </c>
      <c r="M366" s="193">
        <v>2</v>
      </c>
      <c r="N366" s="20">
        <v>45159</v>
      </c>
      <c r="O366" s="20">
        <v>45229</v>
      </c>
      <c r="P366" s="18">
        <f t="shared" si="29"/>
        <v>10</v>
      </c>
      <c r="Q366" s="166"/>
      <c r="R366" s="167">
        <f t="shared" si="27"/>
        <v>0</v>
      </c>
      <c r="S366" s="8">
        <f t="shared" si="28"/>
        <v>0</v>
      </c>
      <c r="T366" s="8">
        <f t="shared" si="25"/>
        <v>0</v>
      </c>
      <c r="U366" s="8">
        <f t="shared" si="26"/>
        <v>0</v>
      </c>
      <c r="V366" s="168"/>
      <c r="W366" s="9"/>
      <c r="X366" s="9"/>
    </row>
    <row r="367" spans="1:24" ht="106.5" customHeight="1">
      <c r="A367" s="18" t="s">
        <v>25</v>
      </c>
      <c r="B367" s="18" t="s">
        <v>36</v>
      </c>
      <c r="C367" s="18">
        <v>2022</v>
      </c>
      <c r="D367" s="18" t="s">
        <v>973</v>
      </c>
      <c r="E367" s="18" t="s">
        <v>974</v>
      </c>
      <c r="F367" s="18" t="s">
        <v>1173</v>
      </c>
      <c r="G367" s="19" t="s">
        <v>1214</v>
      </c>
      <c r="H367" s="19" t="s">
        <v>976</v>
      </c>
      <c r="I367" s="19" t="s">
        <v>1174</v>
      </c>
      <c r="J367" s="19" t="s">
        <v>1181</v>
      </c>
      <c r="K367" s="19" t="s">
        <v>1182</v>
      </c>
      <c r="L367" s="44" t="s">
        <v>1183</v>
      </c>
      <c r="M367" s="193">
        <v>2</v>
      </c>
      <c r="N367" s="20">
        <v>45159</v>
      </c>
      <c r="O367" s="20">
        <v>45229</v>
      </c>
      <c r="P367" s="18">
        <f t="shared" si="29"/>
        <v>10</v>
      </c>
      <c r="Q367" s="166"/>
      <c r="R367" s="167">
        <f t="shared" si="27"/>
        <v>0</v>
      </c>
      <c r="S367" s="8">
        <f t="shared" si="28"/>
        <v>0</v>
      </c>
      <c r="T367" s="8">
        <f t="shared" si="25"/>
        <v>0</v>
      </c>
      <c r="U367" s="8">
        <f t="shared" si="26"/>
        <v>0</v>
      </c>
      <c r="V367" s="168"/>
      <c r="W367" s="9"/>
      <c r="X367" s="9"/>
    </row>
    <row r="368" spans="1:24" ht="106.5" customHeight="1">
      <c r="A368" s="18" t="s">
        <v>25</v>
      </c>
      <c r="B368" s="18" t="s">
        <v>36</v>
      </c>
      <c r="C368" s="18">
        <v>2022</v>
      </c>
      <c r="D368" s="18" t="s">
        <v>973</v>
      </c>
      <c r="E368" s="18" t="s">
        <v>974</v>
      </c>
      <c r="F368" s="18" t="s">
        <v>1173</v>
      </c>
      <c r="G368" s="19" t="s">
        <v>1214</v>
      </c>
      <c r="H368" s="19" t="s">
        <v>976</v>
      </c>
      <c r="I368" s="19" t="s">
        <v>1174</v>
      </c>
      <c r="J368" s="19" t="s">
        <v>1184</v>
      </c>
      <c r="K368" s="19" t="s">
        <v>1185</v>
      </c>
      <c r="L368" s="44" t="s">
        <v>1186</v>
      </c>
      <c r="M368" s="193">
        <v>2</v>
      </c>
      <c r="N368" s="20">
        <v>45159</v>
      </c>
      <c r="O368" s="20">
        <v>45229</v>
      </c>
      <c r="P368" s="18">
        <f t="shared" si="29"/>
        <v>10</v>
      </c>
      <c r="Q368" s="166"/>
      <c r="R368" s="167">
        <f t="shared" si="27"/>
        <v>0</v>
      </c>
      <c r="S368" s="8">
        <f t="shared" si="28"/>
        <v>0</v>
      </c>
      <c r="T368" s="8">
        <f t="shared" si="25"/>
        <v>0</v>
      </c>
      <c r="U368" s="8">
        <f t="shared" si="26"/>
        <v>0</v>
      </c>
      <c r="V368" s="168"/>
      <c r="W368" s="9"/>
      <c r="X368" s="9"/>
    </row>
    <row r="369" spans="1:24" ht="106.5" customHeight="1">
      <c r="A369" s="18" t="s">
        <v>25</v>
      </c>
      <c r="B369" s="18" t="s">
        <v>36</v>
      </c>
      <c r="C369" s="18">
        <v>2022</v>
      </c>
      <c r="D369" s="18" t="s">
        <v>981</v>
      </c>
      <c r="E369" s="18" t="s">
        <v>982</v>
      </c>
      <c r="F369" s="18" t="s">
        <v>1173</v>
      </c>
      <c r="G369" s="19" t="s">
        <v>1215</v>
      </c>
      <c r="H369" s="19" t="s">
        <v>984</v>
      </c>
      <c r="I369" s="19" t="s">
        <v>1174</v>
      </c>
      <c r="J369" s="19" t="s">
        <v>1175</v>
      </c>
      <c r="K369" s="19" t="s">
        <v>1176</v>
      </c>
      <c r="L369" s="44" t="s">
        <v>1177</v>
      </c>
      <c r="M369" s="193">
        <v>1</v>
      </c>
      <c r="N369" s="20">
        <v>45139</v>
      </c>
      <c r="O369" s="20">
        <v>45199</v>
      </c>
      <c r="P369" s="18">
        <f t="shared" si="29"/>
        <v>8.6</v>
      </c>
      <c r="Q369" s="166"/>
      <c r="R369" s="167">
        <f t="shared" si="27"/>
        <v>0</v>
      </c>
      <c r="S369" s="8">
        <f t="shared" si="28"/>
        <v>0</v>
      </c>
      <c r="T369" s="8">
        <f t="shared" si="25"/>
        <v>0</v>
      </c>
      <c r="U369" s="8">
        <f t="shared" si="26"/>
        <v>0</v>
      </c>
      <c r="V369" s="168"/>
      <c r="W369" s="9"/>
      <c r="X369" s="9"/>
    </row>
    <row r="370" spans="1:24" ht="106.5" customHeight="1">
      <c r="A370" s="18" t="s">
        <v>25</v>
      </c>
      <c r="B370" s="18" t="s">
        <v>36</v>
      </c>
      <c r="C370" s="18">
        <v>2022</v>
      </c>
      <c r="D370" s="18" t="s">
        <v>981</v>
      </c>
      <c r="E370" s="18" t="s">
        <v>982</v>
      </c>
      <c r="F370" s="18" t="s">
        <v>1173</v>
      </c>
      <c r="G370" s="19" t="s">
        <v>1215</v>
      </c>
      <c r="H370" s="19" t="s">
        <v>984</v>
      </c>
      <c r="I370" s="19" t="s">
        <v>1174</v>
      </c>
      <c r="J370" s="19" t="s">
        <v>1178</v>
      </c>
      <c r="K370" s="19" t="s">
        <v>1179</v>
      </c>
      <c r="L370" s="44" t="s">
        <v>1180</v>
      </c>
      <c r="M370" s="193">
        <v>2</v>
      </c>
      <c r="N370" s="20">
        <v>45159</v>
      </c>
      <c r="O370" s="20">
        <v>45229</v>
      </c>
      <c r="P370" s="18">
        <f t="shared" si="29"/>
        <v>10</v>
      </c>
      <c r="Q370" s="166"/>
      <c r="R370" s="167">
        <f t="shared" si="27"/>
        <v>0</v>
      </c>
      <c r="S370" s="8">
        <f t="shared" si="28"/>
        <v>0</v>
      </c>
      <c r="T370" s="8">
        <f t="shared" si="25"/>
        <v>0</v>
      </c>
      <c r="U370" s="8">
        <f t="shared" si="26"/>
        <v>0</v>
      </c>
      <c r="V370" s="168"/>
      <c r="W370" s="9"/>
      <c r="X370" s="9"/>
    </row>
    <row r="371" spans="1:24" ht="106.5" customHeight="1">
      <c r="A371" s="18" t="s">
        <v>25</v>
      </c>
      <c r="B371" s="18" t="s">
        <v>36</v>
      </c>
      <c r="C371" s="18">
        <v>2022</v>
      </c>
      <c r="D371" s="18" t="s">
        <v>981</v>
      </c>
      <c r="E371" s="18" t="s">
        <v>982</v>
      </c>
      <c r="F371" s="18" t="s">
        <v>1173</v>
      </c>
      <c r="G371" s="19" t="s">
        <v>1215</v>
      </c>
      <c r="H371" s="19" t="s">
        <v>984</v>
      </c>
      <c r="I371" s="19" t="s">
        <v>1174</v>
      </c>
      <c r="J371" s="19" t="s">
        <v>1181</v>
      </c>
      <c r="K371" s="19" t="s">
        <v>1182</v>
      </c>
      <c r="L371" s="44" t="s">
        <v>1183</v>
      </c>
      <c r="M371" s="193">
        <v>2</v>
      </c>
      <c r="N371" s="20">
        <v>45159</v>
      </c>
      <c r="O371" s="20">
        <v>45229</v>
      </c>
      <c r="P371" s="18">
        <f t="shared" si="29"/>
        <v>10</v>
      </c>
      <c r="Q371" s="166"/>
      <c r="R371" s="167">
        <f t="shared" si="27"/>
        <v>0</v>
      </c>
      <c r="S371" s="8">
        <f t="shared" si="28"/>
        <v>0</v>
      </c>
      <c r="T371" s="8">
        <f t="shared" si="25"/>
        <v>0</v>
      </c>
      <c r="U371" s="8">
        <f t="shared" si="26"/>
        <v>0</v>
      </c>
      <c r="V371" s="168"/>
      <c r="W371" s="9"/>
      <c r="X371" s="9"/>
    </row>
    <row r="372" spans="1:24" ht="106.5" customHeight="1">
      <c r="A372" s="18" t="s">
        <v>25</v>
      </c>
      <c r="B372" s="18" t="s">
        <v>36</v>
      </c>
      <c r="C372" s="18">
        <v>2022</v>
      </c>
      <c r="D372" s="155" t="s">
        <v>981</v>
      </c>
      <c r="E372" s="155" t="s">
        <v>982</v>
      </c>
      <c r="F372" s="155" t="s">
        <v>1173</v>
      </c>
      <c r="G372" s="156" t="s">
        <v>1215</v>
      </c>
      <c r="H372" s="156" t="s">
        <v>984</v>
      </c>
      <c r="I372" s="156" t="s">
        <v>1174</v>
      </c>
      <c r="J372" s="156" t="s">
        <v>1184</v>
      </c>
      <c r="K372" s="156" t="s">
        <v>1185</v>
      </c>
      <c r="L372" s="157" t="s">
        <v>1186</v>
      </c>
      <c r="M372" s="242">
        <v>2</v>
      </c>
      <c r="N372" s="158">
        <v>45159</v>
      </c>
      <c r="O372" s="158">
        <v>45229</v>
      </c>
      <c r="P372" s="155">
        <f t="shared" si="29"/>
        <v>10</v>
      </c>
      <c r="Q372" s="166"/>
      <c r="R372" s="167">
        <f t="shared" si="27"/>
        <v>0</v>
      </c>
      <c r="S372" s="8">
        <f t="shared" si="28"/>
        <v>0</v>
      </c>
      <c r="T372" s="8">
        <f t="shared" si="25"/>
        <v>0</v>
      </c>
      <c r="U372" s="8">
        <f t="shared" si="26"/>
        <v>0</v>
      </c>
      <c r="V372" s="168"/>
      <c r="W372" s="9"/>
      <c r="X372" s="9"/>
    </row>
    <row r="373" spans="1:24" ht="106.5" customHeight="1">
      <c r="A373" s="18" t="s">
        <v>25</v>
      </c>
      <c r="B373" s="18" t="s">
        <v>192</v>
      </c>
      <c r="C373" s="18">
        <v>2015</v>
      </c>
      <c r="D373" s="18" t="s">
        <v>193</v>
      </c>
      <c r="E373" s="18" t="s">
        <v>1232</v>
      </c>
      <c r="F373" s="18" t="s">
        <v>1173</v>
      </c>
      <c r="G373" s="19" t="s">
        <v>1233</v>
      </c>
      <c r="H373" s="19" t="s">
        <v>196</v>
      </c>
      <c r="I373" s="19" t="s">
        <v>1234</v>
      </c>
      <c r="J373" s="19" t="s">
        <v>1235</v>
      </c>
      <c r="K373" s="19" t="s">
        <v>1236</v>
      </c>
      <c r="L373" s="44" t="s">
        <v>1237</v>
      </c>
      <c r="M373" s="193">
        <v>2</v>
      </c>
      <c r="N373" s="20">
        <v>45126</v>
      </c>
      <c r="O373" s="20">
        <v>45229</v>
      </c>
      <c r="P373" s="18">
        <f t="shared" si="29"/>
        <v>14.7</v>
      </c>
      <c r="Q373" s="166"/>
      <c r="R373" s="167">
        <f t="shared" si="27"/>
        <v>0</v>
      </c>
      <c r="S373" s="8">
        <f t="shared" si="28"/>
        <v>0</v>
      </c>
      <c r="T373" s="8">
        <f t="shared" si="25"/>
        <v>0</v>
      </c>
      <c r="U373" s="8">
        <f t="shared" si="26"/>
        <v>0</v>
      </c>
      <c r="V373" s="168"/>
      <c r="W373" s="9"/>
      <c r="X373" s="9"/>
    </row>
    <row r="374" spans="1:24" ht="106.5" customHeight="1">
      <c r="A374" s="8" t="s">
        <v>25</v>
      </c>
      <c r="B374" s="8" t="s">
        <v>26</v>
      </c>
      <c r="C374" s="8">
        <v>2018</v>
      </c>
      <c r="D374" s="8" t="s">
        <v>27</v>
      </c>
      <c r="E374" s="8" t="s">
        <v>28</v>
      </c>
      <c r="F374" s="8" t="s">
        <v>29</v>
      </c>
      <c r="G374" s="9" t="s">
        <v>30</v>
      </c>
      <c r="H374" s="9" t="s">
        <v>31</v>
      </c>
      <c r="I374" s="9" t="s">
        <v>32</v>
      </c>
      <c r="J374" s="9" t="s">
        <v>1286</v>
      </c>
      <c r="K374" s="10" t="s">
        <v>34</v>
      </c>
      <c r="L374" s="8" t="s">
        <v>35</v>
      </c>
      <c r="M374" s="221">
        <v>1</v>
      </c>
      <c r="N374" s="11">
        <v>45170</v>
      </c>
      <c r="O374" s="11">
        <v>45260</v>
      </c>
      <c r="P374" s="8">
        <f t="shared" si="29"/>
        <v>12.9</v>
      </c>
      <c r="Q374" s="166"/>
      <c r="R374" s="167">
        <f t="shared" si="27"/>
        <v>0</v>
      </c>
      <c r="S374" s="8">
        <f t="shared" si="28"/>
        <v>0</v>
      </c>
      <c r="T374" s="8">
        <f t="shared" si="25"/>
        <v>0</v>
      </c>
      <c r="U374" s="8">
        <f t="shared" si="26"/>
        <v>0</v>
      </c>
      <c r="V374" s="168"/>
      <c r="W374" s="9"/>
      <c r="X374" s="9"/>
    </row>
    <row r="375" spans="1:24" ht="106.5" customHeight="1">
      <c r="A375" s="8" t="s">
        <v>25</v>
      </c>
      <c r="B375" s="8" t="s">
        <v>36</v>
      </c>
      <c r="C375" s="8">
        <v>2022</v>
      </c>
      <c r="D375" s="8" t="s">
        <v>37</v>
      </c>
      <c r="E375" s="8" t="s">
        <v>38</v>
      </c>
      <c r="F375" s="8" t="s">
        <v>29</v>
      </c>
      <c r="G375" s="9" t="s">
        <v>39</v>
      </c>
      <c r="H375" s="9" t="s">
        <v>40</v>
      </c>
      <c r="I375" s="9" t="s">
        <v>41</v>
      </c>
      <c r="J375" s="9" t="s">
        <v>42</v>
      </c>
      <c r="K375" s="9" t="s">
        <v>43</v>
      </c>
      <c r="L375" s="8" t="s">
        <v>44</v>
      </c>
      <c r="M375" s="233">
        <v>1</v>
      </c>
      <c r="N375" s="13">
        <v>45170</v>
      </c>
      <c r="O375" s="13">
        <v>45260</v>
      </c>
      <c r="P375" s="8">
        <f t="shared" si="29"/>
        <v>12.9</v>
      </c>
      <c r="Q375" s="166"/>
      <c r="R375" s="167">
        <f t="shared" si="27"/>
        <v>0</v>
      </c>
      <c r="S375" s="8">
        <f t="shared" si="28"/>
        <v>0</v>
      </c>
      <c r="T375" s="8">
        <f t="shared" si="25"/>
        <v>0</v>
      </c>
      <c r="U375" s="8">
        <f t="shared" si="26"/>
        <v>0</v>
      </c>
      <c r="V375" s="168"/>
      <c r="W375" s="9"/>
      <c r="X375" s="9"/>
    </row>
    <row r="376" spans="1:24" ht="106.5" customHeight="1">
      <c r="A376" s="8" t="s">
        <v>25</v>
      </c>
      <c r="B376" s="8" t="s">
        <v>36</v>
      </c>
      <c r="C376" s="8">
        <v>2022</v>
      </c>
      <c r="D376" s="8" t="s">
        <v>37</v>
      </c>
      <c r="E376" s="8" t="s">
        <v>38</v>
      </c>
      <c r="F376" s="8" t="s">
        <v>29</v>
      </c>
      <c r="G376" s="9" t="s">
        <v>39</v>
      </c>
      <c r="H376" s="9" t="s">
        <v>40</v>
      </c>
      <c r="I376" s="9" t="s">
        <v>41</v>
      </c>
      <c r="J376" s="9" t="s">
        <v>42</v>
      </c>
      <c r="K376" s="9" t="s">
        <v>45</v>
      </c>
      <c r="L376" s="8" t="s">
        <v>46</v>
      </c>
      <c r="M376" s="221">
        <v>2</v>
      </c>
      <c r="N376" s="11">
        <v>45170</v>
      </c>
      <c r="O376" s="11">
        <v>45504</v>
      </c>
      <c r="P376" s="8">
        <f t="shared" si="29"/>
        <v>47.7</v>
      </c>
      <c r="Q376" s="166"/>
      <c r="R376" s="167">
        <f t="shared" si="27"/>
        <v>0</v>
      </c>
      <c r="S376" s="8">
        <f t="shared" si="28"/>
        <v>0</v>
      </c>
      <c r="T376" s="8">
        <f t="shared" si="25"/>
        <v>0</v>
      </c>
      <c r="U376" s="8">
        <f t="shared" si="26"/>
        <v>0</v>
      </c>
      <c r="V376" s="168"/>
      <c r="W376" s="9"/>
      <c r="X376" s="9"/>
    </row>
    <row r="377" spans="1:24" ht="106.5" customHeight="1">
      <c r="A377" s="8" t="s">
        <v>25</v>
      </c>
      <c r="B377" s="8" t="s">
        <v>36</v>
      </c>
      <c r="C377" s="8">
        <v>2022</v>
      </c>
      <c r="D377" s="8" t="s">
        <v>47</v>
      </c>
      <c r="E377" s="8" t="s">
        <v>48</v>
      </c>
      <c r="F377" s="8" t="s">
        <v>29</v>
      </c>
      <c r="G377" s="9" t="s">
        <v>49</v>
      </c>
      <c r="H377" s="9" t="s">
        <v>50</v>
      </c>
      <c r="I377" s="9" t="s">
        <v>51</v>
      </c>
      <c r="J377" s="9" t="s">
        <v>52</v>
      </c>
      <c r="K377" s="14" t="s">
        <v>1287</v>
      </c>
      <c r="L377" s="15" t="s">
        <v>54</v>
      </c>
      <c r="M377" s="237">
        <v>1</v>
      </c>
      <c r="N377" s="16">
        <v>45170</v>
      </c>
      <c r="O377" s="16">
        <v>45214</v>
      </c>
      <c r="P377" s="8">
        <f t="shared" si="29"/>
        <v>6.3</v>
      </c>
      <c r="Q377" s="166"/>
      <c r="R377" s="167">
        <f t="shared" si="27"/>
        <v>0</v>
      </c>
      <c r="S377" s="8">
        <f t="shared" si="28"/>
        <v>0</v>
      </c>
      <c r="T377" s="8">
        <f t="shared" si="25"/>
        <v>0</v>
      </c>
      <c r="U377" s="8">
        <f t="shared" si="26"/>
        <v>0</v>
      </c>
      <c r="V377" s="168"/>
      <c r="W377" s="9"/>
      <c r="X377" s="9"/>
    </row>
    <row r="378" spans="1:24" ht="106.5" customHeight="1">
      <c r="A378" s="8" t="s">
        <v>25</v>
      </c>
      <c r="B378" s="8" t="s">
        <v>36</v>
      </c>
      <c r="C378" s="8">
        <v>2022</v>
      </c>
      <c r="D378" s="8" t="s">
        <v>47</v>
      </c>
      <c r="E378" s="8" t="s">
        <v>48</v>
      </c>
      <c r="F378" s="8" t="s">
        <v>29</v>
      </c>
      <c r="G378" s="9" t="s">
        <v>49</v>
      </c>
      <c r="H378" s="9" t="s">
        <v>50</v>
      </c>
      <c r="I378" s="9" t="s">
        <v>51</v>
      </c>
      <c r="J378" s="9" t="s">
        <v>52</v>
      </c>
      <c r="K378" s="9" t="s">
        <v>55</v>
      </c>
      <c r="L378" s="8" t="s">
        <v>56</v>
      </c>
      <c r="M378" s="221">
        <v>1</v>
      </c>
      <c r="N378" s="11">
        <v>45200</v>
      </c>
      <c r="O378" s="11">
        <v>45230</v>
      </c>
      <c r="P378" s="8">
        <f t="shared" si="29"/>
        <v>4.3</v>
      </c>
      <c r="Q378" s="166"/>
      <c r="R378" s="167">
        <f t="shared" si="27"/>
        <v>0</v>
      </c>
      <c r="S378" s="8">
        <f t="shared" si="28"/>
        <v>0</v>
      </c>
      <c r="T378" s="8">
        <f t="shared" si="25"/>
        <v>0</v>
      </c>
      <c r="U378" s="8">
        <f t="shared" si="26"/>
        <v>0</v>
      </c>
      <c r="V378" s="168"/>
      <c r="W378" s="9"/>
      <c r="X378" s="9"/>
    </row>
    <row r="379" spans="1:24" ht="106.5" customHeight="1">
      <c r="A379" s="8" t="s">
        <v>25</v>
      </c>
      <c r="B379" s="8" t="s">
        <v>36</v>
      </c>
      <c r="C379" s="8">
        <v>2022</v>
      </c>
      <c r="D379" s="8" t="s">
        <v>47</v>
      </c>
      <c r="E379" s="8" t="s">
        <v>48</v>
      </c>
      <c r="F379" s="8" t="s">
        <v>29</v>
      </c>
      <c r="G379" s="9" t="s">
        <v>49</v>
      </c>
      <c r="H379" s="9" t="s">
        <v>50</v>
      </c>
      <c r="I379" s="9" t="s">
        <v>51</v>
      </c>
      <c r="J379" s="9" t="s">
        <v>52</v>
      </c>
      <c r="K379" s="9" t="s">
        <v>57</v>
      </c>
      <c r="L379" s="8" t="s">
        <v>58</v>
      </c>
      <c r="M379" s="221">
        <v>1</v>
      </c>
      <c r="N379" s="11">
        <v>45200</v>
      </c>
      <c r="O379" s="11">
        <v>45230</v>
      </c>
      <c r="P379" s="8">
        <f t="shared" si="29"/>
        <v>4.3</v>
      </c>
      <c r="Q379" s="166"/>
      <c r="R379" s="167">
        <f t="shared" si="27"/>
        <v>0</v>
      </c>
      <c r="S379" s="8">
        <f t="shared" si="28"/>
        <v>0</v>
      </c>
      <c r="T379" s="8">
        <f t="shared" si="25"/>
        <v>0</v>
      </c>
      <c r="U379" s="8">
        <f t="shared" si="26"/>
        <v>0</v>
      </c>
      <c r="V379" s="168"/>
      <c r="W379" s="9"/>
      <c r="X379" s="9"/>
    </row>
    <row r="380" spans="1:24" ht="106.5" customHeight="1">
      <c r="A380" s="8" t="s">
        <v>25</v>
      </c>
      <c r="B380" s="8" t="s">
        <v>36</v>
      </c>
      <c r="C380" s="8">
        <v>2022</v>
      </c>
      <c r="D380" s="8" t="s">
        <v>47</v>
      </c>
      <c r="E380" s="8" t="s">
        <v>48</v>
      </c>
      <c r="F380" s="8" t="s">
        <v>29</v>
      </c>
      <c r="G380" s="9" t="s">
        <v>49</v>
      </c>
      <c r="H380" s="9" t="s">
        <v>50</v>
      </c>
      <c r="I380" s="9" t="s">
        <v>51</v>
      </c>
      <c r="J380" s="9" t="s">
        <v>52</v>
      </c>
      <c r="K380" s="9" t="s">
        <v>59</v>
      </c>
      <c r="L380" s="8" t="s">
        <v>60</v>
      </c>
      <c r="M380" s="221">
        <v>3</v>
      </c>
      <c r="N380" s="11">
        <v>45260</v>
      </c>
      <c r="O380" s="11">
        <v>45503</v>
      </c>
      <c r="P380" s="8">
        <f t="shared" si="29"/>
        <v>34.700000000000003</v>
      </c>
      <c r="Q380" s="166"/>
      <c r="R380" s="167">
        <f t="shared" si="27"/>
        <v>0</v>
      </c>
      <c r="S380" s="8">
        <f t="shared" si="28"/>
        <v>0</v>
      </c>
      <c r="T380" s="8">
        <f t="shared" si="25"/>
        <v>0</v>
      </c>
      <c r="U380" s="8">
        <f t="shared" si="26"/>
        <v>0</v>
      </c>
      <c r="V380" s="168"/>
      <c r="W380" s="9"/>
      <c r="X380" s="9"/>
    </row>
    <row r="381" spans="1:24" ht="106.5" customHeight="1">
      <c r="A381" s="8" t="s">
        <v>25</v>
      </c>
      <c r="B381" s="8" t="s">
        <v>36</v>
      </c>
      <c r="C381" s="8">
        <v>2022</v>
      </c>
      <c r="D381" s="8" t="s">
        <v>61</v>
      </c>
      <c r="E381" s="8" t="s">
        <v>62</v>
      </c>
      <c r="F381" s="8" t="s">
        <v>29</v>
      </c>
      <c r="G381" s="9" t="s">
        <v>63</v>
      </c>
      <c r="H381" s="9" t="s">
        <v>64</v>
      </c>
      <c r="I381" s="9" t="s">
        <v>65</v>
      </c>
      <c r="J381" s="9" t="s">
        <v>66</v>
      </c>
      <c r="K381" s="9" t="s">
        <v>67</v>
      </c>
      <c r="L381" s="8" t="s">
        <v>68</v>
      </c>
      <c r="M381" s="221">
        <v>1</v>
      </c>
      <c r="N381" s="11">
        <v>45170</v>
      </c>
      <c r="O381" s="11">
        <v>45229</v>
      </c>
      <c r="P381" s="8">
        <f t="shared" si="29"/>
        <v>8.4</v>
      </c>
      <c r="Q381" s="166"/>
      <c r="R381" s="167">
        <f t="shared" si="27"/>
        <v>0</v>
      </c>
      <c r="S381" s="8">
        <f t="shared" si="28"/>
        <v>0</v>
      </c>
      <c r="T381" s="8">
        <f t="shared" si="25"/>
        <v>0</v>
      </c>
      <c r="U381" s="8">
        <f t="shared" si="26"/>
        <v>0</v>
      </c>
      <c r="V381" s="168"/>
      <c r="W381" s="9"/>
      <c r="X381" s="9"/>
    </row>
    <row r="382" spans="1:24" ht="106.5" customHeight="1">
      <c r="A382" s="8" t="s">
        <v>25</v>
      </c>
      <c r="B382" s="8" t="s">
        <v>36</v>
      </c>
      <c r="C382" s="8">
        <v>2022</v>
      </c>
      <c r="D382" s="8" t="s">
        <v>61</v>
      </c>
      <c r="E382" s="8" t="s">
        <v>62</v>
      </c>
      <c r="F382" s="8" t="s">
        <v>29</v>
      </c>
      <c r="G382" s="9" t="s">
        <v>63</v>
      </c>
      <c r="H382" s="9" t="s">
        <v>64</v>
      </c>
      <c r="I382" s="9" t="s">
        <v>65</v>
      </c>
      <c r="J382" s="9" t="s">
        <v>66</v>
      </c>
      <c r="K382" s="9" t="s">
        <v>69</v>
      </c>
      <c r="L382" s="8" t="s">
        <v>70</v>
      </c>
      <c r="M382" s="221">
        <v>3</v>
      </c>
      <c r="N382" s="11">
        <v>45170</v>
      </c>
      <c r="O382" s="11">
        <v>45412</v>
      </c>
      <c r="P382" s="8">
        <f t="shared" si="29"/>
        <v>34.6</v>
      </c>
      <c r="Q382" s="166"/>
      <c r="R382" s="167">
        <f t="shared" si="27"/>
        <v>0</v>
      </c>
      <c r="S382" s="8">
        <f t="shared" si="28"/>
        <v>0</v>
      </c>
      <c r="T382" s="8">
        <f t="shared" si="25"/>
        <v>0</v>
      </c>
      <c r="U382" s="8">
        <f t="shared" si="26"/>
        <v>0</v>
      </c>
      <c r="V382" s="168"/>
      <c r="W382" s="9"/>
      <c r="X382" s="9"/>
    </row>
    <row r="383" spans="1:24" ht="106.5" customHeight="1">
      <c r="A383" s="8" t="s">
        <v>25</v>
      </c>
      <c r="B383" s="8" t="s">
        <v>36</v>
      </c>
      <c r="C383" s="8">
        <v>2022</v>
      </c>
      <c r="D383" s="8" t="s">
        <v>61</v>
      </c>
      <c r="E383" s="8" t="s">
        <v>62</v>
      </c>
      <c r="F383" s="8" t="s">
        <v>29</v>
      </c>
      <c r="G383" s="9" t="s">
        <v>63</v>
      </c>
      <c r="H383" s="9" t="s">
        <v>64</v>
      </c>
      <c r="I383" s="9" t="s">
        <v>65</v>
      </c>
      <c r="J383" s="9" t="s">
        <v>66</v>
      </c>
      <c r="K383" s="9" t="s">
        <v>71</v>
      </c>
      <c r="L383" s="8" t="s">
        <v>72</v>
      </c>
      <c r="M383" s="221">
        <v>1</v>
      </c>
      <c r="N383" s="11">
        <v>45170</v>
      </c>
      <c r="O383" s="11">
        <v>45504</v>
      </c>
      <c r="P383" s="8">
        <f t="shared" si="29"/>
        <v>47.7</v>
      </c>
      <c r="Q383" s="166"/>
      <c r="R383" s="167">
        <f t="shared" si="27"/>
        <v>0</v>
      </c>
      <c r="S383" s="8">
        <f t="shared" si="28"/>
        <v>0</v>
      </c>
      <c r="T383" s="8">
        <f t="shared" si="25"/>
        <v>0</v>
      </c>
      <c r="U383" s="8">
        <f t="shared" si="26"/>
        <v>0</v>
      </c>
      <c r="V383" s="168"/>
      <c r="W383" s="9"/>
      <c r="X383" s="9"/>
    </row>
    <row r="384" spans="1:24" ht="106.5" customHeight="1">
      <c r="A384" s="8" t="s">
        <v>25</v>
      </c>
      <c r="B384" s="8" t="s">
        <v>73</v>
      </c>
      <c r="C384" s="8">
        <v>2021</v>
      </c>
      <c r="D384" s="33" t="s">
        <v>74</v>
      </c>
      <c r="E384" s="8" t="s">
        <v>75</v>
      </c>
      <c r="F384" s="8" t="s">
        <v>29</v>
      </c>
      <c r="G384" s="9" t="s">
        <v>76</v>
      </c>
      <c r="H384" s="9" t="s">
        <v>77</v>
      </c>
      <c r="I384" s="9" t="s">
        <v>222</v>
      </c>
      <c r="J384" s="9" t="s">
        <v>223</v>
      </c>
      <c r="K384" s="9" t="s">
        <v>1288</v>
      </c>
      <c r="L384" s="8" t="s">
        <v>225</v>
      </c>
      <c r="M384" s="221">
        <v>1</v>
      </c>
      <c r="N384" s="11">
        <v>45139</v>
      </c>
      <c r="O384" s="11">
        <v>45291</v>
      </c>
      <c r="P384" s="8">
        <f t="shared" si="29"/>
        <v>21.7</v>
      </c>
      <c r="Q384" s="166"/>
      <c r="R384" s="167">
        <f t="shared" si="27"/>
        <v>0</v>
      </c>
      <c r="S384" s="8">
        <f t="shared" si="28"/>
        <v>0</v>
      </c>
      <c r="T384" s="8">
        <f t="shared" si="25"/>
        <v>0</v>
      </c>
      <c r="U384" s="8">
        <f t="shared" si="26"/>
        <v>0</v>
      </c>
      <c r="V384" s="168"/>
      <c r="W384" s="9"/>
      <c r="X384" s="9"/>
    </row>
    <row r="385" spans="1:24" ht="106.5" customHeight="1">
      <c r="A385" s="8" t="s">
        <v>25</v>
      </c>
      <c r="B385" s="8" t="s">
        <v>73</v>
      </c>
      <c r="C385" s="8">
        <v>2021</v>
      </c>
      <c r="D385" s="33" t="s">
        <v>74</v>
      </c>
      <c r="E385" s="8" t="s">
        <v>75</v>
      </c>
      <c r="F385" s="8" t="s">
        <v>29</v>
      </c>
      <c r="G385" s="9" t="s">
        <v>76</v>
      </c>
      <c r="H385" s="9" t="s">
        <v>77</v>
      </c>
      <c r="I385" s="9" t="s">
        <v>222</v>
      </c>
      <c r="J385" s="9" t="s">
        <v>223</v>
      </c>
      <c r="K385" s="9" t="s">
        <v>226</v>
      </c>
      <c r="L385" s="8" t="s">
        <v>227</v>
      </c>
      <c r="M385" s="221">
        <v>1</v>
      </c>
      <c r="N385" s="11">
        <v>45139</v>
      </c>
      <c r="O385" s="11">
        <v>45291</v>
      </c>
      <c r="P385" s="8">
        <f t="shared" si="29"/>
        <v>21.7</v>
      </c>
      <c r="Q385" s="166"/>
      <c r="R385" s="167">
        <f t="shared" si="27"/>
        <v>0</v>
      </c>
      <c r="S385" s="8">
        <f t="shared" si="28"/>
        <v>0</v>
      </c>
      <c r="T385" s="8">
        <f t="shared" si="25"/>
        <v>0</v>
      </c>
      <c r="U385" s="8">
        <f t="shared" si="26"/>
        <v>0</v>
      </c>
      <c r="V385" s="168"/>
      <c r="W385" s="9"/>
      <c r="X385" s="9"/>
    </row>
    <row r="386" spans="1:24" ht="106.5" customHeight="1">
      <c r="A386" s="8" t="s">
        <v>25</v>
      </c>
      <c r="B386" s="8" t="s">
        <v>73</v>
      </c>
      <c r="C386" s="8">
        <v>2021</v>
      </c>
      <c r="D386" s="33" t="s">
        <v>74</v>
      </c>
      <c r="E386" s="8" t="s">
        <v>75</v>
      </c>
      <c r="F386" s="8" t="s">
        <v>29</v>
      </c>
      <c r="G386" s="9" t="s">
        <v>76</v>
      </c>
      <c r="H386" s="9" t="s">
        <v>77</v>
      </c>
      <c r="I386" s="9" t="s">
        <v>222</v>
      </c>
      <c r="J386" s="9" t="s">
        <v>223</v>
      </c>
      <c r="K386" s="9" t="s">
        <v>228</v>
      </c>
      <c r="L386" s="8" t="s">
        <v>229</v>
      </c>
      <c r="M386" s="221">
        <v>1</v>
      </c>
      <c r="N386" s="11">
        <v>45139</v>
      </c>
      <c r="O386" s="11">
        <v>45291</v>
      </c>
      <c r="P386" s="8">
        <f t="shared" si="29"/>
        <v>21.7</v>
      </c>
      <c r="Q386" s="166"/>
      <c r="R386" s="167">
        <f t="shared" si="27"/>
        <v>0</v>
      </c>
      <c r="S386" s="8">
        <f t="shared" si="28"/>
        <v>0</v>
      </c>
      <c r="T386" s="8">
        <f t="shared" si="25"/>
        <v>0</v>
      </c>
      <c r="U386" s="8">
        <f t="shared" si="26"/>
        <v>0</v>
      </c>
      <c r="V386" s="168"/>
      <c r="W386" s="9"/>
      <c r="X386" s="9"/>
    </row>
    <row r="387" spans="1:24" ht="106.5" customHeight="1">
      <c r="A387" s="8" t="s">
        <v>25</v>
      </c>
      <c r="B387" s="8" t="s">
        <v>73</v>
      </c>
      <c r="C387" s="8">
        <v>2021</v>
      </c>
      <c r="D387" s="33" t="s">
        <v>74</v>
      </c>
      <c r="E387" s="8" t="s">
        <v>75</v>
      </c>
      <c r="F387" s="8" t="s">
        <v>29</v>
      </c>
      <c r="G387" s="9" t="s">
        <v>76</v>
      </c>
      <c r="H387" s="9" t="s">
        <v>77</v>
      </c>
      <c r="I387" s="9" t="s">
        <v>78</v>
      </c>
      <c r="J387" s="9" t="s">
        <v>79</v>
      </c>
      <c r="K387" s="9" t="s">
        <v>230</v>
      </c>
      <c r="L387" s="8" t="s">
        <v>83</v>
      </c>
      <c r="M387" s="221">
        <v>4</v>
      </c>
      <c r="N387" s="11">
        <v>45170</v>
      </c>
      <c r="O387" s="11">
        <v>45291</v>
      </c>
      <c r="P387" s="8">
        <f t="shared" si="29"/>
        <v>17.3</v>
      </c>
      <c r="Q387" s="166"/>
      <c r="R387" s="167">
        <f t="shared" si="27"/>
        <v>0</v>
      </c>
      <c r="S387" s="8">
        <f t="shared" si="28"/>
        <v>0</v>
      </c>
      <c r="T387" s="8">
        <f t="shared" si="25"/>
        <v>0</v>
      </c>
      <c r="U387" s="8">
        <f t="shared" si="26"/>
        <v>0</v>
      </c>
      <c r="V387" s="168"/>
      <c r="W387" s="9"/>
      <c r="X387" s="9"/>
    </row>
    <row r="388" spans="1:24" ht="106.5" customHeight="1">
      <c r="A388" s="8" t="s">
        <v>25</v>
      </c>
      <c r="B388" s="8" t="s">
        <v>73</v>
      </c>
      <c r="C388" s="8">
        <v>2021</v>
      </c>
      <c r="D388" s="33" t="s">
        <v>74</v>
      </c>
      <c r="E388" s="8" t="s">
        <v>75</v>
      </c>
      <c r="F388" s="8" t="s">
        <v>29</v>
      </c>
      <c r="G388" s="9" t="s">
        <v>76</v>
      </c>
      <c r="H388" s="9" t="s">
        <v>77</v>
      </c>
      <c r="I388" s="9" t="s">
        <v>78</v>
      </c>
      <c r="J388" s="9" t="s">
        <v>79</v>
      </c>
      <c r="K388" s="9" t="s">
        <v>231</v>
      </c>
      <c r="L388" s="8" t="s">
        <v>81</v>
      </c>
      <c r="M388" s="221">
        <v>1</v>
      </c>
      <c r="N388" s="11">
        <v>45139</v>
      </c>
      <c r="O388" s="11">
        <v>45199</v>
      </c>
      <c r="P388" s="8">
        <f t="shared" si="29"/>
        <v>8.6</v>
      </c>
      <c r="Q388" s="166"/>
      <c r="R388" s="167">
        <f t="shared" si="27"/>
        <v>0</v>
      </c>
      <c r="S388" s="8">
        <f t="shared" si="28"/>
        <v>0</v>
      </c>
      <c r="T388" s="8">
        <f t="shared" si="25"/>
        <v>0</v>
      </c>
      <c r="U388" s="8">
        <f t="shared" si="26"/>
        <v>0</v>
      </c>
      <c r="V388" s="168"/>
      <c r="W388" s="9"/>
      <c r="X388" s="9"/>
    </row>
    <row r="389" spans="1:24" ht="106.5" customHeight="1">
      <c r="A389" s="8" t="s">
        <v>25</v>
      </c>
      <c r="B389" s="8" t="s">
        <v>36</v>
      </c>
      <c r="C389" s="8">
        <v>2022</v>
      </c>
      <c r="D389" s="33" t="s">
        <v>232</v>
      </c>
      <c r="E389" s="8" t="s">
        <v>233</v>
      </c>
      <c r="F389" s="8" t="s">
        <v>29</v>
      </c>
      <c r="G389" s="9" t="s">
        <v>234</v>
      </c>
      <c r="H389" s="9" t="s">
        <v>235</v>
      </c>
      <c r="I389" s="9" t="s">
        <v>236</v>
      </c>
      <c r="J389" s="9" t="s">
        <v>237</v>
      </c>
      <c r="K389" s="9" t="s">
        <v>1289</v>
      </c>
      <c r="L389" s="8" t="s">
        <v>1290</v>
      </c>
      <c r="M389" s="221">
        <v>1</v>
      </c>
      <c r="N389" s="11">
        <v>45139</v>
      </c>
      <c r="O389" s="11">
        <v>45291</v>
      </c>
      <c r="P389" s="8">
        <f t="shared" si="29"/>
        <v>21.7</v>
      </c>
      <c r="Q389" s="166"/>
      <c r="R389" s="167">
        <f t="shared" si="27"/>
        <v>0</v>
      </c>
      <c r="S389" s="8">
        <f t="shared" si="28"/>
        <v>0</v>
      </c>
      <c r="T389" s="8">
        <f t="shared" si="25"/>
        <v>0</v>
      </c>
      <c r="U389" s="8">
        <f t="shared" si="26"/>
        <v>0</v>
      </c>
      <c r="V389" s="168"/>
      <c r="W389" s="9"/>
      <c r="X389" s="9"/>
    </row>
    <row r="390" spans="1:24" ht="106.5" customHeight="1">
      <c r="A390" s="8" t="s">
        <v>25</v>
      </c>
      <c r="B390" s="8" t="s">
        <v>36</v>
      </c>
      <c r="C390" s="8">
        <v>2022</v>
      </c>
      <c r="D390" s="33" t="s">
        <v>232</v>
      </c>
      <c r="E390" s="8" t="s">
        <v>233</v>
      </c>
      <c r="F390" s="8" t="s">
        <v>29</v>
      </c>
      <c r="G390" s="9" t="s">
        <v>234</v>
      </c>
      <c r="H390" s="9" t="s">
        <v>235</v>
      </c>
      <c r="I390" s="9" t="s">
        <v>236</v>
      </c>
      <c r="J390" s="9" t="s">
        <v>237</v>
      </c>
      <c r="K390" s="9" t="s">
        <v>239</v>
      </c>
      <c r="L390" s="8" t="s">
        <v>240</v>
      </c>
      <c r="M390" s="221">
        <v>1</v>
      </c>
      <c r="N390" s="11">
        <v>45139</v>
      </c>
      <c r="O390" s="11">
        <v>45291</v>
      </c>
      <c r="P390" s="8">
        <f t="shared" si="29"/>
        <v>21.7</v>
      </c>
      <c r="Q390" s="166"/>
      <c r="R390" s="167">
        <f t="shared" si="27"/>
        <v>0</v>
      </c>
      <c r="S390" s="8">
        <f t="shared" si="28"/>
        <v>0</v>
      </c>
      <c r="T390" s="8">
        <f t="shared" si="25"/>
        <v>0</v>
      </c>
      <c r="U390" s="8">
        <f t="shared" si="26"/>
        <v>0</v>
      </c>
      <c r="V390" s="168"/>
      <c r="W390" s="9"/>
      <c r="X390" s="9"/>
    </row>
    <row r="391" spans="1:24" ht="106.5" customHeight="1">
      <c r="A391" s="8" t="s">
        <v>25</v>
      </c>
      <c r="B391" s="8" t="s">
        <v>36</v>
      </c>
      <c r="C391" s="8">
        <v>2022</v>
      </c>
      <c r="D391" s="33" t="s">
        <v>232</v>
      </c>
      <c r="E391" s="8" t="s">
        <v>233</v>
      </c>
      <c r="F391" s="8" t="s">
        <v>29</v>
      </c>
      <c r="G391" s="9" t="s">
        <v>234</v>
      </c>
      <c r="H391" s="9" t="s">
        <v>235</v>
      </c>
      <c r="I391" s="9" t="s">
        <v>236</v>
      </c>
      <c r="J391" s="9" t="s">
        <v>237</v>
      </c>
      <c r="K391" s="9" t="s">
        <v>241</v>
      </c>
      <c r="L391" s="8" t="s">
        <v>229</v>
      </c>
      <c r="M391" s="221">
        <v>1</v>
      </c>
      <c r="N391" s="11">
        <v>45139</v>
      </c>
      <c r="O391" s="11">
        <v>45291</v>
      </c>
      <c r="P391" s="8">
        <f t="shared" si="29"/>
        <v>21.7</v>
      </c>
      <c r="Q391" s="166"/>
      <c r="R391" s="167">
        <f t="shared" si="27"/>
        <v>0</v>
      </c>
      <c r="S391" s="8">
        <f t="shared" si="28"/>
        <v>0</v>
      </c>
      <c r="T391" s="8">
        <f t="shared" ref="T391:T453" si="30">+IF(O391&lt;=$B$6,S391,0)</f>
        <v>0</v>
      </c>
      <c r="U391" s="8">
        <f t="shared" ref="U391:U453" si="31">+IF($B$6&gt;=O391,P391,0)</f>
        <v>0</v>
      </c>
      <c r="V391" s="168"/>
      <c r="W391" s="9"/>
      <c r="X391" s="9"/>
    </row>
    <row r="392" spans="1:24" ht="106.5" customHeight="1">
      <c r="A392" s="8" t="s">
        <v>25</v>
      </c>
      <c r="B392" s="8" t="s">
        <v>36</v>
      </c>
      <c r="C392" s="8">
        <v>2022</v>
      </c>
      <c r="D392" s="33" t="s">
        <v>242</v>
      </c>
      <c r="E392" s="8" t="s">
        <v>243</v>
      </c>
      <c r="F392" s="8" t="s">
        <v>29</v>
      </c>
      <c r="G392" s="9" t="s">
        <v>244</v>
      </c>
      <c r="H392" s="9" t="s">
        <v>245</v>
      </c>
      <c r="I392" s="34" t="s">
        <v>246</v>
      </c>
      <c r="J392" s="9" t="s">
        <v>237</v>
      </c>
      <c r="K392" s="9" t="s">
        <v>1289</v>
      </c>
      <c r="L392" s="8" t="s">
        <v>1291</v>
      </c>
      <c r="M392" s="221">
        <v>1</v>
      </c>
      <c r="N392" s="11">
        <v>45139</v>
      </c>
      <c r="O392" s="11">
        <v>45412</v>
      </c>
      <c r="P392" s="8">
        <f t="shared" si="29"/>
        <v>39</v>
      </c>
      <c r="Q392" s="166"/>
      <c r="R392" s="167">
        <f t="shared" ref="R392:R453" si="32">IF(Q392=0,0,+Q392/M392)</f>
        <v>0</v>
      </c>
      <c r="S392" s="8">
        <f t="shared" ref="S392:S453" si="33">ROUND((P392*R392),1)</f>
        <v>0</v>
      </c>
      <c r="T392" s="8">
        <f t="shared" si="30"/>
        <v>0</v>
      </c>
      <c r="U392" s="8">
        <f t="shared" si="31"/>
        <v>0</v>
      </c>
      <c r="V392" s="168"/>
      <c r="W392" s="9"/>
      <c r="X392" s="9"/>
    </row>
    <row r="393" spans="1:24" ht="106.5" customHeight="1">
      <c r="A393" s="8" t="s">
        <v>25</v>
      </c>
      <c r="B393" s="8" t="s">
        <v>36</v>
      </c>
      <c r="C393" s="8">
        <v>2022</v>
      </c>
      <c r="D393" s="33" t="s">
        <v>242</v>
      </c>
      <c r="E393" s="8" t="s">
        <v>243</v>
      </c>
      <c r="F393" s="8" t="s">
        <v>29</v>
      </c>
      <c r="G393" s="9" t="s">
        <v>244</v>
      </c>
      <c r="H393" s="9" t="s">
        <v>245</v>
      </c>
      <c r="I393" s="34" t="s">
        <v>246</v>
      </c>
      <c r="J393" s="9" t="s">
        <v>237</v>
      </c>
      <c r="K393" s="9" t="s">
        <v>249</v>
      </c>
      <c r="L393" s="8" t="s">
        <v>250</v>
      </c>
      <c r="M393" s="221">
        <v>1</v>
      </c>
      <c r="N393" s="11">
        <v>45139</v>
      </c>
      <c r="O393" s="11">
        <v>45412</v>
      </c>
      <c r="P393" s="8">
        <f t="shared" si="29"/>
        <v>39</v>
      </c>
      <c r="Q393" s="166"/>
      <c r="R393" s="167">
        <f t="shared" si="32"/>
        <v>0</v>
      </c>
      <c r="S393" s="8">
        <f t="shared" si="33"/>
        <v>0</v>
      </c>
      <c r="T393" s="8">
        <f t="shared" si="30"/>
        <v>0</v>
      </c>
      <c r="U393" s="8">
        <f t="shared" si="31"/>
        <v>0</v>
      </c>
      <c r="V393" s="168"/>
      <c r="W393" s="9"/>
      <c r="X393" s="9"/>
    </row>
    <row r="394" spans="1:24" ht="106.5" customHeight="1">
      <c r="A394" s="8" t="s">
        <v>25</v>
      </c>
      <c r="B394" s="8" t="s">
        <v>36</v>
      </c>
      <c r="C394" s="8">
        <v>2022</v>
      </c>
      <c r="D394" s="33" t="s">
        <v>242</v>
      </c>
      <c r="E394" s="8" t="s">
        <v>243</v>
      </c>
      <c r="F394" s="8" t="s">
        <v>29</v>
      </c>
      <c r="G394" s="9" t="s">
        <v>244</v>
      </c>
      <c r="H394" s="9" t="s">
        <v>245</v>
      </c>
      <c r="I394" s="9" t="s">
        <v>246</v>
      </c>
      <c r="J394" s="35" t="s">
        <v>237</v>
      </c>
      <c r="K394" s="35" t="s">
        <v>251</v>
      </c>
      <c r="L394" s="36" t="s">
        <v>229</v>
      </c>
      <c r="M394" s="243">
        <v>1</v>
      </c>
      <c r="N394" s="11">
        <v>45139</v>
      </c>
      <c r="O394" s="11">
        <v>45412</v>
      </c>
      <c r="P394" s="8">
        <f t="shared" si="29"/>
        <v>39</v>
      </c>
      <c r="Q394" s="166"/>
      <c r="R394" s="167">
        <f t="shared" si="32"/>
        <v>0</v>
      </c>
      <c r="S394" s="8">
        <f t="shared" si="33"/>
        <v>0</v>
      </c>
      <c r="T394" s="8">
        <f t="shared" si="30"/>
        <v>0</v>
      </c>
      <c r="U394" s="8">
        <f t="shared" si="31"/>
        <v>0</v>
      </c>
      <c r="V394" s="168"/>
      <c r="W394" s="9"/>
      <c r="X394" s="9"/>
    </row>
    <row r="395" spans="1:24" ht="106.5" customHeight="1">
      <c r="A395" s="8" t="s">
        <v>25</v>
      </c>
      <c r="B395" s="8" t="s">
        <v>73</v>
      </c>
      <c r="C395" s="8">
        <v>2021</v>
      </c>
      <c r="D395" s="33" t="s">
        <v>252</v>
      </c>
      <c r="E395" s="8" t="s">
        <v>253</v>
      </c>
      <c r="F395" s="8" t="s">
        <v>29</v>
      </c>
      <c r="G395" s="9" t="s">
        <v>254</v>
      </c>
      <c r="H395" s="9" t="s">
        <v>255</v>
      </c>
      <c r="I395" s="9" t="s">
        <v>256</v>
      </c>
      <c r="J395" s="9" t="s">
        <v>257</v>
      </c>
      <c r="K395" s="9" t="s">
        <v>258</v>
      </c>
      <c r="L395" s="8" t="s">
        <v>259</v>
      </c>
      <c r="M395" s="221">
        <v>1</v>
      </c>
      <c r="N395" s="11">
        <v>45170</v>
      </c>
      <c r="O395" s="11">
        <v>45412</v>
      </c>
      <c r="P395" s="8">
        <f t="shared" si="29"/>
        <v>34.6</v>
      </c>
      <c r="Q395" s="166"/>
      <c r="R395" s="167">
        <f t="shared" si="32"/>
        <v>0</v>
      </c>
      <c r="S395" s="8">
        <f t="shared" si="33"/>
        <v>0</v>
      </c>
      <c r="T395" s="8">
        <f t="shared" si="30"/>
        <v>0</v>
      </c>
      <c r="U395" s="8">
        <f t="shared" si="31"/>
        <v>0</v>
      </c>
      <c r="V395" s="168"/>
      <c r="W395" s="9"/>
      <c r="X395" s="9"/>
    </row>
    <row r="396" spans="1:24" ht="106.5" customHeight="1">
      <c r="A396" s="8" t="s">
        <v>25</v>
      </c>
      <c r="B396" s="8" t="s">
        <v>73</v>
      </c>
      <c r="C396" s="8">
        <v>2021</v>
      </c>
      <c r="D396" s="33" t="s">
        <v>252</v>
      </c>
      <c r="E396" s="8" t="s">
        <v>253</v>
      </c>
      <c r="F396" s="8" t="s">
        <v>29</v>
      </c>
      <c r="G396" s="9" t="s">
        <v>254</v>
      </c>
      <c r="H396" s="9" t="s">
        <v>255</v>
      </c>
      <c r="I396" s="9" t="s">
        <v>256</v>
      </c>
      <c r="J396" s="9" t="s">
        <v>257</v>
      </c>
      <c r="K396" s="9" t="s">
        <v>260</v>
      </c>
      <c r="L396" s="8" t="s">
        <v>261</v>
      </c>
      <c r="M396" s="221">
        <v>1</v>
      </c>
      <c r="N396" s="11">
        <v>45170</v>
      </c>
      <c r="O396" s="11">
        <v>45412</v>
      </c>
      <c r="P396" s="8">
        <f t="shared" ref="P396:P453" si="34">ROUND(((O396-N396)/7),1)</f>
        <v>34.6</v>
      </c>
      <c r="Q396" s="166"/>
      <c r="R396" s="167">
        <f t="shared" si="32"/>
        <v>0</v>
      </c>
      <c r="S396" s="8">
        <f t="shared" si="33"/>
        <v>0</v>
      </c>
      <c r="T396" s="8">
        <f t="shared" si="30"/>
        <v>0</v>
      </c>
      <c r="U396" s="8">
        <f t="shared" si="31"/>
        <v>0</v>
      </c>
      <c r="V396" s="168"/>
      <c r="W396" s="9"/>
      <c r="X396" s="9"/>
    </row>
    <row r="397" spans="1:24" ht="106.5" customHeight="1">
      <c r="A397" s="8" t="s">
        <v>25</v>
      </c>
      <c r="B397" s="8" t="s">
        <v>73</v>
      </c>
      <c r="C397" s="8">
        <v>2021</v>
      </c>
      <c r="D397" s="33" t="s">
        <v>252</v>
      </c>
      <c r="E397" s="8" t="s">
        <v>253</v>
      </c>
      <c r="F397" s="8" t="s">
        <v>29</v>
      </c>
      <c r="G397" s="9" t="s">
        <v>254</v>
      </c>
      <c r="H397" s="9" t="s">
        <v>255</v>
      </c>
      <c r="I397" s="9" t="s">
        <v>256</v>
      </c>
      <c r="J397" s="9" t="s">
        <v>257</v>
      </c>
      <c r="K397" s="9" t="s">
        <v>262</v>
      </c>
      <c r="L397" s="8" t="s">
        <v>259</v>
      </c>
      <c r="M397" s="221">
        <v>1</v>
      </c>
      <c r="N397" s="11">
        <v>45170</v>
      </c>
      <c r="O397" s="11">
        <v>45412</v>
      </c>
      <c r="P397" s="8">
        <f t="shared" si="34"/>
        <v>34.6</v>
      </c>
      <c r="Q397" s="166"/>
      <c r="R397" s="167">
        <f t="shared" si="32"/>
        <v>0</v>
      </c>
      <c r="S397" s="8">
        <f t="shared" si="33"/>
        <v>0</v>
      </c>
      <c r="T397" s="8">
        <f t="shared" si="30"/>
        <v>0</v>
      </c>
      <c r="U397" s="8">
        <f t="shared" si="31"/>
        <v>0</v>
      </c>
      <c r="V397" s="168"/>
      <c r="W397" s="9"/>
      <c r="X397" s="9"/>
    </row>
    <row r="398" spans="1:24" ht="106.5" customHeight="1">
      <c r="A398" s="8" t="s">
        <v>25</v>
      </c>
      <c r="B398" s="8" t="s">
        <v>36</v>
      </c>
      <c r="C398" s="8">
        <v>2022</v>
      </c>
      <c r="D398" s="33" t="s">
        <v>263</v>
      </c>
      <c r="E398" s="8" t="s">
        <v>253</v>
      </c>
      <c r="F398" s="8" t="s">
        <v>29</v>
      </c>
      <c r="G398" s="9" t="s">
        <v>1292</v>
      </c>
      <c r="H398" s="9" t="s">
        <v>265</v>
      </c>
      <c r="I398" s="9" t="s">
        <v>256</v>
      </c>
      <c r="J398" s="9" t="s">
        <v>257</v>
      </c>
      <c r="K398" s="9" t="s">
        <v>258</v>
      </c>
      <c r="L398" s="8" t="s">
        <v>259</v>
      </c>
      <c r="M398" s="221">
        <v>1</v>
      </c>
      <c r="N398" s="11">
        <v>45170</v>
      </c>
      <c r="O398" s="11">
        <v>45412</v>
      </c>
      <c r="P398" s="8">
        <f t="shared" si="34"/>
        <v>34.6</v>
      </c>
      <c r="Q398" s="166"/>
      <c r="R398" s="167">
        <f t="shared" si="32"/>
        <v>0</v>
      </c>
      <c r="S398" s="8">
        <f t="shared" si="33"/>
        <v>0</v>
      </c>
      <c r="T398" s="8">
        <f t="shared" si="30"/>
        <v>0</v>
      </c>
      <c r="U398" s="8">
        <f t="shared" si="31"/>
        <v>0</v>
      </c>
      <c r="V398" s="168"/>
      <c r="W398" s="9"/>
      <c r="X398" s="9"/>
    </row>
    <row r="399" spans="1:24" ht="106.5" customHeight="1">
      <c r="A399" s="8" t="s">
        <v>25</v>
      </c>
      <c r="B399" s="8" t="s">
        <v>36</v>
      </c>
      <c r="C399" s="8">
        <v>2022</v>
      </c>
      <c r="D399" s="33" t="s">
        <v>263</v>
      </c>
      <c r="E399" s="8" t="s">
        <v>253</v>
      </c>
      <c r="F399" s="8" t="s">
        <v>29</v>
      </c>
      <c r="G399" s="9" t="s">
        <v>1292</v>
      </c>
      <c r="H399" s="9" t="s">
        <v>265</v>
      </c>
      <c r="I399" s="9" t="s">
        <v>256</v>
      </c>
      <c r="J399" s="9" t="s">
        <v>257</v>
      </c>
      <c r="K399" s="9" t="s">
        <v>260</v>
      </c>
      <c r="L399" s="8" t="s">
        <v>261</v>
      </c>
      <c r="M399" s="221">
        <v>1</v>
      </c>
      <c r="N399" s="11">
        <v>45170</v>
      </c>
      <c r="O399" s="11">
        <v>45412</v>
      </c>
      <c r="P399" s="8">
        <f t="shared" si="34"/>
        <v>34.6</v>
      </c>
      <c r="Q399" s="166"/>
      <c r="R399" s="167">
        <f t="shared" si="32"/>
        <v>0</v>
      </c>
      <c r="S399" s="8">
        <f t="shared" si="33"/>
        <v>0</v>
      </c>
      <c r="T399" s="8">
        <f t="shared" si="30"/>
        <v>0</v>
      </c>
      <c r="U399" s="8">
        <f t="shared" si="31"/>
        <v>0</v>
      </c>
      <c r="V399" s="168"/>
      <c r="W399" s="9"/>
      <c r="X399" s="9"/>
    </row>
    <row r="400" spans="1:24" ht="106.5" customHeight="1">
      <c r="A400" s="8" t="s">
        <v>25</v>
      </c>
      <c r="B400" s="8" t="s">
        <v>36</v>
      </c>
      <c r="C400" s="8">
        <v>2022</v>
      </c>
      <c r="D400" s="33" t="s">
        <v>263</v>
      </c>
      <c r="E400" s="8" t="s">
        <v>253</v>
      </c>
      <c r="F400" s="8" t="s">
        <v>29</v>
      </c>
      <c r="G400" s="9" t="s">
        <v>1292</v>
      </c>
      <c r="H400" s="9" t="s">
        <v>265</v>
      </c>
      <c r="I400" s="9" t="s">
        <v>256</v>
      </c>
      <c r="J400" s="9" t="s">
        <v>257</v>
      </c>
      <c r="K400" s="9" t="s">
        <v>266</v>
      </c>
      <c r="L400" s="8" t="s">
        <v>259</v>
      </c>
      <c r="M400" s="221">
        <v>1</v>
      </c>
      <c r="N400" s="11">
        <v>45170</v>
      </c>
      <c r="O400" s="11">
        <v>45412</v>
      </c>
      <c r="P400" s="8">
        <f t="shared" si="34"/>
        <v>34.6</v>
      </c>
      <c r="Q400" s="166"/>
      <c r="R400" s="167">
        <f t="shared" si="32"/>
        <v>0</v>
      </c>
      <c r="S400" s="8">
        <f t="shared" si="33"/>
        <v>0</v>
      </c>
      <c r="T400" s="8">
        <f t="shared" si="30"/>
        <v>0</v>
      </c>
      <c r="U400" s="8">
        <f t="shared" si="31"/>
        <v>0</v>
      </c>
      <c r="V400" s="168"/>
      <c r="W400" s="9"/>
      <c r="X400" s="9"/>
    </row>
    <row r="401" spans="1:24" ht="106.5" customHeight="1">
      <c r="A401" s="18" t="s">
        <v>25</v>
      </c>
      <c r="B401" s="18" t="s">
        <v>73</v>
      </c>
      <c r="C401" s="18">
        <v>2021</v>
      </c>
      <c r="D401" s="18" t="s">
        <v>74</v>
      </c>
      <c r="E401" s="18" t="s">
        <v>75</v>
      </c>
      <c r="F401" s="18" t="s">
        <v>29</v>
      </c>
      <c r="G401" s="19" t="s">
        <v>76</v>
      </c>
      <c r="H401" s="19" t="s">
        <v>77</v>
      </c>
      <c r="I401" s="19" t="s">
        <v>78</v>
      </c>
      <c r="J401" s="19" t="s">
        <v>79</v>
      </c>
      <c r="K401" s="19" t="s">
        <v>80</v>
      </c>
      <c r="L401" s="18" t="s">
        <v>81</v>
      </c>
      <c r="M401" s="193">
        <v>1</v>
      </c>
      <c r="N401" s="20">
        <v>45139</v>
      </c>
      <c r="O401" s="20">
        <v>45199</v>
      </c>
      <c r="P401" s="8">
        <f t="shared" si="34"/>
        <v>8.6</v>
      </c>
      <c r="Q401" s="166"/>
      <c r="R401" s="167">
        <f t="shared" si="32"/>
        <v>0</v>
      </c>
      <c r="S401" s="8">
        <f t="shared" si="33"/>
        <v>0</v>
      </c>
      <c r="T401" s="8">
        <f t="shared" si="30"/>
        <v>0</v>
      </c>
      <c r="U401" s="8">
        <f t="shared" si="31"/>
        <v>0</v>
      </c>
      <c r="V401" s="168"/>
      <c r="W401" s="9"/>
      <c r="X401" s="9"/>
    </row>
    <row r="402" spans="1:24" ht="106.5" customHeight="1">
      <c r="A402" s="18" t="s">
        <v>25</v>
      </c>
      <c r="B402" s="18" t="s">
        <v>73</v>
      </c>
      <c r="C402" s="18">
        <v>2021</v>
      </c>
      <c r="D402" s="18" t="s">
        <v>74</v>
      </c>
      <c r="E402" s="18" t="s">
        <v>75</v>
      </c>
      <c r="F402" s="18" t="s">
        <v>29</v>
      </c>
      <c r="G402" s="19" t="s">
        <v>76</v>
      </c>
      <c r="H402" s="19" t="s">
        <v>77</v>
      </c>
      <c r="I402" s="19" t="s">
        <v>78</v>
      </c>
      <c r="J402" s="19" t="s">
        <v>79</v>
      </c>
      <c r="K402" s="19" t="s">
        <v>82</v>
      </c>
      <c r="L402" s="18" t="s">
        <v>83</v>
      </c>
      <c r="M402" s="193">
        <v>4</v>
      </c>
      <c r="N402" s="20">
        <v>45170</v>
      </c>
      <c r="O402" s="20">
        <v>45291</v>
      </c>
      <c r="P402" s="8">
        <f t="shared" si="34"/>
        <v>17.3</v>
      </c>
      <c r="Q402" s="166"/>
      <c r="R402" s="167">
        <f t="shared" si="32"/>
        <v>0</v>
      </c>
      <c r="S402" s="8">
        <f t="shared" si="33"/>
        <v>0</v>
      </c>
      <c r="T402" s="8">
        <f t="shared" si="30"/>
        <v>0</v>
      </c>
      <c r="U402" s="8">
        <f t="shared" si="31"/>
        <v>0</v>
      </c>
      <c r="V402" s="168"/>
      <c r="W402" s="9"/>
      <c r="X402" s="9"/>
    </row>
    <row r="403" spans="1:24" ht="106.5" customHeight="1">
      <c r="A403" s="18" t="s">
        <v>25</v>
      </c>
      <c r="B403" s="18" t="s">
        <v>73</v>
      </c>
      <c r="C403" s="18">
        <v>2021</v>
      </c>
      <c r="D403" s="18" t="s">
        <v>74</v>
      </c>
      <c r="E403" s="18" t="s">
        <v>75</v>
      </c>
      <c r="F403" s="18" t="s">
        <v>29</v>
      </c>
      <c r="G403" s="19" t="s">
        <v>76</v>
      </c>
      <c r="H403" s="19" t="s">
        <v>77</v>
      </c>
      <c r="I403" s="19" t="s">
        <v>78</v>
      </c>
      <c r="J403" s="19" t="s">
        <v>79</v>
      </c>
      <c r="K403" s="19" t="s">
        <v>84</v>
      </c>
      <c r="L403" s="18" t="s">
        <v>81</v>
      </c>
      <c r="M403" s="193">
        <v>1</v>
      </c>
      <c r="N403" s="20">
        <v>45231</v>
      </c>
      <c r="O403" s="20">
        <v>45291</v>
      </c>
      <c r="P403" s="8">
        <f t="shared" si="34"/>
        <v>8.6</v>
      </c>
      <c r="Q403" s="166"/>
      <c r="R403" s="167">
        <f t="shared" si="32"/>
        <v>0</v>
      </c>
      <c r="S403" s="8">
        <f t="shared" si="33"/>
        <v>0</v>
      </c>
      <c r="T403" s="8">
        <f t="shared" si="30"/>
        <v>0</v>
      </c>
      <c r="U403" s="8">
        <f t="shared" si="31"/>
        <v>0</v>
      </c>
      <c r="V403" s="168"/>
      <c r="W403" s="9"/>
      <c r="X403" s="9"/>
    </row>
    <row r="404" spans="1:24" ht="106.5" customHeight="1">
      <c r="A404" s="18" t="s">
        <v>25</v>
      </c>
      <c r="B404" s="18" t="s">
        <v>73</v>
      </c>
      <c r="C404" s="18">
        <v>2021</v>
      </c>
      <c r="D404" s="18" t="s">
        <v>74</v>
      </c>
      <c r="E404" s="18" t="s">
        <v>75</v>
      </c>
      <c r="F404" s="18" t="s">
        <v>29</v>
      </c>
      <c r="G404" s="19" t="s">
        <v>76</v>
      </c>
      <c r="H404" s="19" t="s">
        <v>77</v>
      </c>
      <c r="I404" s="19" t="s">
        <v>78</v>
      </c>
      <c r="J404" s="19" t="s">
        <v>79</v>
      </c>
      <c r="K404" s="19" t="s">
        <v>85</v>
      </c>
      <c r="L404" s="18" t="s">
        <v>83</v>
      </c>
      <c r="M404" s="193">
        <v>1</v>
      </c>
      <c r="N404" s="20">
        <v>45261</v>
      </c>
      <c r="O404" s="20">
        <v>45291</v>
      </c>
      <c r="P404" s="8">
        <f t="shared" si="34"/>
        <v>4.3</v>
      </c>
      <c r="Q404" s="166"/>
      <c r="R404" s="167">
        <f t="shared" si="32"/>
        <v>0</v>
      </c>
      <c r="S404" s="8">
        <f t="shared" si="33"/>
        <v>0</v>
      </c>
      <c r="T404" s="8">
        <f t="shared" si="30"/>
        <v>0</v>
      </c>
      <c r="U404" s="8">
        <f t="shared" si="31"/>
        <v>0</v>
      </c>
      <c r="V404" s="168"/>
      <c r="W404" s="9"/>
      <c r="X404" s="9"/>
    </row>
    <row r="405" spans="1:24" ht="106.5" customHeight="1">
      <c r="A405" s="18" t="s">
        <v>25</v>
      </c>
      <c r="B405" s="18" t="s">
        <v>36</v>
      </c>
      <c r="C405" s="18">
        <v>2022</v>
      </c>
      <c r="D405" s="18" t="s">
        <v>86</v>
      </c>
      <c r="E405" s="18" t="s">
        <v>87</v>
      </c>
      <c r="F405" s="18" t="s">
        <v>29</v>
      </c>
      <c r="G405" s="19" t="s">
        <v>88</v>
      </c>
      <c r="H405" s="19" t="s">
        <v>89</v>
      </c>
      <c r="I405" s="19" t="s">
        <v>90</v>
      </c>
      <c r="J405" s="19" t="s">
        <v>91</v>
      </c>
      <c r="K405" s="19" t="s">
        <v>1293</v>
      </c>
      <c r="L405" s="18" t="s">
        <v>81</v>
      </c>
      <c r="M405" s="193">
        <v>1</v>
      </c>
      <c r="N405" s="20">
        <v>45139</v>
      </c>
      <c r="O405" s="20">
        <v>45199</v>
      </c>
      <c r="P405" s="8">
        <f t="shared" si="34"/>
        <v>8.6</v>
      </c>
      <c r="Q405" s="166"/>
      <c r="R405" s="167">
        <f t="shared" si="32"/>
        <v>0</v>
      </c>
      <c r="S405" s="8">
        <f t="shared" si="33"/>
        <v>0</v>
      </c>
      <c r="T405" s="8">
        <f t="shared" si="30"/>
        <v>0</v>
      </c>
      <c r="U405" s="8">
        <f t="shared" si="31"/>
        <v>0</v>
      </c>
      <c r="V405" s="168"/>
      <c r="W405" s="9"/>
      <c r="X405" s="9"/>
    </row>
    <row r="406" spans="1:24" ht="106.5" customHeight="1">
      <c r="A406" s="18" t="s">
        <v>25</v>
      </c>
      <c r="B406" s="18" t="s">
        <v>36</v>
      </c>
      <c r="C406" s="18">
        <v>2022</v>
      </c>
      <c r="D406" s="18" t="s">
        <v>86</v>
      </c>
      <c r="E406" s="18" t="s">
        <v>87</v>
      </c>
      <c r="F406" s="18" t="s">
        <v>29</v>
      </c>
      <c r="G406" s="19" t="s">
        <v>88</v>
      </c>
      <c r="H406" s="19" t="s">
        <v>89</v>
      </c>
      <c r="I406" s="19" t="s">
        <v>90</v>
      </c>
      <c r="J406" s="19" t="s">
        <v>91</v>
      </c>
      <c r="K406" s="19" t="s">
        <v>1294</v>
      </c>
      <c r="L406" s="18" t="s">
        <v>81</v>
      </c>
      <c r="M406" s="193">
        <v>1</v>
      </c>
      <c r="N406" s="20">
        <v>45139</v>
      </c>
      <c r="O406" s="20">
        <v>45199</v>
      </c>
      <c r="P406" s="8">
        <f t="shared" si="34"/>
        <v>8.6</v>
      </c>
      <c r="Q406" s="166"/>
      <c r="R406" s="167">
        <f t="shared" si="32"/>
        <v>0</v>
      </c>
      <c r="S406" s="8">
        <f t="shared" si="33"/>
        <v>0</v>
      </c>
      <c r="T406" s="8">
        <f t="shared" si="30"/>
        <v>0</v>
      </c>
      <c r="U406" s="8">
        <f t="shared" si="31"/>
        <v>0</v>
      </c>
      <c r="V406" s="168"/>
      <c r="W406" s="9"/>
      <c r="X406" s="9"/>
    </row>
    <row r="407" spans="1:24" ht="106.5" customHeight="1">
      <c r="A407" s="18" t="s">
        <v>25</v>
      </c>
      <c r="B407" s="18" t="s">
        <v>36</v>
      </c>
      <c r="C407" s="18">
        <v>2022</v>
      </c>
      <c r="D407" s="18" t="s">
        <v>86</v>
      </c>
      <c r="E407" s="18" t="s">
        <v>87</v>
      </c>
      <c r="F407" s="18" t="s">
        <v>29</v>
      </c>
      <c r="G407" s="19" t="s">
        <v>88</v>
      </c>
      <c r="H407" s="19" t="s">
        <v>89</v>
      </c>
      <c r="I407" s="19" t="s">
        <v>90</v>
      </c>
      <c r="J407" s="19" t="s">
        <v>91</v>
      </c>
      <c r="K407" s="19" t="s">
        <v>94</v>
      </c>
      <c r="L407" s="18" t="s">
        <v>95</v>
      </c>
      <c r="M407" s="193">
        <v>1</v>
      </c>
      <c r="N407" s="20">
        <v>45139</v>
      </c>
      <c r="O407" s="20">
        <v>45199</v>
      </c>
      <c r="P407" s="8">
        <f t="shared" si="34"/>
        <v>8.6</v>
      </c>
      <c r="Q407" s="166"/>
      <c r="R407" s="167">
        <f t="shared" si="32"/>
        <v>0</v>
      </c>
      <c r="S407" s="8">
        <f t="shared" si="33"/>
        <v>0</v>
      </c>
      <c r="T407" s="8">
        <f t="shared" si="30"/>
        <v>0</v>
      </c>
      <c r="U407" s="8">
        <f t="shared" si="31"/>
        <v>0</v>
      </c>
      <c r="V407" s="168"/>
      <c r="W407" s="9"/>
      <c r="X407" s="9"/>
    </row>
    <row r="408" spans="1:24" ht="106.5" customHeight="1">
      <c r="A408" s="18" t="s">
        <v>25</v>
      </c>
      <c r="B408" s="18" t="s">
        <v>36</v>
      </c>
      <c r="C408" s="18">
        <v>2022</v>
      </c>
      <c r="D408" s="18" t="s">
        <v>86</v>
      </c>
      <c r="E408" s="18" t="s">
        <v>87</v>
      </c>
      <c r="F408" s="18" t="s">
        <v>29</v>
      </c>
      <c r="G408" s="19" t="s">
        <v>88</v>
      </c>
      <c r="H408" s="19" t="s">
        <v>89</v>
      </c>
      <c r="I408" s="19" t="s">
        <v>90</v>
      </c>
      <c r="J408" s="19" t="s">
        <v>91</v>
      </c>
      <c r="K408" s="19" t="s">
        <v>1295</v>
      </c>
      <c r="L408" s="18" t="s">
        <v>95</v>
      </c>
      <c r="M408" s="193">
        <v>1</v>
      </c>
      <c r="N408" s="20">
        <v>45170</v>
      </c>
      <c r="O408" s="20">
        <v>45291</v>
      </c>
      <c r="P408" s="8">
        <f t="shared" si="34"/>
        <v>17.3</v>
      </c>
      <c r="Q408" s="166"/>
      <c r="R408" s="167">
        <f t="shared" si="32"/>
        <v>0</v>
      </c>
      <c r="S408" s="8">
        <f t="shared" si="33"/>
        <v>0</v>
      </c>
      <c r="T408" s="8">
        <f t="shared" si="30"/>
        <v>0</v>
      </c>
      <c r="U408" s="8">
        <f t="shared" si="31"/>
        <v>0</v>
      </c>
      <c r="V408" s="168"/>
      <c r="W408" s="9"/>
      <c r="X408" s="9"/>
    </row>
    <row r="409" spans="1:24" ht="106.5" customHeight="1">
      <c r="A409" s="18" t="s">
        <v>25</v>
      </c>
      <c r="B409" s="18" t="s">
        <v>36</v>
      </c>
      <c r="C409" s="18">
        <v>2022</v>
      </c>
      <c r="D409" s="18" t="s">
        <v>86</v>
      </c>
      <c r="E409" s="18" t="s">
        <v>87</v>
      </c>
      <c r="F409" s="18" t="s">
        <v>29</v>
      </c>
      <c r="G409" s="19" t="s">
        <v>88</v>
      </c>
      <c r="H409" s="19" t="s">
        <v>89</v>
      </c>
      <c r="I409" s="19" t="s">
        <v>90</v>
      </c>
      <c r="J409" s="19" t="s">
        <v>91</v>
      </c>
      <c r="K409" s="19" t="s">
        <v>1296</v>
      </c>
      <c r="L409" s="18" t="s">
        <v>81</v>
      </c>
      <c r="M409" s="193">
        <v>1</v>
      </c>
      <c r="N409" s="20">
        <v>45200</v>
      </c>
      <c r="O409" s="20">
        <v>45291</v>
      </c>
      <c r="P409" s="8">
        <f t="shared" si="34"/>
        <v>13</v>
      </c>
      <c r="Q409" s="166"/>
      <c r="R409" s="167">
        <f t="shared" si="32"/>
        <v>0</v>
      </c>
      <c r="S409" s="8">
        <f t="shared" si="33"/>
        <v>0</v>
      </c>
      <c r="T409" s="8">
        <f t="shared" si="30"/>
        <v>0</v>
      </c>
      <c r="U409" s="8">
        <f t="shared" si="31"/>
        <v>0</v>
      </c>
      <c r="V409" s="168"/>
      <c r="W409" s="9"/>
      <c r="X409" s="9"/>
    </row>
    <row r="410" spans="1:24" ht="106.5" customHeight="1">
      <c r="A410" s="18" t="s">
        <v>25</v>
      </c>
      <c r="B410" s="18" t="s">
        <v>36</v>
      </c>
      <c r="C410" s="18">
        <v>2022</v>
      </c>
      <c r="D410" s="18" t="s">
        <v>86</v>
      </c>
      <c r="E410" s="18" t="s">
        <v>87</v>
      </c>
      <c r="F410" s="18" t="s">
        <v>29</v>
      </c>
      <c r="G410" s="19" t="s">
        <v>88</v>
      </c>
      <c r="H410" s="19" t="s">
        <v>89</v>
      </c>
      <c r="I410" s="19" t="s">
        <v>90</v>
      </c>
      <c r="J410" s="19" t="s">
        <v>91</v>
      </c>
      <c r="K410" s="19" t="s">
        <v>1297</v>
      </c>
      <c r="L410" s="18" t="s">
        <v>81</v>
      </c>
      <c r="M410" s="193">
        <v>1</v>
      </c>
      <c r="N410" s="20">
        <v>45231</v>
      </c>
      <c r="O410" s="20">
        <v>45291</v>
      </c>
      <c r="P410" s="8">
        <f t="shared" si="34"/>
        <v>8.6</v>
      </c>
      <c r="Q410" s="166"/>
      <c r="R410" s="167">
        <f t="shared" si="32"/>
        <v>0</v>
      </c>
      <c r="S410" s="8">
        <f t="shared" si="33"/>
        <v>0</v>
      </c>
      <c r="T410" s="8">
        <f t="shared" si="30"/>
        <v>0</v>
      </c>
      <c r="U410" s="8">
        <f t="shared" si="31"/>
        <v>0</v>
      </c>
      <c r="V410" s="168"/>
      <c r="W410" s="9"/>
      <c r="X410" s="9"/>
    </row>
    <row r="411" spans="1:24" ht="106.5" customHeight="1">
      <c r="A411" s="8" t="s">
        <v>25</v>
      </c>
      <c r="B411" s="8" t="s">
        <v>73</v>
      </c>
      <c r="C411" s="8">
        <v>2021</v>
      </c>
      <c r="D411" s="8" t="s">
        <v>207</v>
      </c>
      <c r="E411" s="8" t="s">
        <v>208</v>
      </c>
      <c r="F411" s="8" t="s">
        <v>29</v>
      </c>
      <c r="G411" s="9" t="s">
        <v>209</v>
      </c>
      <c r="H411" s="9" t="s">
        <v>210</v>
      </c>
      <c r="I411" s="9" t="s">
        <v>211</v>
      </c>
      <c r="J411" s="9" t="s">
        <v>212</v>
      </c>
      <c r="K411" s="9" t="s">
        <v>213</v>
      </c>
      <c r="L411" s="8" t="s">
        <v>81</v>
      </c>
      <c r="M411" s="221">
        <v>1</v>
      </c>
      <c r="N411" s="11">
        <v>45139</v>
      </c>
      <c r="O411" s="20">
        <v>45199</v>
      </c>
      <c r="P411" s="8">
        <f t="shared" si="34"/>
        <v>8.6</v>
      </c>
      <c r="Q411" s="166"/>
      <c r="R411" s="167">
        <f t="shared" si="32"/>
        <v>0</v>
      </c>
      <c r="S411" s="8">
        <f t="shared" si="33"/>
        <v>0</v>
      </c>
      <c r="T411" s="8">
        <f t="shared" si="30"/>
        <v>0</v>
      </c>
      <c r="U411" s="8">
        <f t="shared" si="31"/>
        <v>0</v>
      </c>
      <c r="V411" s="168"/>
      <c r="W411" s="9"/>
      <c r="X411" s="9"/>
    </row>
    <row r="412" spans="1:24" ht="106.5" customHeight="1">
      <c r="A412" s="8" t="s">
        <v>25</v>
      </c>
      <c r="B412" s="8" t="s">
        <v>73</v>
      </c>
      <c r="C412" s="8">
        <v>2021</v>
      </c>
      <c r="D412" s="8" t="s">
        <v>207</v>
      </c>
      <c r="E412" s="8" t="s">
        <v>208</v>
      </c>
      <c r="F412" s="8" t="s">
        <v>29</v>
      </c>
      <c r="G412" s="9" t="s">
        <v>209</v>
      </c>
      <c r="H412" s="9" t="s">
        <v>210</v>
      </c>
      <c r="I412" s="9" t="s">
        <v>211</v>
      </c>
      <c r="J412" s="9" t="s">
        <v>214</v>
      </c>
      <c r="K412" s="9" t="s">
        <v>215</v>
      </c>
      <c r="L412" s="8" t="s">
        <v>216</v>
      </c>
      <c r="M412" s="221">
        <v>3</v>
      </c>
      <c r="N412" s="11">
        <v>45139</v>
      </c>
      <c r="O412" s="11">
        <v>45291</v>
      </c>
      <c r="P412" s="8">
        <f t="shared" si="34"/>
        <v>21.7</v>
      </c>
      <c r="Q412" s="166"/>
      <c r="R412" s="167">
        <f t="shared" si="32"/>
        <v>0</v>
      </c>
      <c r="S412" s="8">
        <f t="shared" si="33"/>
        <v>0</v>
      </c>
      <c r="T412" s="8">
        <f t="shared" si="30"/>
        <v>0</v>
      </c>
      <c r="U412" s="8">
        <f t="shared" si="31"/>
        <v>0</v>
      </c>
      <c r="V412" s="168"/>
      <c r="W412" s="9"/>
      <c r="X412" s="9"/>
    </row>
    <row r="413" spans="1:24" ht="106.5" customHeight="1">
      <c r="A413" s="8" t="s">
        <v>25</v>
      </c>
      <c r="B413" s="8" t="s">
        <v>73</v>
      </c>
      <c r="C413" s="8">
        <v>2021</v>
      </c>
      <c r="D413" s="8" t="s">
        <v>207</v>
      </c>
      <c r="E413" s="8" t="s">
        <v>208</v>
      </c>
      <c r="F413" s="8" t="s">
        <v>29</v>
      </c>
      <c r="G413" s="9" t="s">
        <v>209</v>
      </c>
      <c r="H413" s="9" t="s">
        <v>210</v>
      </c>
      <c r="I413" s="9" t="s">
        <v>211</v>
      </c>
      <c r="J413" s="9" t="s">
        <v>214</v>
      </c>
      <c r="K413" s="9" t="s">
        <v>217</v>
      </c>
      <c r="L413" s="8" t="s">
        <v>216</v>
      </c>
      <c r="M413" s="221">
        <v>3</v>
      </c>
      <c r="N413" s="11">
        <v>45139</v>
      </c>
      <c r="O413" s="11">
        <v>45291</v>
      </c>
      <c r="P413" s="8">
        <f t="shared" si="34"/>
        <v>21.7</v>
      </c>
      <c r="Q413" s="166"/>
      <c r="R413" s="167">
        <f t="shared" si="32"/>
        <v>0</v>
      </c>
      <c r="S413" s="8">
        <f t="shared" si="33"/>
        <v>0</v>
      </c>
      <c r="T413" s="8">
        <f t="shared" si="30"/>
        <v>0</v>
      </c>
      <c r="U413" s="8">
        <f t="shared" si="31"/>
        <v>0</v>
      </c>
      <c r="V413" s="168"/>
      <c r="W413" s="9"/>
      <c r="X413" s="9"/>
    </row>
    <row r="414" spans="1:24" ht="106.5" customHeight="1">
      <c r="A414" s="8" t="s">
        <v>25</v>
      </c>
      <c r="B414" s="8" t="s">
        <v>73</v>
      </c>
      <c r="C414" s="8">
        <v>2021</v>
      </c>
      <c r="D414" s="8" t="s">
        <v>207</v>
      </c>
      <c r="E414" s="8" t="s">
        <v>208</v>
      </c>
      <c r="F414" s="8" t="s">
        <v>29</v>
      </c>
      <c r="G414" s="9" t="s">
        <v>209</v>
      </c>
      <c r="H414" s="9" t="s">
        <v>210</v>
      </c>
      <c r="I414" s="9" t="s">
        <v>211</v>
      </c>
      <c r="J414" s="9" t="s">
        <v>214</v>
      </c>
      <c r="K414" s="9" t="s">
        <v>218</v>
      </c>
      <c r="L414" s="8" t="s">
        <v>219</v>
      </c>
      <c r="M414" s="221">
        <v>1</v>
      </c>
      <c r="N414" s="11">
        <v>45200</v>
      </c>
      <c r="O414" s="11">
        <v>45230</v>
      </c>
      <c r="P414" s="8">
        <f t="shared" si="34"/>
        <v>4.3</v>
      </c>
      <c r="Q414" s="166"/>
      <c r="R414" s="167">
        <f t="shared" si="32"/>
        <v>0</v>
      </c>
      <c r="S414" s="8">
        <f t="shared" si="33"/>
        <v>0</v>
      </c>
      <c r="T414" s="8">
        <f t="shared" si="30"/>
        <v>0</v>
      </c>
      <c r="U414" s="8">
        <f t="shared" si="31"/>
        <v>0</v>
      </c>
      <c r="V414" s="168"/>
      <c r="W414" s="9"/>
      <c r="X414" s="9"/>
    </row>
    <row r="415" spans="1:24" ht="106.5" customHeight="1">
      <c r="A415" s="8" t="s">
        <v>25</v>
      </c>
      <c r="B415" s="8" t="s">
        <v>73</v>
      </c>
      <c r="C415" s="8">
        <v>2021</v>
      </c>
      <c r="D415" s="8" t="s">
        <v>207</v>
      </c>
      <c r="E415" s="8" t="s">
        <v>208</v>
      </c>
      <c r="F415" s="8" t="s">
        <v>29</v>
      </c>
      <c r="G415" s="9" t="s">
        <v>209</v>
      </c>
      <c r="H415" s="9" t="s">
        <v>210</v>
      </c>
      <c r="I415" s="9" t="s">
        <v>211</v>
      </c>
      <c r="J415" s="9" t="s">
        <v>214</v>
      </c>
      <c r="K415" s="9" t="s">
        <v>220</v>
      </c>
      <c r="L415" s="8" t="s">
        <v>221</v>
      </c>
      <c r="M415" s="221">
        <v>1</v>
      </c>
      <c r="N415" s="11">
        <v>45231</v>
      </c>
      <c r="O415" s="11">
        <v>45260</v>
      </c>
      <c r="P415" s="8">
        <f t="shared" si="34"/>
        <v>4.0999999999999996</v>
      </c>
      <c r="Q415" s="166"/>
      <c r="R415" s="167">
        <f t="shared" si="32"/>
        <v>0</v>
      </c>
      <c r="S415" s="8">
        <f t="shared" si="33"/>
        <v>0</v>
      </c>
      <c r="T415" s="8">
        <f t="shared" si="30"/>
        <v>0</v>
      </c>
      <c r="U415" s="8">
        <f t="shared" si="31"/>
        <v>0</v>
      </c>
      <c r="V415" s="168"/>
      <c r="W415" s="9"/>
      <c r="X415" s="9"/>
    </row>
    <row r="416" spans="1:24" ht="106.5" customHeight="1">
      <c r="A416" s="8" t="s">
        <v>25</v>
      </c>
      <c r="B416" s="8" t="s">
        <v>36</v>
      </c>
      <c r="C416" s="8">
        <v>2022</v>
      </c>
      <c r="D416" s="8" t="s">
        <v>99</v>
      </c>
      <c r="E416" s="8" t="s">
        <v>100</v>
      </c>
      <c r="F416" s="8" t="s">
        <v>29</v>
      </c>
      <c r="G416" s="9" t="s">
        <v>101</v>
      </c>
      <c r="H416" s="9" t="s">
        <v>102</v>
      </c>
      <c r="I416" s="9" t="s">
        <v>103</v>
      </c>
      <c r="J416" s="9" t="s">
        <v>104</v>
      </c>
      <c r="K416" s="9" t="s">
        <v>105</v>
      </c>
      <c r="L416" s="8" t="s">
        <v>106</v>
      </c>
      <c r="M416" s="221">
        <v>1</v>
      </c>
      <c r="N416" s="11">
        <v>45200</v>
      </c>
      <c r="O416" s="11">
        <v>45260</v>
      </c>
      <c r="P416" s="8">
        <f t="shared" si="34"/>
        <v>8.6</v>
      </c>
      <c r="Q416" s="166"/>
      <c r="R416" s="167">
        <f t="shared" si="32"/>
        <v>0</v>
      </c>
      <c r="S416" s="8">
        <f t="shared" si="33"/>
        <v>0</v>
      </c>
      <c r="T416" s="8">
        <f t="shared" si="30"/>
        <v>0</v>
      </c>
      <c r="U416" s="8">
        <f t="shared" si="31"/>
        <v>0</v>
      </c>
      <c r="V416" s="168"/>
      <c r="W416" s="9"/>
      <c r="X416" s="9"/>
    </row>
    <row r="417" spans="1:24" ht="106.5" customHeight="1">
      <c r="A417" s="8" t="s">
        <v>25</v>
      </c>
      <c r="B417" s="8" t="s">
        <v>36</v>
      </c>
      <c r="C417" s="8">
        <v>2022</v>
      </c>
      <c r="D417" s="8" t="s">
        <v>99</v>
      </c>
      <c r="E417" s="8" t="s">
        <v>100</v>
      </c>
      <c r="F417" s="8" t="s">
        <v>29</v>
      </c>
      <c r="G417" s="9" t="s">
        <v>101</v>
      </c>
      <c r="H417" s="9" t="s">
        <v>102</v>
      </c>
      <c r="I417" s="9" t="s">
        <v>103</v>
      </c>
      <c r="J417" s="9" t="s">
        <v>104</v>
      </c>
      <c r="K417" s="21" t="s">
        <v>107</v>
      </c>
      <c r="L417" s="8" t="s">
        <v>106</v>
      </c>
      <c r="M417" s="233">
        <v>1</v>
      </c>
      <c r="N417" s="11">
        <v>45200</v>
      </c>
      <c r="O417" s="11">
        <v>45260</v>
      </c>
      <c r="P417" s="8">
        <f t="shared" si="34"/>
        <v>8.6</v>
      </c>
      <c r="Q417" s="166"/>
      <c r="R417" s="167">
        <f t="shared" si="32"/>
        <v>0</v>
      </c>
      <c r="S417" s="8">
        <f t="shared" si="33"/>
        <v>0</v>
      </c>
      <c r="T417" s="8">
        <f t="shared" si="30"/>
        <v>0</v>
      </c>
      <c r="U417" s="8">
        <f t="shared" si="31"/>
        <v>0</v>
      </c>
      <c r="V417" s="168"/>
      <c r="W417" s="9"/>
      <c r="X417" s="9"/>
    </row>
    <row r="418" spans="1:24" ht="106.5" customHeight="1">
      <c r="A418" s="8" t="s">
        <v>25</v>
      </c>
      <c r="B418" s="8" t="s">
        <v>36</v>
      </c>
      <c r="C418" s="8">
        <v>2022</v>
      </c>
      <c r="D418" s="8" t="s">
        <v>108</v>
      </c>
      <c r="E418" s="8" t="s">
        <v>109</v>
      </c>
      <c r="F418" s="8" t="s">
        <v>29</v>
      </c>
      <c r="G418" s="9" t="s">
        <v>110</v>
      </c>
      <c r="H418" s="9" t="s">
        <v>111</v>
      </c>
      <c r="I418" s="9" t="s">
        <v>103</v>
      </c>
      <c r="J418" s="9" t="s">
        <v>104</v>
      </c>
      <c r="K418" s="9" t="s">
        <v>105</v>
      </c>
      <c r="L418" s="8" t="s">
        <v>106</v>
      </c>
      <c r="M418" s="233">
        <v>1</v>
      </c>
      <c r="N418" s="11">
        <v>45200</v>
      </c>
      <c r="O418" s="11">
        <v>45260</v>
      </c>
      <c r="P418" s="8">
        <f t="shared" si="34"/>
        <v>8.6</v>
      </c>
      <c r="Q418" s="166"/>
      <c r="R418" s="167">
        <f t="shared" si="32"/>
        <v>0</v>
      </c>
      <c r="S418" s="8">
        <f t="shared" si="33"/>
        <v>0</v>
      </c>
      <c r="T418" s="8">
        <f t="shared" si="30"/>
        <v>0</v>
      </c>
      <c r="U418" s="8">
        <f t="shared" si="31"/>
        <v>0</v>
      </c>
      <c r="V418" s="168"/>
      <c r="W418" s="9"/>
      <c r="X418" s="9"/>
    </row>
    <row r="419" spans="1:24" ht="106.5" customHeight="1">
      <c r="A419" s="8" t="s">
        <v>25</v>
      </c>
      <c r="B419" s="8" t="s">
        <v>36</v>
      </c>
      <c r="C419" s="8">
        <v>2022</v>
      </c>
      <c r="D419" s="8" t="s">
        <v>108</v>
      </c>
      <c r="E419" s="8" t="s">
        <v>109</v>
      </c>
      <c r="F419" s="8" t="s">
        <v>29</v>
      </c>
      <c r="G419" s="9" t="s">
        <v>110</v>
      </c>
      <c r="H419" s="9" t="s">
        <v>111</v>
      </c>
      <c r="I419" s="9" t="s">
        <v>103</v>
      </c>
      <c r="J419" s="9" t="s">
        <v>104</v>
      </c>
      <c r="K419" s="21" t="s">
        <v>107</v>
      </c>
      <c r="L419" s="8" t="s">
        <v>106</v>
      </c>
      <c r="M419" s="233">
        <v>1</v>
      </c>
      <c r="N419" s="11">
        <v>45200</v>
      </c>
      <c r="O419" s="11">
        <v>45260</v>
      </c>
      <c r="P419" s="8">
        <f t="shared" si="34"/>
        <v>8.6</v>
      </c>
      <c r="Q419" s="166"/>
      <c r="R419" s="167">
        <f t="shared" si="32"/>
        <v>0</v>
      </c>
      <c r="S419" s="8">
        <f t="shared" si="33"/>
        <v>0</v>
      </c>
      <c r="T419" s="8">
        <f t="shared" si="30"/>
        <v>0</v>
      </c>
      <c r="U419" s="8">
        <f t="shared" si="31"/>
        <v>0</v>
      </c>
      <c r="V419" s="168"/>
      <c r="W419" s="9"/>
      <c r="X419" s="9"/>
    </row>
    <row r="420" spans="1:24" ht="106.5" customHeight="1">
      <c r="A420" s="8" t="s">
        <v>25</v>
      </c>
      <c r="B420" s="8" t="s">
        <v>36</v>
      </c>
      <c r="C420" s="8">
        <v>2022</v>
      </c>
      <c r="D420" s="8" t="s">
        <v>112</v>
      </c>
      <c r="E420" s="8" t="s">
        <v>113</v>
      </c>
      <c r="F420" s="8" t="s">
        <v>29</v>
      </c>
      <c r="G420" s="9" t="s">
        <v>114</v>
      </c>
      <c r="H420" s="9" t="s">
        <v>115</v>
      </c>
      <c r="I420" s="9" t="s">
        <v>116</v>
      </c>
      <c r="J420" s="9" t="s">
        <v>104</v>
      </c>
      <c r="K420" s="9" t="s">
        <v>105</v>
      </c>
      <c r="L420" s="8" t="s">
        <v>106</v>
      </c>
      <c r="M420" s="233">
        <v>1</v>
      </c>
      <c r="N420" s="11">
        <v>45200</v>
      </c>
      <c r="O420" s="11">
        <v>45260</v>
      </c>
      <c r="P420" s="8">
        <f t="shared" si="34"/>
        <v>8.6</v>
      </c>
      <c r="Q420" s="166"/>
      <c r="R420" s="167">
        <f t="shared" si="32"/>
        <v>0</v>
      </c>
      <c r="S420" s="8">
        <f t="shared" si="33"/>
        <v>0</v>
      </c>
      <c r="T420" s="8">
        <f t="shared" si="30"/>
        <v>0</v>
      </c>
      <c r="U420" s="8">
        <f t="shared" si="31"/>
        <v>0</v>
      </c>
      <c r="V420" s="168"/>
      <c r="W420" s="9"/>
      <c r="X420" s="9"/>
    </row>
    <row r="421" spans="1:24" ht="106.5" customHeight="1">
      <c r="A421" s="8" t="s">
        <v>25</v>
      </c>
      <c r="B421" s="8" t="s">
        <v>36</v>
      </c>
      <c r="C421" s="8">
        <v>2022</v>
      </c>
      <c r="D421" s="8" t="s">
        <v>112</v>
      </c>
      <c r="E421" s="8" t="s">
        <v>113</v>
      </c>
      <c r="F421" s="8" t="s">
        <v>29</v>
      </c>
      <c r="G421" s="9" t="s">
        <v>114</v>
      </c>
      <c r="H421" s="9" t="s">
        <v>115</v>
      </c>
      <c r="I421" s="9" t="s">
        <v>116</v>
      </c>
      <c r="J421" s="9" t="s">
        <v>104</v>
      </c>
      <c r="K421" s="21" t="s">
        <v>107</v>
      </c>
      <c r="L421" s="8" t="s">
        <v>106</v>
      </c>
      <c r="M421" s="237">
        <v>1</v>
      </c>
      <c r="N421" s="11">
        <v>45200</v>
      </c>
      <c r="O421" s="11">
        <v>45260</v>
      </c>
      <c r="P421" s="8">
        <f t="shared" si="34"/>
        <v>8.6</v>
      </c>
      <c r="Q421" s="166"/>
      <c r="R421" s="167">
        <f t="shared" si="32"/>
        <v>0</v>
      </c>
      <c r="S421" s="8">
        <f t="shared" si="33"/>
        <v>0</v>
      </c>
      <c r="T421" s="8">
        <f t="shared" si="30"/>
        <v>0</v>
      </c>
      <c r="U421" s="8">
        <f t="shared" si="31"/>
        <v>0</v>
      </c>
      <c r="V421" s="168"/>
      <c r="W421" s="9"/>
      <c r="X421" s="9"/>
    </row>
    <row r="422" spans="1:24" ht="106.5" customHeight="1">
      <c r="A422" s="8" t="s">
        <v>25</v>
      </c>
      <c r="B422" s="8" t="s">
        <v>26</v>
      </c>
      <c r="C422" s="8">
        <v>2018</v>
      </c>
      <c r="D422" s="8" t="s">
        <v>117</v>
      </c>
      <c r="E422" s="8" t="s">
        <v>118</v>
      </c>
      <c r="F422" s="8" t="s">
        <v>29</v>
      </c>
      <c r="G422" s="189" t="s">
        <v>119</v>
      </c>
      <c r="H422" s="189" t="s">
        <v>120</v>
      </c>
      <c r="I422" s="189" t="s">
        <v>121</v>
      </c>
      <c r="J422" s="189" t="s">
        <v>122</v>
      </c>
      <c r="K422" s="189" t="s">
        <v>123</v>
      </c>
      <c r="L422" s="8" t="s">
        <v>81</v>
      </c>
      <c r="M422" s="221">
        <v>1</v>
      </c>
      <c r="N422" s="11">
        <v>45139</v>
      </c>
      <c r="O422" s="11">
        <v>45199</v>
      </c>
      <c r="P422" s="8">
        <f t="shared" si="34"/>
        <v>8.6</v>
      </c>
      <c r="Q422" s="166"/>
      <c r="R422" s="167">
        <f t="shared" si="32"/>
        <v>0</v>
      </c>
      <c r="S422" s="8">
        <f t="shared" si="33"/>
        <v>0</v>
      </c>
      <c r="T422" s="8">
        <f t="shared" si="30"/>
        <v>0</v>
      </c>
      <c r="U422" s="8">
        <f t="shared" si="31"/>
        <v>0</v>
      </c>
      <c r="V422" s="168"/>
      <c r="W422" s="9"/>
      <c r="X422" s="9"/>
    </row>
    <row r="423" spans="1:24" ht="106.5" customHeight="1">
      <c r="A423" s="8" t="s">
        <v>25</v>
      </c>
      <c r="B423" s="8" t="s">
        <v>26</v>
      </c>
      <c r="C423" s="8">
        <v>2018</v>
      </c>
      <c r="D423" s="8" t="s">
        <v>117</v>
      </c>
      <c r="E423" s="8" t="s">
        <v>118</v>
      </c>
      <c r="F423" s="8" t="s">
        <v>29</v>
      </c>
      <c r="G423" s="189" t="s">
        <v>119</v>
      </c>
      <c r="H423" s="189" t="s">
        <v>120</v>
      </c>
      <c r="I423" s="189" t="s">
        <v>121</v>
      </c>
      <c r="J423" s="189" t="s">
        <v>124</v>
      </c>
      <c r="K423" s="189" t="s">
        <v>125</v>
      </c>
      <c r="L423" s="8" t="s">
        <v>81</v>
      </c>
      <c r="M423" s="221">
        <v>1</v>
      </c>
      <c r="N423" s="11">
        <v>45139</v>
      </c>
      <c r="O423" s="11">
        <v>45199</v>
      </c>
      <c r="P423" s="8">
        <f t="shared" si="34"/>
        <v>8.6</v>
      </c>
      <c r="Q423" s="166"/>
      <c r="R423" s="167">
        <f t="shared" si="32"/>
        <v>0</v>
      </c>
      <c r="S423" s="8">
        <f t="shared" si="33"/>
        <v>0</v>
      </c>
      <c r="T423" s="8">
        <f t="shared" si="30"/>
        <v>0</v>
      </c>
      <c r="U423" s="8">
        <f t="shared" si="31"/>
        <v>0</v>
      </c>
      <c r="V423" s="168"/>
      <c r="W423" s="9"/>
      <c r="X423" s="9"/>
    </row>
    <row r="424" spans="1:24" ht="106.5" customHeight="1">
      <c r="A424" s="8" t="s">
        <v>25</v>
      </c>
      <c r="B424" s="8" t="s">
        <v>36</v>
      </c>
      <c r="C424" s="8">
        <v>2022</v>
      </c>
      <c r="D424" s="8" t="s">
        <v>126</v>
      </c>
      <c r="E424" s="8" t="s">
        <v>127</v>
      </c>
      <c r="F424" s="8" t="s">
        <v>29</v>
      </c>
      <c r="G424" s="189" t="s">
        <v>128</v>
      </c>
      <c r="H424" s="189" t="s">
        <v>129</v>
      </c>
      <c r="I424" s="189" t="s">
        <v>130</v>
      </c>
      <c r="J424" s="189" t="s">
        <v>131</v>
      </c>
      <c r="K424" s="189" t="s">
        <v>1298</v>
      </c>
      <c r="L424" s="8" t="s">
        <v>81</v>
      </c>
      <c r="M424" s="221">
        <v>1</v>
      </c>
      <c r="N424" s="11">
        <v>45139</v>
      </c>
      <c r="O424" s="11">
        <v>45199</v>
      </c>
      <c r="P424" s="8">
        <f t="shared" si="34"/>
        <v>8.6</v>
      </c>
      <c r="Q424" s="166"/>
      <c r="R424" s="167">
        <f t="shared" si="32"/>
        <v>0</v>
      </c>
      <c r="S424" s="8">
        <f t="shared" si="33"/>
        <v>0</v>
      </c>
      <c r="T424" s="8">
        <f t="shared" si="30"/>
        <v>0</v>
      </c>
      <c r="U424" s="8">
        <f t="shared" si="31"/>
        <v>0</v>
      </c>
      <c r="V424" s="168"/>
      <c r="W424" s="9"/>
      <c r="X424" s="9"/>
    </row>
    <row r="425" spans="1:24" ht="106.5" customHeight="1">
      <c r="A425" s="190" t="s">
        <v>25</v>
      </c>
      <c r="B425" s="191" t="s">
        <v>36</v>
      </c>
      <c r="C425" s="191">
        <v>2022</v>
      </c>
      <c r="D425" s="123" t="s">
        <v>126</v>
      </c>
      <c r="E425" s="123" t="s">
        <v>127</v>
      </c>
      <c r="F425" s="124" t="s">
        <v>29</v>
      </c>
      <c r="G425" s="125" t="s">
        <v>128</v>
      </c>
      <c r="H425" s="125" t="s">
        <v>129</v>
      </c>
      <c r="I425" s="125" t="s">
        <v>133</v>
      </c>
      <c r="J425" s="128" t="s">
        <v>134</v>
      </c>
      <c r="K425" s="128" t="s">
        <v>1299</v>
      </c>
      <c r="L425" s="12" t="s">
        <v>136</v>
      </c>
      <c r="M425" s="233">
        <v>1</v>
      </c>
      <c r="N425" s="13">
        <v>45170</v>
      </c>
      <c r="O425" s="13">
        <v>45230</v>
      </c>
      <c r="P425" s="8">
        <f t="shared" si="34"/>
        <v>8.6</v>
      </c>
      <c r="Q425" s="166"/>
      <c r="R425" s="167">
        <f t="shared" si="32"/>
        <v>0</v>
      </c>
      <c r="S425" s="8">
        <f t="shared" si="33"/>
        <v>0</v>
      </c>
      <c r="T425" s="8">
        <f t="shared" si="30"/>
        <v>0</v>
      </c>
      <c r="U425" s="8">
        <f t="shared" si="31"/>
        <v>0</v>
      </c>
      <c r="V425" s="168"/>
      <c r="W425" s="9"/>
      <c r="X425" s="9"/>
    </row>
    <row r="426" spans="1:24" ht="106.5" customHeight="1">
      <c r="A426" s="190" t="s">
        <v>25</v>
      </c>
      <c r="B426" s="191" t="s">
        <v>36</v>
      </c>
      <c r="C426" s="191">
        <v>2022</v>
      </c>
      <c r="D426" s="123" t="s">
        <v>137</v>
      </c>
      <c r="E426" s="123" t="s">
        <v>138</v>
      </c>
      <c r="F426" s="124" t="s">
        <v>29</v>
      </c>
      <c r="G426" s="125" t="s">
        <v>139</v>
      </c>
      <c r="H426" s="125" t="s">
        <v>140</v>
      </c>
      <c r="I426" s="125" t="s">
        <v>141</v>
      </c>
      <c r="J426" s="128" t="s">
        <v>142</v>
      </c>
      <c r="K426" s="128" t="s">
        <v>143</v>
      </c>
      <c r="L426" s="12" t="s">
        <v>144</v>
      </c>
      <c r="M426" s="233">
        <v>1</v>
      </c>
      <c r="N426" s="13">
        <v>45139</v>
      </c>
      <c r="O426" s="13">
        <v>45199</v>
      </c>
      <c r="P426" s="8">
        <f t="shared" si="34"/>
        <v>8.6</v>
      </c>
      <c r="Q426" s="166"/>
      <c r="R426" s="167">
        <f t="shared" si="32"/>
        <v>0</v>
      </c>
      <c r="S426" s="8">
        <f t="shared" si="33"/>
        <v>0</v>
      </c>
      <c r="T426" s="8">
        <f t="shared" si="30"/>
        <v>0</v>
      </c>
      <c r="U426" s="8">
        <f t="shared" si="31"/>
        <v>0</v>
      </c>
      <c r="V426" s="168"/>
      <c r="W426" s="9"/>
      <c r="X426" s="9"/>
    </row>
    <row r="427" spans="1:24" ht="106.5" customHeight="1">
      <c r="A427" s="190" t="s">
        <v>25</v>
      </c>
      <c r="B427" s="191" t="s">
        <v>36</v>
      </c>
      <c r="C427" s="191">
        <v>2022</v>
      </c>
      <c r="D427" s="123" t="s">
        <v>137</v>
      </c>
      <c r="E427" s="123" t="s">
        <v>138</v>
      </c>
      <c r="F427" s="124" t="s">
        <v>29</v>
      </c>
      <c r="G427" s="125" t="s">
        <v>139</v>
      </c>
      <c r="H427" s="125" t="s">
        <v>140</v>
      </c>
      <c r="I427" s="125" t="s">
        <v>145</v>
      </c>
      <c r="J427" s="128" t="s">
        <v>142</v>
      </c>
      <c r="K427" s="128" t="s">
        <v>1300</v>
      </c>
      <c r="L427" s="12" t="s">
        <v>81</v>
      </c>
      <c r="M427" s="233">
        <v>3</v>
      </c>
      <c r="N427" s="13">
        <v>45139</v>
      </c>
      <c r="O427" s="13">
        <v>45446</v>
      </c>
      <c r="P427" s="8">
        <f t="shared" si="34"/>
        <v>43.9</v>
      </c>
      <c r="Q427" s="166"/>
      <c r="R427" s="167">
        <f t="shared" si="32"/>
        <v>0</v>
      </c>
      <c r="S427" s="8">
        <f t="shared" si="33"/>
        <v>0</v>
      </c>
      <c r="T427" s="8">
        <f t="shared" si="30"/>
        <v>0</v>
      </c>
      <c r="U427" s="8">
        <f t="shared" si="31"/>
        <v>0</v>
      </c>
      <c r="V427" s="168"/>
      <c r="W427" s="9"/>
      <c r="X427" s="9"/>
    </row>
    <row r="428" spans="1:24" ht="106.5" customHeight="1">
      <c r="A428" s="190" t="s">
        <v>25</v>
      </c>
      <c r="B428" s="191" t="s">
        <v>36</v>
      </c>
      <c r="C428" s="191">
        <v>2022</v>
      </c>
      <c r="D428" s="123" t="s">
        <v>147</v>
      </c>
      <c r="E428" s="123" t="s">
        <v>148</v>
      </c>
      <c r="F428" s="124" t="s">
        <v>29</v>
      </c>
      <c r="G428" s="125" t="s">
        <v>149</v>
      </c>
      <c r="H428" s="125" t="s">
        <v>150</v>
      </c>
      <c r="I428" s="125" t="s">
        <v>151</v>
      </c>
      <c r="J428" s="128" t="s">
        <v>152</v>
      </c>
      <c r="K428" s="128" t="s">
        <v>153</v>
      </c>
      <c r="L428" s="12" t="s">
        <v>81</v>
      </c>
      <c r="M428" s="233">
        <v>1</v>
      </c>
      <c r="N428" s="13">
        <v>45139</v>
      </c>
      <c r="O428" s="13">
        <v>45199</v>
      </c>
      <c r="P428" s="8">
        <f t="shared" si="34"/>
        <v>8.6</v>
      </c>
      <c r="Q428" s="166"/>
      <c r="R428" s="167">
        <f t="shared" si="32"/>
        <v>0</v>
      </c>
      <c r="S428" s="8">
        <f t="shared" si="33"/>
        <v>0</v>
      </c>
      <c r="T428" s="8">
        <f t="shared" si="30"/>
        <v>0</v>
      </c>
      <c r="U428" s="8">
        <f t="shared" si="31"/>
        <v>0</v>
      </c>
      <c r="V428" s="168"/>
      <c r="W428" s="9"/>
      <c r="X428" s="9"/>
    </row>
    <row r="429" spans="1:24" ht="106.5" customHeight="1">
      <c r="A429" s="190" t="s">
        <v>25</v>
      </c>
      <c r="B429" s="191" t="s">
        <v>36</v>
      </c>
      <c r="C429" s="191">
        <v>2022</v>
      </c>
      <c r="D429" s="123" t="s">
        <v>147</v>
      </c>
      <c r="E429" s="123" t="s">
        <v>148</v>
      </c>
      <c r="F429" s="124" t="s">
        <v>29</v>
      </c>
      <c r="G429" s="125" t="s">
        <v>149</v>
      </c>
      <c r="H429" s="125" t="s">
        <v>150</v>
      </c>
      <c r="I429" s="125" t="s">
        <v>151</v>
      </c>
      <c r="J429" s="128" t="s">
        <v>152</v>
      </c>
      <c r="K429" s="128" t="s">
        <v>154</v>
      </c>
      <c r="L429" s="12" t="s">
        <v>136</v>
      </c>
      <c r="M429" s="233">
        <v>1</v>
      </c>
      <c r="N429" s="13">
        <v>45170</v>
      </c>
      <c r="O429" s="13">
        <v>45230</v>
      </c>
      <c r="P429" s="8">
        <f t="shared" si="34"/>
        <v>8.6</v>
      </c>
      <c r="Q429" s="166"/>
      <c r="R429" s="167">
        <f t="shared" si="32"/>
        <v>0</v>
      </c>
      <c r="S429" s="8">
        <f t="shared" si="33"/>
        <v>0</v>
      </c>
      <c r="T429" s="8">
        <f t="shared" si="30"/>
        <v>0</v>
      </c>
      <c r="U429" s="8">
        <f t="shared" si="31"/>
        <v>0</v>
      </c>
      <c r="V429" s="168"/>
      <c r="W429" s="9"/>
      <c r="X429" s="9"/>
    </row>
    <row r="430" spans="1:24" ht="106.5" customHeight="1">
      <c r="A430" s="8" t="s">
        <v>25</v>
      </c>
      <c r="B430" s="8" t="s">
        <v>36</v>
      </c>
      <c r="C430" s="8">
        <v>2022</v>
      </c>
      <c r="D430" s="8" t="s">
        <v>147</v>
      </c>
      <c r="E430" s="8" t="s">
        <v>148</v>
      </c>
      <c r="F430" s="8" t="s">
        <v>29</v>
      </c>
      <c r="G430" s="189" t="s">
        <v>149</v>
      </c>
      <c r="H430" s="189" t="s">
        <v>150</v>
      </c>
      <c r="I430" s="189" t="s">
        <v>151</v>
      </c>
      <c r="J430" s="189" t="s">
        <v>152</v>
      </c>
      <c r="K430" s="189" t="s">
        <v>155</v>
      </c>
      <c r="L430" s="8" t="s">
        <v>156</v>
      </c>
      <c r="M430" s="221">
        <v>1</v>
      </c>
      <c r="N430" s="11">
        <v>45139</v>
      </c>
      <c r="O430" s="11">
        <v>45504</v>
      </c>
      <c r="P430" s="8">
        <f t="shared" si="34"/>
        <v>52.1</v>
      </c>
      <c r="Q430" s="166"/>
      <c r="R430" s="167">
        <f t="shared" si="32"/>
        <v>0</v>
      </c>
      <c r="S430" s="8">
        <f t="shared" si="33"/>
        <v>0</v>
      </c>
      <c r="T430" s="8">
        <f t="shared" si="30"/>
        <v>0</v>
      </c>
      <c r="U430" s="8">
        <f t="shared" si="31"/>
        <v>0</v>
      </c>
      <c r="V430" s="168"/>
      <c r="W430" s="9"/>
      <c r="X430" s="9"/>
    </row>
    <row r="431" spans="1:24" ht="106.5" customHeight="1">
      <c r="A431" s="8" t="s">
        <v>25</v>
      </c>
      <c r="B431" s="8" t="s">
        <v>36</v>
      </c>
      <c r="C431" s="8">
        <v>2022</v>
      </c>
      <c r="D431" s="8" t="s">
        <v>157</v>
      </c>
      <c r="E431" s="8" t="s">
        <v>158</v>
      </c>
      <c r="F431" s="8" t="s">
        <v>29</v>
      </c>
      <c r="G431" s="189" t="s">
        <v>159</v>
      </c>
      <c r="H431" s="189" t="s">
        <v>160</v>
      </c>
      <c r="I431" s="189" t="s">
        <v>161</v>
      </c>
      <c r="J431" s="189" t="s">
        <v>162</v>
      </c>
      <c r="K431" s="189" t="s">
        <v>1301</v>
      </c>
      <c r="L431" s="8" t="s">
        <v>81</v>
      </c>
      <c r="M431" s="221">
        <v>1</v>
      </c>
      <c r="N431" s="11">
        <v>45139</v>
      </c>
      <c r="O431" s="11">
        <v>45199</v>
      </c>
      <c r="P431" s="8">
        <f t="shared" si="34"/>
        <v>8.6</v>
      </c>
      <c r="Q431" s="166"/>
      <c r="R431" s="167">
        <f t="shared" si="32"/>
        <v>0</v>
      </c>
      <c r="S431" s="8">
        <f t="shared" si="33"/>
        <v>0</v>
      </c>
      <c r="T431" s="8">
        <f t="shared" si="30"/>
        <v>0</v>
      </c>
      <c r="U431" s="8">
        <f t="shared" si="31"/>
        <v>0</v>
      </c>
      <c r="V431" s="168"/>
      <c r="W431" s="9"/>
      <c r="X431" s="9"/>
    </row>
    <row r="432" spans="1:24" ht="106.5" customHeight="1">
      <c r="A432" s="8" t="s">
        <v>25</v>
      </c>
      <c r="B432" s="8" t="s">
        <v>36</v>
      </c>
      <c r="C432" s="8">
        <v>2022</v>
      </c>
      <c r="D432" s="8" t="s">
        <v>157</v>
      </c>
      <c r="E432" s="8" t="s">
        <v>158</v>
      </c>
      <c r="F432" s="8" t="s">
        <v>29</v>
      </c>
      <c r="G432" s="189" t="s">
        <v>159</v>
      </c>
      <c r="H432" s="189" t="s">
        <v>160</v>
      </c>
      <c r="I432" s="189" t="s">
        <v>161</v>
      </c>
      <c r="J432" s="189" t="s">
        <v>162</v>
      </c>
      <c r="K432" s="189" t="s">
        <v>164</v>
      </c>
      <c r="L432" s="8" t="s">
        <v>136</v>
      </c>
      <c r="M432" s="221">
        <v>1</v>
      </c>
      <c r="N432" s="11">
        <v>45170</v>
      </c>
      <c r="O432" s="11">
        <v>45230</v>
      </c>
      <c r="P432" s="8">
        <f t="shared" si="34"/>
        <v>8.6</v>
      </c>
      <c r="Q432" s="166"/>
      <c r="R432" s="167">
        <f t="shared" si="32"/>
        <v>0</v>
      </c>
      <c r="S432" s="8">
        <f t="shared" si="33"/>
        <v>0</v>
      </c>
      <c r="T432" s="8">
        <f t="shared" si="30"/>
        <v>0</v>
      </c>
      <c r="U432" s="8">
        <f t="shared" si="31"/>
        <v>0</v>
      </c>
      <c r="V432" s="168"/>
      <c r="W432" s="9"/>
      <c r="X432" s="9"/>
    </row>
    <row r="433" spans="1:24" ht="106.5" customHeight="1">
      <c r="A433" s="8" t="s">
        <v>25</v>
      </c>
      <c r="B433" s="8" t="s">
        <v>36</v>
      </c>
      <c r="C433" s="8">
        <v>2022</v>
      </c>
      <c r="D433" s="8" t="s">
        <v>157</v>
      </c>
      <c r="E433" s="8" t="s">
        <v>158</v>
      </c>
      <c r="F433" s="8" t="s">
        <v>29</v>
      </c>
      <c r="G433" s="189" t="s">
        <v>159</v>
      </c>
      <c r="H433" s="189" t="s">
        <v>160</v>
      </c>
      <c r="I433" s="189" t="s">
        <v>161</v>
      </c>
      <c r="J433" s="189" t="s">
        <v>162</v>
      </c>
      <c r="K433" s="189" t="s">
        <v>165</v>
      </c>
      <c r="L433" s="8" t="s">
        <v>156</v>
      </c>
      <c r="M433" s="221">
        <v>1</v>
      </c>
      <c r="N433" s="11">
        <v>45139</v>
      </c>
      <c r="O433" s="11">
        <v>45504</v>
      </c>
      <c r="P433" s="8">
        <f t="shared" si="34"/>
        <v>52.1</v>
      </c>
      <c r="Q433" s="166"/>
      <c r="R433" s="167">
        <f t="shared" si="32"/>
        <v>0</v>
      </c>
      <c r="S433" s="8">
        <f t="shared" si="33"/>
        <v>0</v>
      </c>
      <c r="T433" s="8">
        <f t="shared" si="30"/>
        <v>0</v>
      </c>
      <c r="U433" s="8">
        <f t="shared" si="31"/>
        <v>0</v>
      </c>
      <c r="V433" s="168"/>
      <c r="W433" s="9"/>
      <c r="X433" s="9"/>
    </row>
    <row r="434" spans="1:24" ht="106.5" customHeight="1">
      <c r="A434" s="8" t="s">
        <v>25</v>
      </c>
      <c r="B434" s="8" t="s">
        <v>36</v>
      </c>
      <c r="C434" s="8">
        <v>2022</v>
      </c>
      <c r="D434" s="8" t="s">
        <v>166</v>
      </c>
      <c r="E434" s="8" t="s">
        <v>167</v>
      </c>
      <c r="F434" s="8" t="s">
        <v>29</v>
      </c>
      <c r="G434" s="189" t="s">
        <v>168</v>
      </c>
      <c r="H434" s="189" t="s">
        <v>169</v>
      </c>
      <c r="I434" s="189" t="s">
        <v>170</v>
      </c>
      <c r="J434" s="189" t="s">
        <v>171</v>
      </c>
      <c r="K434" s="189" t="s">
        <v>172</v>
      </c>
      <c r="L434" s="8" t="s">
        <v>173</v>
      </c>
      <c r="M434" s="221">
        <v>4</v>
      </c>
      <c r="N434" s="11">
        <v>45200</v>
      </c>
      <c r="O434" s="11">
        <v>45504</v>
      </c>
      <c r="P434" s="8">
        <f t="shared" si="34"/>
        <v>43.4</v>
      </c>
      <c r="Q434" s="166"/>
      <c r="R434" s="167">
        <f t="shared" si="32"/>
        <v>0</v>
      </c>
      <c r="S434" s="8">
        <f t="shared" si="33"/>
        <v>0</v>
      </c>
      <c r="T434" s="8">
        <f t="shared" si="30"/>
        <v>0</v>
      </c>
      <c r="U434" s="8">
        <f t="shared" si="31"/>
        <v>0</v>
      </c>
      <c r="V434" s="168"/>
      <c r="W434" s="9"/>
      <c r="X434" s="9"/>
    </row>
    <row r="435" spans="1:24" ht="106.5" customHeight="1">
      <c r="A435" s="8" t="s">
        <v>25</v>
      </c>
      <c r="B435" s="8" t="s">
        <v>36</v>
      </c>
      <c r="C435" s="8">
        <v>2022</v>
      </c>
      <c r="D435" s="8" t="s">
        <v>166</v>
      </c>
      <c r="E435" s="8" t="s">
        <v>167</v>
      </c>
      <c r="F435" s="8" t="s">
        <v>29</v>
      </c>
      <c r="G435" s="189" t="s">
        <v>168</v>
      </c>
      <c r="H435" s="189" t="s">
        <v>169</v>
      </c>
      <c r="I435" s="189" t="s">
        <v>170</v>
      </c>
      <c r="J435" s="189" t="s">
        <v>171</v>
      </c>
      <c r="K435" s="189" t="s">
        <v>174</v>
      </c>
      <c r="L435" s="8" t="s">
        <v>156</v>
      </c>
      <c r="M435" s="221">
        <v>1</v>
      </c>
      <c r="N435" s="11">
        <v>45139</v>
      </c>
      <c r="O435" s="11">
        <v>45504</v>
      </c>
      <c r="P435" s="8">
        <f t="shared" si="34"/>
        <v>52.1</v>
      </c>
      <c r="Q435" s="166"/>
      <c r="R435" s="167">
        <f t="shared" si="32"/>
        <v>0</v>
      </c>
      <c r="S435" s="8">
        <f t="shared" si="33"/>
        <v>0</v>
      </c>
      <c r="T435" s="8">
        <f t="shared" si="30"/>
        <v>0</v>
      </c>
      <c r="U435" s="8">
        <f t="shared" si="31"/>
        <v>0</v>
      </c>
      <c r="V435" s="168"/>
      <c r="W435" s="9"/>
      <c r="X435" s="9"/>
    </row>
    <row r="436" spans="1:24" ht="106.5" customHeight="1">
      <c r="A436" s="8" t="s">
        <v>25</v>
      </c>
      <c r="B436" s="8" t="s">
        <v>36</v>
      </c>
      <c r="C436" s="8">
        <v>2022</v>
      </c>
      <c r="D436" s="8" t="s">
        <v>166</v>
      </c>
      <c r="E436" s="8" t="s">
        <v>167</v>
      </c>
      <c r="F436" s="8" t="s">
        <v>29</v>
      </c>
      <c r="G436" s="189" t="s">
        <v>168</v>
      </c>
      <c r="H436" s="189" t="s">
        <v>169</v>
      </c>
      <c r="I436" s="189" t="s">
        <v>170</v>
      </c>
      <c r="J436" s="189" t="s">
        <v>171</v>
      </c>
      <c r="K436" s="189" t="s">
        <v>1302</v>
      </c>
      <c r="L436" s="8" t="s">
        <v>136</v>
      </c>
      <c r="M436" s="221">
        <v>3</v>
      </c>
      <c r="N436" s="11">
        <v>45139</v>
      </c>
      <c r="O436" s="11">
        <v>45504</v>
      </c>
      <c r="P436" s="8">
        <f t="shared" si="34"/>
        <v>52.1</v>
      </c>
      <c r="Q436" s="166"/>
      <c r="R436" s="167">
        <f t="shared" si="32"/>
        <v>0</v>
      </c>
      <c r="S436" s="8">
        <f t="shared" si="33"/>
        <v>0</v>
      </c>
      <c r="T436" s="8">
        <f t="shared" si="30"/>
        <v>0</v>
      </c>
      <c r="U436" s="8">
        <f t="shared" si="31"/>
        <v>0</v>
      </c>
      <c r="V436" s="168"/>
      <c r="W436" s="9"/>
      <c r="X436" s="9"/>
    </row>
    <row r="437" spans="1:24" ht="106.5" customHeight="1">
      <c r="A437" s="8" t="s">
        <v>25</v>
      </c>
      <c r="B437" s="8" t="s">
        <v>36</v>
      </c>
      <c r="C437" s="8">
        <v>2022</v>
      </c>
      <c r="D437" s="8" t="s">
        <v>176</v>
      </c>
      <c r="E437" s="8" t="s">
        <v>177</v>
      </c>
      <c r="F437" s="8" t="s">
        <v>29</v>
      </c>
      <c r="G437" s="189" t="s">
        <v>178</v>
      </c>
      <c r="H437" s="189" t="s">
        <v>179</v>
      </c>
      <c r="I437" s="189" t="s">
        <v>180</v>
      </c>
      <c r="J437" s="189" t="s">
        <v>181</v>
      </c>
      <c r="K437" s="189" t="s">
        <v>1303</v>
      </c>
      <c r="L437" s="8" t="s">
        <v>173</v>
      </c>
      <c r="M437" s="221">
        <v>1</v>
      </c>
      <c r="N437" s="11">
        <v>45170</v>
      </c>
      <c r="O437" s="11">
        <v>45291</v>
      </c>
      <c r="P437" s="8">
        <f t="shared" si="34"/>
        <v>17.3</v>
      </c>
      <c r="Q437" s="166"/>
      <c r="R437" s="167">
        <f t="shared" si="32"/>
        <v>0</v>
      </c>
      <c r="S437" s="8">
        <f t="shared" si="33"/>
        <v>0</v>
      </c>
      <c r="T437" s="8">
        <f t="shared" si="30"/>
        <v>0</v>
      </c>
      <c r="U437" s="8">
        <f t="shared" si="31"/>
        <v>0</v>
      </c>
      <c r="V437" s="168"/>
      <c r="W437" s="9"/>
      <c r="X437" s="9"/>
    </row>
    <row r="438" spans="1:24" ht="106.5" customHeight="1">
      <c r="A438" s="8" t="s">
        <v>25</v>
      </c>
      <c r="B438" s="8" t="s">
        <v>36</v>
      </c>
      <c r="C438" s="8">
        <v>2022</v>
      </c>
      <c r="D438" s="8" t="s">
        <v>176</v>
      </c>
      <c r="E438" s="8" t="s">
        <v>177</v>
      </c>
      <c r="F438" s="8" t="s">
        <v>29</v>
      </c>
      <c r="G438" s="189" t="s">
        <v>178</v>
      </c>
      <c r="H438" s="189" t="s">
        <v>179</v>
      </c>
      <c r="I438" s="189" t="s">
        <v>180</v>
      </c>
      <c r="J438" s="189" t="s">
        <v>181</v>
      </c>
      <c r="K438" s="189" t="s">
        <v>183</v>
      </c>
      <c r="L438" s="8" t="s">
        <v>184</v>
      </c>
      <c r="M438" s="221">
        <v>1</v>
      </c>
      <c r="N438" s="11">
        <v>45200</v>
      </c>
      <c r="O438" s="11">
        <v>45291</v>
      </c>
      <c r="P438" s="8">
        <f t="shared" si="34"/>
        <v>13</v>
      </c>
      <c r="Q438" s="166"/>
      <c r="R438" s="167">
        <f t="shared" si="32"/>
        <v>0</v>
      </c>
      <c r="S438" s="8">
        <f t="shared" si="33"/>
        <v>0</v>
      </c>
      <c r="T438" s="8">
        <f t="shared" si="30"/>
        <v>0</v>
      </c>
      <c r="U438" s="8">
        <f t="shared" si="31"/>
        <v>0</v>
      </c>
      <c r="V438" s="168"/>
      <c r="W438" s="9"/>
      <c r="X438" s="9"/>
    </row>
    <row r="439" spans="1:24" ht="106.5" customHeight="1">
      <c r="A439" s="8" t="s">
        <v>25</v>
      </c>
      <c r="B439" s="8" t="s">
        <v>36</v>
      </c>
      <c r="C439" s="8">
        <v>2022</v>
      </c>
      <c r="D439" s="8" t="s">
        <v>185</v>
      </c>
      <c r="E439" s="8" t="s">
        <v>186</v>
      </c>
      <c r="F439" s="8" t="s">
        <v>29</v>
      </c>
      <c r="G439" s="189" t="s">
        <v>187</v>
      </c>
      <c r="H439" s="189" t="s">
        <v>188</v>
      </c>
      <c r="I439" s="189" t="s">
        <v>189</v>
      </c>
      <c r="J439" s="189" t="s">
        <v>190</v>
      </c>
      <c r="K439" s="189" t="s">
        <v>1304</v>
      </c>
      <c r="L439" s="8" t="s">
        <v>83</v>
      </c>
      <c r="M439" s="221">
        <v>1</v>
      </c>
      <c r="N439" s="11">
        <v>45139</v>
      </c>
      <c r="O439" s="11">
        <v>45230</v>
      </c>
      <c r="P439" s="8">
        <f t="shared" si="34"/>
        <v>13</v>
      </c>
      <c r="Q439" s="166"/>
      <c r="R439" s="167">
        <f t="shared" si="32"/>
        <v>0</v>
      </c>
      <c r="S439" s="8">
        <f t="shared" si="33"/>
        <v>0</v>
      </c>
      <c r="T439" s="8">
        <f t="shared" si="30"/>
        <v>0</v>
      </c>
      <c r="U439" s="8">
        <f t="shared" si="31"/>
        <v>0</v>
      </c>
      <c r="V439" s="168"/>
      <c r="W439" s="9"/>
      <c r="X439" s="9"/>
    </row>
    <row r="440" spans="1:24" ht="106.5" customHeight="1">
      <c r="A440" s="8" t="s">
        <v>25</v>
      </c>
      <c r="B440" s="8" t="s">
        <v>192</v>
      </c>
      <c r="C440" s="8">
        <v>2015</v>
      </c>
      <c r="D440" s="8" t="s">
        <v>193</v>
      </c>
      <c r="E440" s="8" t="s">
        <v>194</v>
      </c>
      <c r="F440" s="8" t="s">
        <v>29</v>
      </c>
      <c r="G440" s="189" t="s">
        <v>195</v>
      </c>
      <c r="H440" s="189" t="s">
        <v>196</v>
      </c>
      <c r="I440" s="189" t="s">
        <v>197</v>
      </c>
      <c r="J440" s="189" t="s">
        <v>198</v>
      </c>
      <c r="K440" s="189" t="s">
        <v>199</v>
      </c>
      <c r="L440" s="8" t="s">
        <v>81</v>
      </c>
      <c r="M440" s="221">
        <v>1</v>
      </c>
      <c r="N440" s="11">
        <v>45139</v>
      </c>
      <c r="O440" s="11">
        <v>45260</v>
      </c>
      <c r="P440" s="8">
        <f t="shared" si="34"/>
        <v>17.3</v>
      </c>
      <c r="Q440" s="166"/>
      <c r="R440" s="167">
        <f t="shared" si="32"/>
        <v>0</v>
      </c>
      <c r="S440" s="8">
        <f t="shared" si="33"/>
        <v>0</v>
      </c>
      <c r="T440" s="8">
        <f t="shared" si="30"/>
        <v>0</v>
      </c>
      <c r="U440" s="8">
        <f t="shared" si="31"/>
        <v>0</v>
      </c>
      <c r="V440" s="168"/>
      <c r="W440" s="9"/>
      <c r="X440" s="9"/>
    </row>
    <row r="441" spans="1:24" ht="106.5" customHeight="1">
      <c r="A441" s="8" t="s">
        <v>25</v>
      </c>
      <c r="B441" s="8" t="s">
        <v>192</v>
      </c>
      <c r="C441" s="8">
        <v>2015</v>
      </c>
      <c r="D441" s="8" t="s">
        <v>193</v>
      </c>
      <c r="E441" s="8" t="s">
        <v>194</v>
      </c>
      <c r="F441" s="8" t="s">
        <v>29</v>
      </c>
      <c r="G441" s="189" t="s">
        <v>195</v>
      </c>
      <c r="H441" s="189" t="s">
        <v>196</v>
      </c>
      <c r="I441" s="189" t="s">
        <v>197</v>
      </c>
      <c r="J441" s="189" t="s">
        <v>198</v>
      </c>
      <c r="K441" s="189" t="s">
        <v>1305</v>
      </c>
      <c r="L441" s="8" t="s">
        <v>83</v>
      </c>
      <c r="M441" s="221">
        <v>2</v>
      </c>
      <c r="N441" s="11">
        <v>45139</v>
      </c>
      <c r="O441" s="11">
        <v>45322</v>
      </c>
      <c r="P441" s="8">
        <f t="shared" si="34"/>
        <v>26.1</v>
      </c>
      <c r="Q441" s="166"/>
      <c r="R441" s="167">
        <f t="shared" si="32"/>
        <v>0</v>
      </c>
      <c r="S441" s="8">
        <f t="shared" si="33"/>
        <v>0</v>
      </c>
      <c r="T441" s="8">
        <f t="shared" si="30"/>
        <v>0</v>
      </c>
      <c r="U441" s="8">
        <f t="shared" si="31"/>
        <v>0</v>
      </c>
      <c r="V441" s="168"/>
      <c r="W441" s="9"/>
      <c r="X441" s="9"/>
    </row>
    <row r="442" spans="1:24" ht="106.5" customHeight="1">
      <c r="A442" s="8" t="s">
        <v>25</v>
      </c>
      <c r="B442" s="8" t="s">
        <v>192</v>
      </c>
      <c r="C442" s="8">
        <v>2015</v>
      </c>
      <c r="D442" s="8" t="s">
        <v>193</v>
      </c>
      <c r="E442" s="8" t="s">
        <v>194</v>
      </c>
      <c r="F442" s="8" t="s">
        <v>29</v>
      </c>
      <c r="G442" s="189" t="s">
        <v>195</v>
      </c>
      <c r="H442" s="189" t="s">
        <v>196</v>
      </c>
      <c r="I442" s="189" t="s">
        <v>197</v>
      </c>
      <c r="J442" s="189" t="s">
        <v>201</v>
      </c>
      <c r="K442" s="189" t="s">
        <v>202</v>
      </c>
      <c r="L442" s="8" t="s">
        <v>203</v>
      </c>
      <c r="M442" s="221">
        <v>1</v>
      </c>
      <c r="N442" s="32">
        <v>45200</v>
      </c>
      <c r="O442" s="32">
        <v>45322</v>
      </c>
      <c r="P442" s="8">
        <f t="shared" si="34"/>
        <v>17.399999999999999</v>
      </c>
      <c r="Q442" s="166"/>
      <c r="R442" s="167">
        <f t="shared" si="32"/>
        <v>0</v>
      </c>
      <c r="S442" s="8">
        <f t="shared" si="33"/>
        <v>0</v>
      </c>
      <c r="T442" s="8">
        <f t="shared" si="30"/>
        <v>0</v>
      </c>
      <c r="U442" s="8">
        <f t="shared" si="31"/>
        <v>0</v>
      </c>
      <c r="V442" s="168"/>
      <c r="W442" s="9"/>
      <c r="X442" s="9"/>
    </row>
    <row r="443" spans="1:24" ht="106.5" customHeight="1">
      <c r="A443" s="8" t="s">
        <v>25</v>
      </c>
      <c r="B443" s="8" t="s">
        <v>192</v>
      </c>
      <c r="C443" s="8">
        <v>2015</v>
      </c>
      <c r="D443" s="8" t="s">
        <v>193</v>
      </c>
      <c r="E443" s="8" t="s">
        <v>194</v>
      </c>
      <c r="F443" s="8" t="s">
        <v>29</v>
      </c>
      <c r="G443" s="189" t="s">
        <v>195</v>
      </c>
      <c r="H443" s="189" t="s">
        <v>196</v>
      </c>
      <c r="I443" s="189" t="s">
        <v>204</v>
      </c>
      <c r="J443" s="189" t="s">
        <v>205</v>
      </c>
      <c r="K443" s="189" t="s">
        <v>1306</v>
      </c>
      <c r="L443" s="17" t="s">
        <v>81</v>
      </c>
      <c r="M443" s="244">
        <v>1</v>
      </c>
      <c r="N443" s="32">
        <v>45200</v>
      </c>
      <c r="O443" s="32">
        <v>45322</v>
      </c>
      <c r="P443" s="8">
        <f t="shared" si="34"/>
        <v>17.399999999999999</v>
      </c>
      <c r="Q443" s="166"/>
      <c r="R443" s="167">
        <f t="shared" si="32"/>
        <v>0</v>
      </c>
      <c r="S443" s="8">
        <f t="shared" si="33"/>
        <v>0</v>
      </c>
      <c r="T443" s="8">
        <f t="shared" si="30"/>
        <v>0</v>
      </c>
      <c r="U443" s="8">
        <f t="shared" si="31"/>
        <v>0</v>
      </c>
      <c r="V443" s="168"/>
      <c r="W443" s="9"/>
      <c r="X443" s="9"/>
    </row>
    <row r="444" spans="1:24" ht="106.5" customHeight="1">
      <c r="A444" s="8" t="s">
        <v>25</v>
      </c>
      <c r="B444" s="8" t="s">
        <v>73</v>
      </c>
      <c r="C444" s="8">
        <v>2021</v>
      </c>
      <c r="D444" s="8" t="s">
        <v>207</v>
      </c>
      <c r="E444" s="8" t="s">
        <v>270</v>
      </c>
      <c r="F444" s="8" t="s">
        <v>653</v>
      </c>
      <c r="G444" s="9" t="s">
        <v>654</v>
      </c>
      <c r="H444" s="9" t="s">
        <v>210</v>
      </c>
      <c r="I444" s="9" t="s">
        <v>655</v>
      </c>
      <c r="J444" s="9" t="s">
        <v>656</v>
      </c>
      <c r="K444" s="9" t="s">
        <v>1308</v>
      </c>
      <c r="L444" s="9" t="s">
        <v>83</v>
      </c>
      <c r="M444" s="221">
        <v>1</v>
      </c>
      <c r="N444" s="37">
        <v>45170</v>
      </c>
      <c r="O444" s="37">
        <v>45199</v>
      </c>
      <c r="P444" s="8">
        <f t="shared" si="34"/>
        <v>4.0999999999999996</v>
      </c>
      <c r="Q444" s="166"/>
      <c r="R444" s="167">
        <f t="shared" si="32"/>
        <v>0</v>
      </c>
      <c r="S444" s="8">
        <f t="shared" si="33"/>
        <v>0</v>
      </c>
      <c r="T444" s="8">
        <f t="shared" si="30"/>
        <v>0</v>
      </c>
      <c r="U444" s="8">
        <f t="shared" si="31"/>
        <v>0</v>
      </c>
      <c r="V444" s="168"/>
      <c r="W444" s="9"/>
      <c r="X444" s="9"/>
    </row>
    <row r="445" spans="1:24" ht="106.5" customHeight="1">
      <c r="A445" s="8" t="s">
        <v>25</v>
      </c>
      <c r="B445" s="8" t="s">
        <v>73</v>
      </c>
      <c r="C445" s="8">
        <v>2021</v>
      </c>
      <c r="D445" s="8" t="s">
        <v>207</v>
      </c>
      <c r="E445" s="8" t="s">
        <v>270</v>
      </c>
      <c r="F445" s="8" t="s">
        <v>653</v>
      </c>
      <c r="G445" s="9" t="s">
        <v>654</v>
      </c>
      <c r="H445" s="9" t="s">
        <v>210</v>
      </c>
      <c r="I445" s="9" t="s">
        <v>655</v>
      </c>
      <c r="J445" s="9" t="s">
        <v>656</v>
      </c>
      <c r="K445" s="9" t="s">
        <v>1309</v>
      </c>
      <c r="L445" s="9" t="s">
        <v>280</v>
      </c>
      <c r="M445" s="221">
        <v>33</v>
      </c>
      <c r="N445" s="37">
        <v>45178</v>
      </c>
      <c r="O445" s="37">
        <v>45207</v>
      </c>
      <c r="P445" s="8">
        <f t="shared" si="34"/>
        <v>4.0999999999999996</v>
      </c>
      <c r="Q445" s="166"/>
      <c r="R445" s="167">
        <f t="shared" si="32"/>
        <v>0</v>
      </c>
      <c r="S445" s="8">
        <f t="shared" si="33"/>
        <v>0</v>
      </c>
      <c r="T445" s="8">
        <f t="shared" si="30"/>
        <v>0</v>
      </c>
      <c r="U445" s="8">
        <f t="shared" si="31"/>
        <v>0</v>
      </c>
      <c r="V445" s="168"/>
      <c r="W445" s="9"/>
      <c r="X445" s="9"/>
    </row>
    <row r="446" spans="1:24" ht="106.5" customHeight="1">
      <c r="A446" s="8" t="s">
        <v>25</v>
      </c>
      <c r="B446" s="8" t="s">
        <v>73</v>
      </c>
      <c r="C446" s="8">
        <v>2021</v>
      </c>
      <c r="D446" s="8" t="s">
        <v>207</v>
      </c>
      <c r="E446" s="8" t="s">
        <v>270</v>
      </c>
      <c r="F446" s="8" t="s">
        <v>653</v>
      </c>
      <c r="G446" s="9" t="s">
        <v>654</v>
      </c>
      <c r="H446" s="9" t="s">
        <v>210</v>
      </c>
      <c r="I446" s="9" t="s">
        <v>655</v>
      </c>
      <c r="J446" s="9" t="s">
        <v>656</v>
      </c>
      <c r="K446" s="9" t="s">
        <v>1310</v>
      </c>
      <c r="L446" s="9" t="s">
        <v>660</v>
      </c>
      <c r="M446" s="221">
        <v>132</v>
      </c>
      <c r="N446" s="37">
        <v>45200</v>
      </c>
      <c r="O446" s="37">
        <v>45322</v>
      </c>
      <c r="P446" s="8">
        <f t="shared" si="34"/>
        <v>17.399999999999999</v>
      </c>
      <c r="Q446" s="166"/>
      <c r="R446" s="167">
        <f t="shared" si="32"/>
        <v>0</v>
      </c>
      <c r="S446" s="8">
        <f t="shared" si="33"/>
        <v>0</v>
      </c>
      <c r="T446" s="8">
        <f t="shared" si="30"/>
        <v>0</v>
      </c>
      <c r="U446" s="8">
        <f t="shared" si="31"/>
        <v>0</v>
      </c>
      <c r="V446" s="168"/>
      <c r="W446" s="9"/>
      <c r="X446" s="9"/>
    </row>
    <row r="447" spans="1:24" ht="106.5" customHeight="1">
      <c r="A447" s="8" t="s">
        <v>25</v>
      </c>
      <c r="B447" s="8" t="s">
        <v>73</v>
      </c>
      <c r="C447" s="8">
        <v>2021</v>
      </c>
      <c r="D447" s="8" t="s">
        <v>207</v>
      </c>
      <c r="E447" s="8" t="s">
        <v>270</v>
      </c>
      <c r="F447" s="8" t="s">
        <v>653</v>
      </c>
      <c r="G447" s="9" t="s">
        <v>654</v>
      </c>
      <c r="H447" s="9" t="s">
        <v>210</v>
      </c>
      <c r="I447" s="9" t="s">
        <v>655</v>
      </c>
      <c r="J447" s="9" t="s">
        <v>656</v>
      </c>
      <c r="K447" s="9" t="s">
        <v>661</v>
      </c>
      <c r="L447" s="9" t="s">
        <v>60</v>
      </c>
      <c r="M447" s="221">
        <v>1</v>
      </c>
      <c r="N447" s="37">
        <v>45208</v>
      </c>
      <c r="O447" s="37">
        <v>45280</v>
      </c>
      <c r="P447" s="8">
        <f t="shared" si="34"/>
        <v>10.3</v>
      </c>
      <c r="Q447" s="166"/>
      <c r="R447" s="167">
        <f t="shared" si="32"/>
        <v>0</v>
      </c>
      <c r="S447" s="8">
        <f t="shared" si="33"/>
        <v>0</v>
      </c>
      <c r="T447" s="8">
        <f t="shared" si="30"/>
        <v>0</v>
      </c>
      <c r="U447" s="8">
        <f t="shared" si="31"/>
        <v>0</v>
      </c>
      <c r="V447" s="168"/>
      <c r="W447" s="9"/>
      <c r="X447" s="9"/>
    </row>
    <row r="448" spans="1:24" ht="106.5" customHeight="1">
      <c r="A448" s="8" t="s">
        <v>25</v>
      </c>
      <c r="B448" s="8" t="s">
        <v>292</v>
      </c>
      <c r="C448" s="8">
        <v>2020</v>
      </c>
      <c r="D448" s="8" t="s">
        <v>293</v>
      </c>
      <c r="E448" s="8" t="s">
        <v>668</v>
      </c>
      <c r="F448" s="8" t="s">
        <v>653</v>
      </c>
      <c r="G448" s="9" t="s">
        <v>295</v>
      </c>
      <c r="H448" s="9" t="s">
        <v>296</v>
      </c>
      <c r="I448" s="9" t="s">
        <v>662</v>
      </c>
      <c r="J448" s="9" t="s">
        <v>663</v>
      </c>
      <c r="K448" s="9" t="s">
        <v>664</v>
      </c>
      <c r="L448" s="9" t="s">
        <v>219</v>
      </c>
      <c r="M448" s="221">
        <v>1</v>
      </c>
      <c r="N448" s="37">
        <v>45170</v>
      </c>
      <c r="O448" s="37">
        <v>45199</v>
      </c>
      <c r="P448" s="8">
        <f t="shared" si="34"/>
        <v>4.0999999999999996</v>
      </c>
      <c r="Q448" s="166"/>
      <c r="R448" s="167">
        <f t="shared" si="32"/>
        <v>0</v>
      </c>
      <c r="S448" s="8">
        <f t="shared" si="33"/>
        <v>0</v>
      </c>
      <c r="T448" s="8">
        <f t="shared" si="30"/>
        <v>0</v>
      </c>
      <c r="U448" s="8">
        <f t="shared" si="31"/>
        <v>0</v>
      </c>
      <c r="V448" s="168"/>
      <c r="W448" s="9"/>
      <c r="X448" s="9"/>
    </row>
    <row r="449" spans="1:24" ht="106.5" customHeight="1">
      <c r="A449" s="8" t="s">
        <v>25</v>
      </c>
      <c r="B449" s="8" t="s">
        <v>292</v>
      </c>
      <c r="C449" s="8">
        <v>2020</v>
      </c>
      <c r="D449" s="8" t="s">
        <v>293</v>
      </c>
      <c r="E449" s="8" t="s">
        <v>668</v>
      </c>
      <c r="F449" s="8" t="s">
        <v>653</v>
      </c>
      <c r="G449" s="9" t="s">
        <v>295</v>
      </c>
      <c r="H449" s="9" t="s">
        <v>296</v>
      </c>
      <c r="I449" s="9" t="s">
        <v>662</v>
      </c>
      <c r="J449" s="9" t="s">
        <v>663</v>
      </c>
      <c r="K449" s="9" t="s">
        <v>665</v>
      </c>
      <c r="L449" s="9" t="s">
        <v>666</v>
      </c>
      <c r="M449" s="221">
        <v>6</v>
      </c>
      <c r="N449" s="37">
        <v>45170</v>
      </c>
      <c r="O449" s="37">
        <v>45534</v>
      </c>
      <c r="P449" s="8">
        <f t="shared" si="34"/>
        <v>52</v>
      </c>
      <c r="Q449" s="166"/>
      <c r="R449" s="167">
        <f t="shared" si="32"/>
        <v>0</v>
      </c>
      <c r="S449" s="8">
        <f t="shared" si="33"/>
        <v>0</v>
      </c>
      <c r="T449" s="8">
        <f t="shared" si="30"/>
        <v>0</v>
      </c>
      <c r="U449" s="8">
        <f t="shared" si="31"/>
        <v>0</v>
      </c>
      <c r="V449" s="168"/>
      <c r="W449" s="9"/>
      <c r="X449" s="9"/>
    </row>
    <row r="450" spans="1:24" ht="106.5" customHeight="1">
      <c r="A450" s="8" t="s">
        <v>25</v>
      </c>
      <c r="B450" s="8" t="s">
        <v>292</v>
      </c>
      <c r="C450" s="8">
        <v>2020</v>
      </c>
      <c r="D450" s="8" t="s">
        <v>293</v>
      </c>
      <c r="E450" s="8" t="s">
        <v>668</v>
      </c>
      <c r="F450" s="8" t="s">
        <v>653</v>
      </c>
      <c r="G450" s="9" t="s">
        <v>295</v>
      </c>
      <c r="H450" s="9" t="s">
        <v>296</v>
      </c>
      <c r="I450" s="9" t="s">
        <v>662</v>
      </c>
      <c r="J450" s="9" t="s">
        <v>663</v>
      </c>
      <c r="K450" s="9" t="s">
        <v>667</v>
      </c>
      <c r="L450" s="9" t="s">
        <v>60</v>
      </c>
      <c r="M450" s="221">
        <v>1</v>
      </c>
      <c r="N450" s="37">
        <v>45505</v>
      </c>
      <c r="O450" s="37">
        <v>45534</v>
      </c>
      <c r="P450" s="8">
        <f t="shared" si="34"/>
        <v>4.0999999999999996</v>
      </c>
      <c r="Q450" s="166"/>
      <c r="R450" s="167">
        <f t="shared" si="32"/>
        <v>0</v>
      </c>
      <c r="S450" s="8">
        <f t="shared" si="33"/>
        <v>0</v>
      </c>
      <c r="T450" s="8">
        <f t="shared" si="30"/>
        <v>0</v>
      </c>
      <c r="U450" s="8">
        <f t="shared" si="31"/>
        <v>0</v>
      </c>
      <c r="V450" s="168"/>
      <c r="W450" s="9"/>
      <c r="X450" s="9"/>
    </row>
    <row r="451" spans="1:24" ht="106.5" customHeight="1">
      <c r="A451" s="8" t="s">
        <v>25</v>
      </c>
      <c r="B451" s="8" t="s">
        <v>36</v>
      </c>
      <c r="C451" s="8">
        <v>2022</v>
      </c>
      <c r="D451" s="8" t="s">
        <v>263</v>
      </c>
      <c r="E451" s="8" t="s">
        <v>253</v>
      </c>
      <c r="F451" s="8" t="s">
        <v>653</v>
      </c>
      <c r="G451" s="9" t="s">
        <v>770</v>
      </c>
      <c r="H451" s="9" t="s">
        <v>265</v>
      </c>
      <c r="I451" s="9" t="s">
        <v>662</v>
      </c>
      <c r="J451" s="9" t="s">
        <v>663</v>
      </c>
      <c r="K451" s="9" t="s">
        <v>664</v>
      </c>
      <c r="L451" s="9" t="s">
        <v>219</v>
      </c>
      <c r="M451" s="221">
        <v>1</v>
      </c>
      <c r="N451" s="37">
        <v>45170</v>
      </c>
      <c r="O451" s="37">
        <v>45199</v>
      </c>
      <c r="P451" s="8">
        <f t="shared" si="34"/>
        <v>4.0999999999999996</v>
      </c>
      <c r="Q451" s="166"/>
      <c r="R451" s="167">
        <f t="shared" si="32"/>
        <v>0</v>
      </c>
      <c r="S451" s="8">
        <f t="shared" si="33"/>
        <v>0</v>
      </c>
      <c r="T451" s="8">
        <f t="shared" si="30"/>
        <v>0</v>
      </c>
      <c r="U451" s="8">
        <f t="shared" si="31"/>
        <v>0</v>
      </c>
      <c r="V451" s="168"/>
      <c r="W451" s="9"/>
      <c r="X451" s="9"/>
    </row>
    <row r="452" spans="1:24" ht="106.5" customHeight="1">
      <c r="A452" s="8" t="s">
        <v>25</v>
      </c>
      <c r="B452" s="8" t="s">
        <v>36</v>
      </c>
      <c r="C452" s="8">
        <v>2022</v>
      </c>
      <c r="D452" s="8" t="s">
        <v>263</v>
      </c>
      <c r="E452" s="8" t="s">
        <v>253</v>
      </c>
      <c r="F452" s="8" t="s">
        <v>653</v>
      </c>
      <c r="G452" s="9" t="s">
        <v>770</v>
      </c>
      <c r="H452" s="9" t="s">
        <v>265</v>
      </c>
      <c r="I452" s="9" t="s">
        <v>662</v>
      </c>
      <c r="J452" s="9" t="s">
        <v>663</v>
      </c>
      <c r="K452" s="9" t="s">
        <v>665</v>
      </c>
      <c r="L452" s="9" t="s">
        <v>666</v>
      </c>
      <c r="M452" s="221">
        <v>6</v>
      </c>
      <c r="N452" s="37">
        <v>45170</v>
      </c>
      <c r="O452" s="37">
        <v>45534</v>
      </c>
      <c r="P452" s="8">
        <f t="shared" si="34"/>
        <v>52</v>
      </c>
      <c r="Q452" s="166"/>
      <c r="R452" s="167">
        <f t="shared" si="32"/>
        <v>0</v>
      </c>
      <c r="S452" s="8">
        <f t="shared" si="33"/>
        <v>0</v>
      </c>
      <c r="T452" s="8">
        <f t="shared" si="30"/>
        <v>0</v>
      </c>
      <c r="U452" s="8">
        <f t="shared" si="31"/>
        <v>0</v>
      </c>
      <c r="V452" s="168"/>
      <c r="W452" s="9"/>
      <c r="X452" s="9"/>
    </row>
    <row r="453" spans="1:24" ht="106.5" customHeight="1">
      <c r="A453" s="8" t="s">
        <v>25</v>
      </c>
      <c r="B453" s="8" t="s">
        <v>36</v>
      </c>
      <c r="C453" s="8">
        <v>2022</v>
      </c>
      <c r="D453" s="8" t="s">
        <v>263</v>
      </c>
      <c r="E453" s="8" t="s">
        <v>253</v>
      </c>
      <c r="F453" s="8" t="s">
        <v>653</v>
      </c>
      <c r="G453" s="9" t="s">
        <v>770</v>
      </c>
      <c r="H453" s="9" t="s">
        <v>265</v>
      </c>
      <c r="I453" s="9" t="s">
        <v>662</v>
      </c>
      <c r="J453" s="9" t="s">
        <v>663</v>
      </c>
      <c r="K453" s="9" t="s">
        <v>667</v>
      </c>
      <c r="L453" s="9" t="s">
        <v>60</v>
      </c>
      <c r="M453" s="221">
        <v>1</v>
      </c>
      <c r="N453" s="37">
        <v>45505</v>
      </c>
      <c r="O453" s="37">
        <v>45534</v>
      </c>
      <c r="P453" s="8">
        <f t="shared" si="34"/>
        <v>4.0999999999999996</v>
      </c>
      <c r="Q453" s="166"/>
      <c r="R453" s="167">
        <f t="shared" si="32"/>
        <v>0</v>
      </c>
      <c r="S453" s="8">
        <f t="shared" si="33"/>
        <v>0</v>
      </c>
      <c r="T453" s="8">
        <f t="shared" si="30"/>
        <v>0</v>
      </c>
      <c r="U453" s="8">
        <f t="shared" si="31"/>
        <v>0</v>
      </c>
      <c r="V453" s="168"/>
      <c r="W453" s="9"/>
      <c r="X453" s="9"/>
    </row>
    <row r="454" spans="1:24" ht="36" customHeight="1">
      <c r="G454" s="38">
        <f>+COUNTA(Tabla111[DESCRIPCIÓN DEL HALLAZGO])</f>
        <v>443</v>
      </c>
      <c r="P454" s="169">
        <f>+SUBTOTAL(9,Tabla111[PLAZO EN SEMANAS])</f>
        <v>8820.2000000000007</v>
      </c>
      <c r="R454" s="169"/>
      <c r="S454" s="169">
        <f>+SUBTOTAL(9,Tabla111[Puntaje logrado por las metas (POMi)])</f>
        <v>0</v>
      </c>
      <c r="T454" s="169">
        <f>+SUBTOTAL(9,Tabla111[Puntaje obtenido por las metas (POMVi)  ])</f>
        <v>0</v>
      </c>
      <c r="U454" s="169">
        <f>+SUBTOTAL(9,Tabla111[Puntaje atribuido a metas vencidas (PAMVi)])</f>
        <v>0</v>
      </c>
    </row>
    <row r="455" spans="1:24" ht="106.5" customHeight="1"/>
    <row r="456" spans="1:24" ht="25.5" customHeight="1">
      <c r="Q456" s="170"/>
      <c r="R456" s="171"/>
      <c r="S456" s="171"/>
      <c r="T456" s="171"/>
      <c r="U456" s="172"/>
    </row>
    <row r="457" spans="1:24" ht="25.5" customHeight="1">
      <c r="Q457" s="173" t="s">
        <v>1252</v>
      </c>
      <c r="R457" s="174"/>
      <c r="S457" s="175" t="s">
        <v>1253</v>
      </c>
      <c r="T457" s="175"/>
      <c r="U457" s="176" t="str">
        <f>IF(U454&gt;0, (T454/U454),"N/A")</f>
        <v>N/A</v>
      </c>
    </row>
    <row r="458" spans="1:24" ht="25.5" customHeight="1">
      <c r="Q458" s="177"/>
      <c r="R458" s="174"/>
      <c r="S458" s="175"/>
      <c r="T458" s="175"/>
      <c r="U458" s="178"/>
    </row>
    <row r="459" spans="1:24" ht="25.5" customHeight="1">
      <c r="Q459" s="179" t="s">
        <v>1254</v>
      </c>
      <c r="R459" s="180"/>
      <c r="S459" s="174" t="s">
        <v>1255</v>
      </c>
      <c r="T459" s="180"/>
      <c r="U459" s="176">
        <f>+S454/P454</f>
        <v>0</v>
      </c>
    </row>
    <row r="460" spans="1:24" ht="25.5" customHeight="1">
      <c r="Q460" s="181"/>
      <c r="R460" s="182"/>
      <c r="S460" s="182"/>
      <c r="T460" s="182"/>
      <c r="U460" s="183"/>
    </row>
    <row r="461" spans="1:24" ht="106.5" customHeight="1"/>
    <row r="462" spans="1:24" ht="106.5" customHeight="1"/>
    <row r="463" spans="1:24" ht="106.5" customHeight="1"/>
    <row r="464" spans="1:24" ht="106.5" customHeight="1"/>
    <row r="465" ht="106.5" customHeight="1"/>
    <row r="466" ht="106.5" customHeight="1"/>
    <row r="467" ht="106.5" customHeight="1"/>
    <row r="468" ht="106.5" customHeight="1"/>
    <row r="469" ht="106.5" customHeight="1"/>
    <row r="470" ht="106.5" customHeight="1"/>
    <row r="471" ht="106.5" customHeight="1"/>
    <row r="472" ht="106.5" customHeight="1"/>
    <row r="473" ht="106.5" customHeight="1"/>
    <row r="474" ht="106.5" customHeight="1"/>
    <row r="475" ht="106.5" customHeight="1"/>
    <row r="476" ht="106.5" customHeight="1"/>
    <row r="477" ht="106.5" customHeight="1"/>
    <row r="478" ht="106.5" customHeight="1"/>
    <row r="479" ht="106.5" customHeight="1"/>
    <row r="480" ht="106.5" customHeight="1"/>
    <row r="481" ht="106.5" customHeight="1"/>
    <row r="482" ht="106.5" customHeight="1"/>
    <row r="483" ht="106.5" customHeight="1"/>
    <row r="484" ht="106.5" customHeight="1"/>
    <row r="485" ht="106.5" customHeight="1"/>
    <row r="486" ht="106.5" customHeight="1"/>
    <row r="487" ht="106.5" customHeight="1"/>
    <row r="488" ht="106.5" customHeight="1"/>
    <row r="489" ht="106.5" customHeight="1"/>
    <row r="490" ht="106.5" customHeight="1"/>
    <row r="491" ht="106.5" customHeight="1"/>
    <row r="492" ht="106.5" customHeight="1"/>
    <row r="493" ht="106.5" customHeight="1"/>
    <row r="494" ht="106.5" customHeight="1"/>
    <row r="495" ht="106.5" customHeight="1"/>
    <row r="496" ht="106.5" customHeight="1"/>
    <row r="497" ht="106.5" customHeight="1"/>
    <row r="498" ht="106.5" customHeight="1"/>
    <row r="499" ht="106.5" customHeight="1"/>
    <row r="500" ht="106.5" customHeight="1"/>
    <row r="501" ht="106.5" customHeight="1"/>
    <row r="502" ht="106.5" customHeight="1"/>
    <row r="503" ht="106.5" customHeight="1"/>
    <row r="504" ht="106.5" customHeight="1"/>
    <row r="505" ht="106.5" customHeight="1"/>
    <row r="506" ht="106.5" customHeight="1"/>
    <row r="507" ht="106.5" customHeight="1"/>
    <row r="508" ht="106.5" customHeight="1"/>
    <row r="509" ht="30" customHeight="1"/>
    <row r="510" ht="30" customHeight="1"/>
    <row r="511" ht="30" customHeight="1"/>
    <row r="512" ht="30" customHeight="1"/>
    <row r="513" ht="30" customHeight="1"/>
    <row r="514" ht="30" customHeight="1"/>
    <row r="515" ht="30" customHeight="1"/>
    <row r="516" ht="409.5" customHeight="1"/>
    <row r="517" ht="409.5" customHeight="1"/>
    <row r="518" ht="409.5" customHeight="1"/>
    <row r="519" ht="409.5" customHeight="1"/>
    <row r="520" ht="409.5" customHeight="1"/>
    <row r="521" ht="409.5" customHeight="1"/>
    <row r="522" ht="409.5" customHeight="1"/>
    <row r="523" ht="409.5" customHeight="1"/>
    <row r="524" ht="409.5" customHeight="1"/>
    <row r="525" ht="409.5" customHeight="1"/>
    <row r="526" ht="409.5" customHeight="1"/>
    <row r="527" ht="409.5" customHeight="1"/>
    <row r="528" ht="409.5" customHeight="1"/>
    <row r="529" ht="409.5" customHeight="1"/>
    <row r="530" ht="409.5" customHeight="1"/>
    <row r="531" ht="409.5" customHeight="1"/>
    <row r="532" ht="409.5" customHeight="1"/>
    <row r="533" ht="409.5" customHeight="1"/>
    <row r="534" ht="409.5" customHeight="1"/>
    <row r="535" ht="409.5" customHeight="1"/>
    <row r="536" ht="409.5" customHeight="1"/>
    <row r="537" ht="409.5" customHeight="1"/>
    <row r="538" ht="409.5" customHeight="1"/>
    <row r="539" ht="409.5" customHeight="1"/>
    <row r="540" ht="409.5" customHeight="1"/>
    <row r="541" ht="409.5" customHeight="1"/>
    <row r="542" ht="409.5" customHeight="1"/>
    <row r="543" ht="409.5" customHeight="1"/>
    <row r="544" ht="409.5" customHeight="1"/>
    <row r="545" ht="409.5" customHeight="1"/>
    <row r="546" ht="409.5" customHeight="1"/>
    <row r="547" ht="409.5" customHeight="1"/>
    <row r="548" ht="409.5" customHeight="1"/>
    <row r="549" ht="409.5" customHeight="1"/>
    <row r="550" ht="409.5" customHeight="1"/>
    <row r="551" ht="409.5" customHeight="1"/>
    <row r="552" ht="409.5" customHeight="1"/>
    <row r="553" ht="409.5" customHeight="1"/>
    <row r="554" ht="409.5" customHeight="1"/>
    <row r="555" ht="409.5" customHeight="1"/>
    <row r="556" ht="409.5" customHeight="1"/>
    <row r="557" ht="409.5" customHeight="1"/>
    <row r="558" ht="409.5" customHeight="1"/>
    <row r="559" ht="409.5" customHeight="1"/>
    <row r="560" ht="409.5" customHeight="1"/>
    <row r="561" ht="409.5" customHeight="1"/>
    <row r="562" ht="409.5" customHeight="1"/>
    <row r="563" ht="409.5" customHeight="1"/>
    <row r="564" ht="409.5" customHeight="1"/>
    <row r="565" ht="409.5" customHeight="1"/>
    <row r="566" ht="409.5" customHeight="1"/>
    <row r="567" ht="409.5" customHeight="1"/>
    <row r="568" ht="409.5" customHeight="1"/>
    <row r="569" ht="409.5" customHeight="1"/>
    <row r="570" ht="409.5" customHeight="1"/>
    <row r="571" ht="409.5" customHeight="1"/>
    <row r="572" ht="409.5" customHeight="1"/>
    <row r="573" ht="409.5" customHeight="1"/>
    <row r="574" ht="409.5" customHeight="1"/>
    <row r="575" ht="409.5" customHeight="1"/>
    <row r="576" ht="409.5" customHeight="1"/>
    <row r="577" ht="409.5" customHeight="1"/>
    <row r="578" ht="409.5" customHeight="1"/>
    <row r="579" ht="409.5" customHeight="1"/>
    <row r="580" ht="409.5" customHeight="1"/>
    <row r="581" ht="409.5" customHeight="1"/>
    <row r="582" ht="409.5" customHeight="1"/>
    <row r="583" ht="409.5" customHeight="1"/>
    <row r="584" ht="409.5" customHeight="1"/>
    <row r="585" ht="409.5" customHeight="1"/>
    <row r="586" ht="409.5" customHeight="1"/>
    <row r="587" ht="409.5" customHeight="1"/>
    <row r="588" ht="409.5" customHeight="1"/>
    <row r="589" ht="409.5" customHeight="1"/>
    <row r="590" ht="409.5" customHeight="1"/>
    <row r="591" ht="409.5" customHeight="1"/>
    <row r="592" ht="409.5" customHeight="1"/>
    <row r="593" ht="409.5" customHeight="1"/>
    <row r="594" ht="409.5" customHeight="1"/>
    <row r="595" ht="409.5" customHeight="1"/>
    <row r="596" ht="409.5" customHeight="1"/>
    <row r="597" ht="409.5" customHeight="1"/>
    <row r="598" ht="409.5" customHeight="1"/>
    <row r="599" ht="409.5" customHeight="1"/>
    <row r="600" ht="409.5" customHeight="1"/>
    <row r="601" ht="409.5" customHeight="1"/>
    <row r="602" ht="409.5" customHeight="1"/>
    <row r="603" ht="409.5" customHeight="1"/>
    <row r="604" ht="409.5" customHeight="1"/>
    <row r="605" ht="409.5" customHeight="1"/>
    <row r="606" ht="409.5" customHeight="1"/>
    <row r="607" ht="409.5" customHeight="1"/>
    <row r="608" ht="409.5" customHeight="1"/>
    <row r="609" ht="409.5" customHeight="1"/>
    <row r="610" ht="409.5" customHeight="1"/>
    <row r="611" ht="409.5" customHeight="1"/>
    <row r="612" ht="409.5" customHeight="1"/>
    <row r="613" ht="409.5" customHeight="1"/>
    <row r="614" ht="409.5" customHeight="1"/>
    <row r="615" ht="409.5" customHeight="1"/>
    <row r="616" ht="409.5" customHeight="1"/>
    <row r="617" ht="409.5" customHeight="1"/>
    <row r="618" ht="409.5" customHeight="1"/>
    <row r="619" ht="409.5" customHeight="1"/>
    <row r="620" ht="409.5" customHeight="1"/>
    <row r="621" ht="409.5" customHeight="1"/>
    <row r="622" ht="409.5" customHeight="1"/>
    <row r="623" ht="409.5" customHeight="1"/>
    <row r="624" ht="409.5" customHeight="1"/>
    <row r="625" ht="409.5" customHeight="1"/>
    <row r="626" ht="409.5" customHeight="1"/>
    <row r="627" ht="409.5" customHeight="1"/>
    <row r="628" ht="409.5" customHeight="1"/>
    <row r="629" ht="409.5" customHeight="1"/>
    <row r="630" ht="409.5" customHeight="1"/>
    <row r="631" ht="409.5" customHeight="1"/>
    <row r="632" ht="409.5" customHeight="1"/>
    <row r="633" ht="409.5" customHeight="1"/>
    <row r="634" ht="409.5" customHeight="1"/>
    <row r="635" ht="409.5" customHeight="1"/>
    <row r="636" ht="409.5" customHeight="1"/>
    <row r="637" ht="409.5" customHeight="1"/>
    <row r="638" ht="409.5" customHeight="1"/>
    <row r="639" ht="409.5" customHeight="1"/>
    <row r="640" ht="409.5" customHeight="1"/>
    <row r="641" ht="409.5" customHeight="1"/>
    <row r="642" ht="409.5" customHeight="1"/>
    <row r="643" ht="409.5" customHeight="1"/>
    <row r="644" ht="409.5" customHeight="1"/>
    <row r="645" ht="409.5" customHeight="1"/>
    <row r="646" ht="409.5" customHeight="1"/>
    <row r="647" ht="409.5" customHeight="1"/>
    <row r="648" ht="409.5" customHeight="1"/>
    <row r="649" ht="409.5" customHeight="1"/>
    <row r="650" ht="409.5" customHeight="1"/>
    <row r="651" ht="409.5" customHeight="1"/>
    <row r="652" ht="409.5" customHeight="1"/>
    <row r="653" ht="409.5" customHeight="1"/>
    <row r="654" ht="409.5" customHeight="1"/>
    <row r="655" ht="409.5" customHeight="1"/>
    <row r="656" ht="409.5" customHeight="1"/>
    <row r="657" ht="409.5" customHeight="1"/>
    <row r="658" ht="409.5" customHeight="1"/>
    <row r="659" ht="409.5" customHeight="1"/>
    <row r="660" ht="409.5" customHeight="1"/>
    <row r="661" ht="409.5" customHeight="1"/>
    <row r="662" ht="409.5" customHeight="1"/>
    <row r="663" ht="409.5" customHeight="1"/>
    <row r="664" ht="409.5" customHeight="1"/>
    <row r="665" ht="409.5" customHeight="1"/>
    <row r="666" ht="409.5" customHeight="1"/>
    <row r="667" ht="409.5" customHeight="1"/>
    <row r="668" ht="409.5" customHeight="1"/>
    <row r="669" ht="409.5" customHeight="1"/>
    <row r="670" ht="409.5" customHeight="1"/>
    <row r="671" ht="409.5" customHeight="1"/>
    <row r="672" ht="409.5" customHeight="1"/>
    <row r="673" ht="409.5" customHeight="1"/>
    <row r="674" ht="409.5" customHeight="1"/>
    <row r="675" ht="409.5" customHeight="1"/>
    <row r="676" ht="409.5" customHeight="1"/>
    <row r="677" ht="409.5" customHeight="1"/>
    <row r="678" ht="409.5" customHeight="1"/>
    <row r="679" ht="409.5" customHeight="1"/>
    <row r="680" ht="409.5" customHeight="1"/>
    <row r="681" ht="409.5" customHeight="1"/>
    <row r="682" ht="409.5" customHeight="1"/>
    <row r="683" ht="409.5" customHeight="1"/>
    <row r="684" ht="409.5" customHeight="1"/>
    <row r="685" ht="409.5" customHeight="1"/>
    <row r="686" ht="409.5" customHeight="1"/>
    <row r="687" ht="409.5" customHeight="1"/>
    <row r="688" ht="409.5" customHeight="1"/>
    <row r="689" ht="409.5" customHeight="1"/>
    <row r="690" ht="409.5" customHeight="1"/>
    <row r="691" ht="409.5" customHeight="1"/>
    <row r="692" ht="409.5" customHeight="1"/>
    <row r="693" ht="409.5" customHeight="1"/>
    <row r="694" ht="409.5" customHeight="1"/>
    <row r="695" ht="409.5" customHeight="1"/>
    <row r="696" ht="409.5" customHeight="1"/>
    <row r="697" ht="409.5" customHeight="1"/>
    <row r="698" ht="409.5" customHeight="1"/>
    <row r="699" ht="409.5" customHeight="1"/>
    <row r="700" ht="409.5" customHeight="1"/>
    <row r="701" ht="409.5" customHeight="1"/>
    <row r="702" ht="409.5" customHeight="1"/>
    <row r="703" ht="409.5" customHeight="1"/>
    <row r="704" ht="409.5" customHeight="1"/>
    <row r="705" ht="409.5" customHeight="1"/>
    <row r="706" ht="409.5" customHeight="1"/>
    <row r="707" ht="409.5" customHeight="1"/>
    <row r="708" ht="409.5" customHeight="1"/>
    <row r="709" ht="409.5" customHeight="1"/>
    <row r="710" ht="409.5" customHeight="1"/>
    <row r="711" ht="409.5" customHeight="1"/>
    <row r="712" ht="409.5" customHeight="1"/>
    <row r="713" ht="409.5" customHeight="1"/>
    <row r="714" ht="409.5" customHeight="1"/>
    <row r="715" ht="409.5" customHeight="1"/>
    <row r="716" ht="409.5" customHeight="1"/>
    <row r="717" ht="409.5" customHeight="1"/>
    <row r="718" ht="409.5" customHeight="1"/>
    <row r="719" ht="409.5" customHeight="1"/>
    <row r="720" ht="409.5" customHeight="1"/>
    <row r="721" ht="409.5" customHeight="1"/>
    <row r="722" ht="409.5" customHeight="1"/>
    <row r="723" ht="409.5" customHeight="1"/>
    <row r="724" ht="409.5" customHeight="1"/>
    <row r="725" ht="409.5" customHeight="1"/>
    <row r="726" ht="409.5" customHeight="1"/>
    <row r="727" ht="409.5" customHeight="1"/>
    <row r="728" ht="409.5" customHeight="1"/>
    <row r="729" ht="409.5" customHeight="1"/>
    <row r="730" ht="409.5" customHeight="1"/>
    <row r="731" ht="409.5" customHeight="1"/>
    <row r="732" ht="409.5" customHeight="1"/>
    <row r="733" ht="409.5" customHeight="1"/>
    <row r="734" ht="409.5" customHeight="1"/>
    <row r="735" ht="409.5" customHeight="1"/>
    <row r="736" ht="409.5" customHeight="1"/>
    <row r="737" ht="409.5" customHeight="1"/>
    <row r="738" ht="409.5" customHeight="1"/>
    <row r="739" ht="409.5" customHeight="1"/>
    <row r="740" ht="409.5" customHeight="1"/>
    <row r="741" ht="409.5" customHeight="1"/>
    <row r="742" ht="409.5" customHeight="1"/>
    <row r="743" ht="409.5" customHeight="1"/>
    <row r="744" ht="409.5" customHeight="1"/>
    <row r="745" ht="409.5" customHeight="1"/>
    <row r="746" ht="409.5" customHeight="1"/>
    <row r="747" ht="409.5" customHeight="1"/>
    <row r="748" ht="409.5" customHeight="1"/>
    <row r="749" ht="409.5" customHeight="1"/>
    <row r="750" ht="409.5" customHeight="1"/>
    <row r="751" ht="409.5" customHeight="1"/>
    <row r="752" ht="409.5" customHeight="1"/>
    <row r="753" ht="409.5" customHeight="1"/>
    <row r="754" ht="409.5" customHeight="1"/>
    <row r="755" ht="409.5" customHeight="1"/>
    <row r="756" ht="409.5" customHeight="1"/>
    <row r="757" ht="409.5" customHeight="1"/>
    <row r="758" ht="409.5" customHeight="1"/>
    <row r="759" ht="409.5" customHeight="1"/>
    <row r="760" ht="409.5" customHeight="1"/>
    <row r="761" ht="409.5" customHeight="1"/>
    <row r="762" ht="409.5" customHeight="1"/>
    <row r="763" ht="409.5" customHeight="1"/>
    <row r="764" ht="409.5" customHeight="1"/>
    <row r="765" ht="409.5" customHeight="1"/>
    <row r="766" ht="409.5" customHeight="1"/>
    <row r="767" ht="409.5" customHeight="1"/>
    <row r="768" ht="409.5" customHeight="1"/>
    <row r="769" ht="409.5" customHeight="1"/>
    <row r="770" ht="409.5" customHeight="1"/>
    <row r="771" ht="409.5" customHeight="1"/>
    <row r="772" ht="409.5" customHeight="1"/>
    <row r="773" ht="409.5" customHeight="1"/>
    <row r="774" ht="409.5" customHeight="1"/>
    <row r="775" ht="409.5" customHeight="1"/>
    <row r="776" ht="409.5" customHeight="1"/>
    <row r="777" ht="409.5" customHeight="1"/>
    <row r="778" ht="409.5" customHeight="1"/>
    <row r="779" ht="409.5" customHeight="1"/>
    <row r="780" ht="409.5" customHeight="1"/>
    <row r="781" ht="409.5" customHeight="1"/>
    <row r="782" ht="409.5" customHeight="1"/>
    <row r="783" ht="409.5" customHeight="1"/>
    <row r="784" ht="409.5" customHeight="1"/>
    <row r="785" ht="409.5" customHeight="1"/>
    <row r="786" ht="409.5" customHeight="1"/>
    <row r="787" ht="409.5" customHeight="1"/>
    <row r="788" ht="409.5" customHeight="1"/>
    <row r="789" ht="409.5" customHeight="1"/>
    <row r="790" ht="409.5" customHeight="1"/>
    <row r="791" ht="409.5" customHeight="1"/>
    <row r="792" ht="409.5" customHeight="1"/>
    <row r="793" ht="409.5" customHeight="1"/>
    <row r="794" ht="409.5" customHeight="1"/>
    <row r="795" ht="409.5" customHeight="1"/>
    <row r="796" ht="409.5" customHeight="1"/>
    <row r="797" ht="409.5" customHeight="1"/>
    <row r="798" ht="409.5" customHeight="1"/>
    <row r="799" ht="409.5" customHeight="1"/>
    <row r="800" ht="409.5" customHeight="1"/>
    <row r="801" ht="409.5" customHeight="1"/>
    <row r="802" ht="409.5" customHeight="1"/>
    <row r="803" ht="409.5" customHeight="1"/>
    <row r="804" ht="409.5" customHeight="1"/>
    <row r="805" ht="409.5" customHeight="1"/>
    <row r="806" ht="409.5" customHeight="1"/>
    <row r="807" ht="409.5" customHeight="1"/>
    <row r="808" ht="409.5" customHeight="1"/>
    <row r="809" ht="409.5" customHeight="1"/>
    <row r="810" ht="409.5" customHeight="1"/>
    <row r="811" ht="409.5" customHeight="1"/>
    <row r="812" ht="409.5" customHeight="1"/>
    <row r="813" ht="409.5" customHeight="1"/>
    <row r="814" ht="409.5" customHeight="1"/>
    <row r="815" ht="409.5" customHeight="1"/>
    <row r="816" ht="409.5" customHeight="1"/>
    <row r="817" ht="409.5" customHeight="1"/>
    <row r="818" ht="409.5" customHeight="1"/>
    <row r="819" ht="409.5" customHeight="1"/>
    <row r="820" ht="409.5" customHeight="1"/>
    <row r="821" ht="409.5" customHeight="1"/>
    <row r="822" ht="409.5" customHeight="1"/>
    <row r="823" ht="409.5" customHeight="1"/>
    <row r="824" ht="409.5" customHeight="1"/>
    <row r="825" ht="409.5" customHeight="1"/>
    <row r="826" ht="409.5" customHeight="1"/>
    <row r="827" ht="409.5" customHeight="1"/>
    <row r="828" ht="409.5" customHeight="1"/>
    <row r="829" ht="409.5" customHeight="1"/>
    <row r="830" ht="409.5" customHeight="1"/>
    <row r="831" ht="409.5" customHeight="1"/>
    <row r="832" ht="409.5" customHeight="1"/>
    <row r="833" ht="409.5" customHeight="1"/>
    <row r="834" ht="409.5" customHeight="1"/>
    <row r="835" ht="409.5" customHeight="1"/>
    <row r="836" ht="409.5" customHeight="1"/>
    <row r="837" ht="409.5" customHeight="1"/>
    <row r="838" ht="409.5" customHeight="1"/>
    <row r="839" ht="409.5" customHeight="1"/>
    <row r="840" ht="409.5" customHeight="1"/>
    <row r="841" ht="409.5" customHeight="1"/>
    <row r="842" ht="409.5" customHeight="1"/>
    <row r="843" ht="409.5" customHeight="1"/>
    <row r="844" ht="409.5" customHeight="1"/>
    <row r="845" ht="409.5" customHeight="1"/>
    <row r="846" ht="409.5" customHeight="1"/>
    <row r="847" ht="409.5" customHeight="1"/>
    <row r="848" ht="409.5" customHeight="1"/>
    <row r="849" ht="409.5" customHeight="1"/>
    <row r="850" ht="409.5" customHeight="1"/>
    <row r="851" ht="409.5" customHeight="1"/>
    <row r="852" ht="409.5" customHeight="1"/>
    <row r="853" ht="409.5" customHeight="1"/>
    <row r="854" ht="409.5" customHeight="1"/>
    <row r="855" ht="409.5" customHeight="1"/>
    <row r="856" ht="409.5" customHeight="1"/>
    <row r="857" ht="409.5" customHeight="1"/>
    <row r="858" ht="409.5" customHeight="1"/>
    <row r="859" ht="409.5" customHeight="1"/>
    <row r="860" ht="409.5" customHeight="1"/>
    <row r="861" ht="409.5" customHeight="1"/>
    <row r="862" ht="409.5" customHeight="1"/>
    <row r="863" ht="409.5" customHeight="1"/>
    <row r="864" ht="409.5" customHeight="1"/>
    <row r="865" ht="409.5" customHeight="1"/>
    <row r="866" ht="409.5" customHeight="1"/>
    <row r="867" ht="409.5" customHeight="1"/>
    <row r="868" ht="409.5" customHeight="1"/>
    <row r="869" ht="409.5" customHeight="1"/>
    <row r="870" ht="409.5" customHeight="1"/>
    <row r="871" ht="409.5" customHeight="1"/>
    <row r="872" ht="409.5" customHeight="1"/>
    <row r="873" ht="409.5" customHeight="1"/>
    <row r="874" ht="409.5" customHeight="1"/>
    <row r="875" ht="409.5" customHeight="1"/>
    <row r="876" ht="409.5" customHeight="1"/>
    <row r="877" ht="409.5" customHeight="1"/>
    <row r="878" ht="409.5" customHeight="1"/>
  </sheetData>
  <sheetProtection autoFilter="0"/>
  <protectedRanges>
    <protectedRange algorithmName="SHA-512" hashValue="PaOIfH9tU4letFFRfmQj9faW6mij536yJvFiDbndBhxe2C2VHY9x/JalfrMKy5n8UXKMmkFYD0q3xgunSbcdoA==" saltValue="ZCdUr4kioCoxHZIPRghQBw==" spinCount="100000" sqref="W11:X453" name="AUDITOR OCI"/>
  </protectedRanges>
  <mergeCells count="3">
    <mergeCell ref="B2:C2"/>
    <mergeCell ref="Q9:U9"/>
    <mergeCell ref="W9:X9"/>
  </mergeCells>
  <dataValidations disablePrompts="1" count="1">
    <dataValidation type="date" allowBlank="1" showInputMessage="1" showErrorMessage="1" sqref="B6" xr:uid="{347D5EC5-81F8-423F-8096-50F1EAAF8A8A}">
      <formula1>44774</formula1>
      <formula2>45138</formula2>
    </dataValidation>
  </dataValidation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9CE21-3931-4163-98D6-CF94726C5550}">
  <dimension ref="A1:X878"/>
  <sheetViews>
    <sheetView topLeftCell="K447" zoomScale="80" zoomScaleNormal="80" workbookViewId="0">
      <selection activeCell="O453" sqref="O453"/>
    </sheetView>
  </sheetViews>
  <sheetFormatPr baseColWidth="10" defaultColWidth="11.42578125" defaultRowHeight="15"/>
  <cols>
    <col min="1" max="1" width="32.85546875" customWidth="1"/>
    <col min="2" max="2" width="27.5703125" customWidth="1"/>
    <col min="3" max="3" width="23.5703125" customWidth="1"/>
    <col min="4" max="4" width="22.42578125" customWidth="1"/>
    <col min="5" max="5" width="21.7109375" customWidth="1"/>
    <col min="6" max="6" width="29.140625" customWidth="1"/>
    <col min="7" max="7" width="120.42578125" customWidth="1"/>
    <col min="8" max="8" width="77.140625" customWidth="1"/>
    <col min="9" max="9" width="54.42578125" customWidth="1"/>
    <col min="10" max="10" width="61" customWidth="1"/>
    <col min="11" max="11" width="28.42578125" customWidth="1"/>
    <col min="12" max="12" width="20.85546875" customWidth="1"/>
    <col min="13" max="13" width="32.5703125" customWidth="1"/>
    <col min="14" max="14" width="17.7109375" customWidth="1"/>
    <col min="15" max="15" width="24.85546875" customWidth="1"/>
    <col min="16" max="16" width="21" customWidth="1"/>
    <col min="17" max="17" width="24.140625" customWidth="1"/>
    <col min="18" max="18" width="50.5703125" customWidth="1"/>
    <col min="19" max="19" width="36.140625" customWidth="1"/>
    <col min="20" max="20" width="39.7109375" customWidth="1"/>
    <col min="21" max="21" width="42" customWidth="1"/>
    <col min="22" max="22" width="90.7109375" customWidth="1"/>
    <col min="23" max="23" width="91.42578125" customWidth="1"/>
    <col min="24" max="24" width="66.28515625" customWidth="1"/>
  </cols>
  <sheetData>
    <row r="1" spans="1:24" ht="19.5" customHeight="1">
      <c r="A1" s="1" t="s">
        <v>0</v>
      </c>
      <c r="B1" s="1" t="s">
        <v>1</v>
      </c>
      <c r="C1" s="2"/>
    </row>
    <row r="2" spans="1:24" ht="19.5" customHeight="1">
      <c r="A2" s="1" t="s">
        <v>2</v>
      </c>
      <c r="B2" s="245" t="s">
        <v>3</v>
      </c>
      <c r="C2" s="245"/>
    </row>
    <row r="3" spans="1:24" ht="19.5" customHeight="1">
      <c r="A3" s="1" t="s">
        <v>4</v>
      </c>
      <c r="B3" s="1" t="s">
        <v>5</v>
      </c>
      <c r="C3" s="2"/>
    </row>
    <row r="4" spans="1:24" ht="19.5" customHeight="1">
      <c r="A4" s="1" t="s">
        <v>6</v>
      </c>
      <c r="B4" s="159"/>
      <c r="C4" s="2"/>
    </row>
    <row r="5" spans="1:24" ht="19.5" customHeight="1">
      <c r="A5" s="1" t="s">
        <v>7</v>
      </c>
      <c r="B5" s="159"/>
      <c r="C5" s="2"/>
    </row>
    <row r="6" spans="1:24" ht="19.5" customHeight="1">
      <c r="A6" s="1" t="s">
        <v>8</v>
      </c>
      <c r="B6" s="160"/>
      <c r="C6" s="2"/>
    </row>
    <row r="9" spans="1:24" ht="39" customHeight="1">
      <c r="Q9" s="246" t="s">
        <v>1240</v>
      </c>
      <c r="R9" s="247"/>
      <c r="S9" s="247"/>
      <c r="T9" s="247"/>
      <c r="U9" s="248"/>
      <c r="W9" s="249" t="s">
        <v>1241</v>
      </c>
      <c r="X9" s="250"/>
    </row>
    <row r="10" spans="1:24" ht="81" customHeight="1">
      <c r="A10" s="161" t="s">
        <v>9</v>
      </c>
      <c r="B10" s="161" t="s">
        <v>10</v>
      </c>
      <c r="C10" s="161" t="s">
        <v>11</v>
      </c>
      <c r="D10" s="192" t="s">
        <v>12</v>
      </c>
      <c r="E10" s="162" t="s">
        <v>13</v>
      </c>
      <c r="F10" s="162" t="s">
        <v>1242</v>
      </c>
      <c r="G10" s="192" t="s">
        <v>15</v>
      </c>
      <c r="H10" s="192" t="s">
        <v>16</v>
      </c>
      <c r="I10" s="162" t="s">
        <v>17</v>
      </c>
      <c r="J10" s="192" t="s">
        <v>18</v>
      </c>
      <c r="K10" s="192" t="s">
        <v>19</v>
      </c>
      <c r="L10" s="192" t="s">
        <v>20</v>
      </c>
      <c r="M10" s="192" t="s">
        <v>1243</v>
      </c>
      <c r="N10" s="192" t="s">
        <v>22</v>
      </c>
      <c r="O10" s="192" t="s">
        <v>23</v>
      </c>
      <c r="P10" s="192" t="s">
        <v>24</v>
      </c>
      <c r="Q10" s="163" t="s">
        <v>1244</v>
      </c>
      <c r="R10" s="164" t="s">
        <v>1245</v>
      </c>
      <c r="S10" s="164" t="s">
        <v>1246</v>
      </c>
      <c r="T10" s="164" t="s">
        <v>1247</v>
      </c>
      <c r="U10" s="164" t="s">
        <v>1248</v>
      </c>
      <c r="V10" s="163" t="s">
        <v>1249</v>
      </c>
      <c r="W10" s="165" t="s">
        <v>1250</v>
      </c>
      <c r="X10" s="165" t="s">
        <v>1251</v>
      </c>
    </row>
    <row r="11" spans="1:24" ht="230.25" customHeight="1">
      <c r="A11" s="18" t="s">
        <v>25</v>
      </c>
      <c r="B11" s="18" t="s">
        <v>73</v>
      </c>
      <c r="C11" s="18">
        <v>2021</v>
      </c>
      <c r="D11" s="18" t="str">
        <f>MID(Tabla111[[#This Row],[NO. CONSECUTIVO HALLAZGO
(CÓD. ICBF)]],1,9)</f>
        <v>AF-CGR-20</v>
      </c>
      <c r="E11" s="18" t="s">
        <v>270</v>
      </c>
      <c r="F11" s="18" t="s">
        <v>271</v>
      </c>
      <c r="G11"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11"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11" s="19" t="s">
        <v>273</v>
      </c>
      <c r="J11" s="19" t="str">
        <f>MID(Tabla111[[#This Row],[ACCIÓN DE MEJORA]],1,390)</f>
        <v>Fortalecer la ruta interna de seguimiento y monitoreo de la programación, planeación y ejecución presupuestal para identificar acciones oportunas para la correcta apropiación de los recursos de la vigencia.</v>
      </c>
      <c r="K11" s="43" t="str">
        <f>MID(Tabla111[[#This Row],[ACTIVIDADES / DESCRIPCIÓN]],1,390)</f>
        <v>1. Realizar cronograma de programación de la contratación del II Semestre de los rubros del proyecto apoyo para el desarrollo de los proyectos de vida para adolescentes y jóvenes a nivel nacional.</v>
      </c>
      <c r="L11" s="44" t="str">
        <f>MID(Tabla111[[#This Row],[UNIDAD DE MEDIDA]],1,9)</f>
        <v>Matriz (E</v>
      </c>
      <c r="M11" s="193">
        <v>1</v>
      </c>
      <c r="N11" s="194">
        <v>45148</v>
      </c>
      <c r="O11" s="194">
        <v>45199</v>
      </c>
      <c r="P11" s="8">
        <f>ROUND(((O11-N11)/7),1)</f>
        <v>7.3</v>
      </c>
      <c r="R11" s="167">
        <f>IF(Q11=0,0,+Q11/M11)</f>
        <v>0</v>
      </c>
      <c r="S11" s="8">
        <f>ROUND((P11*R11),1)</f>
        <v>0</v>
      </c>
      <c r="T11" s="8">
        <f t="shared" ref="T11:T74" si="0">+IF(O11&lt;=$B$6,S11,0)</f>
        <v>0</v>
      </c>
      <c r="U11" s="8">
        <f t="shared" ref="U11:U74" si="1">+IF($B$6&gt;=O11,P11,0)</f>
        <v>0</v>
      </c>
      <c r="V11" s="168"/>
      <c r="W11" s="9"/>
      <c r="X11" s="9"/>
    </row>
    <row r="12" spans="1:24" ht="106.5" customHeight="1">
      <c r="A12" s="18" t="s">
        <v>25</v>
      </c>
      <c r="B12" s="18" t="s">
        <v>73</v>
      </c>
      <c r="C12" s="18">
        <v>2021</v>
      </c>
      <c r="D12" s="18" t="str">
        <f>MID(Tabla111[[#This Row],[NO. CONSECUTIVO HALLAZGO
(CÓD. ICBF)]],1,9)</f>
        <v>AF-CGR-20</v>
      </c>
      <c r="E12" s="18" t="s">
        <v>270</v>
      </c>
      <c r="F12" s="18" t="s">
        <v>271</v>
      </c>
      <c r="G12"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1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12" s="19" t="s">
        <v>273</v>
      </c>
      <c r="J12" s="19" t="str">
        <f>MID(Tabla111[[#This Row],[ACCIÓN DE MEJORA]],1,390)</f>
        <v>Fortalecer la ruta interna de seguimiento y monitoreo de la programación, planeación y ejecución presupuestal para identificar acciones oportunas para la correcta apropiación de los recursos de la vigencia.</v>
      </c>
      <c r="K12" s="43" t="str">
        <f>MID(Tabla111[[#This Row],[ACTIVIDADES / DESCRIPCIÓN]],1,390)</f>
        <v>2. Realizar actas de análisis del nuevo modelo financiero mensual, con los alertas de los saldos de apropiación, saldos de CDP, saldos de compromiso y reservas presupuestales para remisión a la Dirección Financiera.</v>
      </c>
      <c r="L12" s="44" t="str">
        <f>MID(Tabla111[[#This Row],[UNIDAD DE MEDIDA]],1,9)</f>
        <v>Correo El</v>
      </c>
      <c r="M12" s="193">
        <v>5</v>
      </c>
      <c r="N12" s="195">
        <v>45153</v>
      </c>
      <c r="O12" s="195">
        <v>45289</v>
      </c>
      <c r="P12" s="8">
        <f t="shared" ref="P12:P75" si="2">ROUND(((O12-N12)/7),1)</f>
        <v>19.399999999999999</v>
      </c>
      <c r="R12" s="167">
        <f t="shared" ref="R12:R75" si="3">IF(Q12=0,0,+Q12/M12)</f>
        <v>0</v>
      </c>
      <c r="S12" s="8">
        <f t="shared" ref="S12:S75" si="4">ROUND((P12*R12),1)</f>
        <v>0</v>
      </c>
      <c r="T12" s="8">
        <f t="shared" si="0"/>
        <v>0</v>
      </c>
      <c r="U12" s="8">
        <f t="shared" si="1"/>
        <v>0</v>
      </c>
      <c r="V12" s="168"/>
      <c r="W12" s="9"/>
      <c r="X12" s="9"/>
    </row>
    <row r="13" spans="1:24" ht="106.5" customHeight="1">
      <c r="A13" s="18" t="s">
        <v>25</v>
      </c>
      <c r="B13" s="18" t="s">
        <v>73</v>
      </c>
      <c r="C13" s="18">
        <v>2021</v>
      </c>
      <c r="D13" s="18" t="str">
        <f>MID(Tabla111[[#This Row],[NO. CONSECUTIVO HALLAZGO
(CÓD. ICBF)]],1,9)</f>
        <v>AF-CGR-20</v>
      </c>
      <c r="E13" s="18" t="s">
        <v>270</v>
      </c>
      <c r="F13" s="18" t="s">
        <v>271</v>
      </c>
      <c r="G13"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13"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13" s="19" t="s">
        <v>273</v>
      </c>
      <c r="J13" s="19" t="str">
        <f>MID(Tabla111[[#This Row],[ACCIÓN DE MEJORA]],1,390)</f>
        <v>Fortalecer la ruta interna de seguimiento y monitoreo de la programación, planeación y ejecución presupuestal para identificar acciones oportunas para la correcta apropiación de los recursos de la vigencia.</v>
      </c>
      <c r="K13" s="43" t="str">
        <f>MID(Tabla111[[#This Row],[ACTIVIDADES / DESCRIPCIÓN]],1,390)</f>
        <v xml:space="preserve">3. Participar en el Comité de Seguimiento a la Ejecución Presupuestal convocada por la Dirección Financiera y presentar las alertas del área para la toma de decisiones.
</v>
      </c>
      <c r="L13" s="44" t="str">
        <f>MID(Tabla111[[#This Row],[UNIDAD DE MEDIDA]],1,9)</f>
        <v>Acta</v>
      </c>
      <c r="M13" s="193">
        <v>2</v>
      </c>
      <c r="N13" s="195">
        <v>45153</v>
      </c>
      <c r="O13" s="195">
        <v>45289</v>
      </c>
      <c r="P13" s="8">
        <f t="shared" si="2"/>
        <v>19.399999999999999</v>
      </c>
      <c r="R13" s="167">
        <f t="shared" si="3"/>
        <v>0</v>
      </c>
      <c r="S13" s="8">
        <f t="shared" si="4"/>
        <v>0</v>
      </c>
      <c r="T13" s="8">
        <f t="shared" si="0"/>
        <v>0</v>
      </c>
      <c r="U13" s="8">
        <f t="shared" si="1"/>
        <v>0</v>
      </c>
      <c r="V13" s="168"/>
      <c r="W13" s="9"/>
      <c r="X13" s="9"/>
    </row>
    <row r="14" spans="1:24" ht="106.5" customHeight="1">
      <c r="A14" s="18" t="s">
        <v>25</v>
      </c>
      <c r="B14" s="18" t="s">
        <v>73</v>
      </c>
      <c r="C14" s="18">
        <v>2021</v>
      </c>
      <c r="D14" s="18" t="str">
        <f>MID(Tabla111[[#This Row],[NO. CONSECUTIVO HALLAZGO
(CÓD. ICBF)]],1,9)</f>
        <v>AF-CGR-20</v>
      </c>
      <c r="E14" s="18" t="s">
        <v>270</v>
      </c>
      <c r="F14" s="18" t="s">
        <v>271</v>
      </c>
      <c r="G14"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14"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14" s="19" t="s">
        <v>273</v>
      </c>
      <c r="J14" s="19" t="str">
        <f>MID(Tabla111[[#This Row],[ACCIÓN DE MEJORA]],1,390)</f>
        <v>Fortalecer la ruta interna de seguimiento y monitoreo de la programación, planeación y ejecución presupuestal para identificar acciones oportunas para la correcta apropiación de los recursos de la vigencia.</v>
      </c>
      <c r="K14" s="43" t="str">
        <f>MID(Tabla111[[#This Row],[ACTIVIDADES / DESCRIPCIÓN]],1,390)</f>
        <v>4.Remitir memorando mensual a la Dirección de Planeación y Control de Gestión y Dirección Financiera, el estado de ejecución presupuestal del área para la toma de decisiones.</v>
      </c>
      <c r="L14" s="44" t="str">
        <f>MID(Tabla111[[#This Row],[UNIDAD DE MEDIDA]],1,9)</f>
        <v>Memorando</v>
      </c>
      <c r="M14" s="193">
        <v>5</v>
      </c>
      <c r="N14" s="195">
        <v>45153</v>
      </c>
      <c r="O14" s="195">
        <v>45289</v>
      </c>
      <c r="P14" s="8">
        <f t="shared" si="2"/>
        <v>19.399999999999999</v>
      </c>
      <c r="R14" s="167">
        <f t="shared" si="3"/>
        <v>0</v>
      </c>
      <c r="S14" s="8">
        <f t="shared" si="4"/>
        <v>0</v>
      </c>
      <c r="T14" s="8">
        <f t="shared" si="0"/>
        <v>0</v>
      </c>
      <c r="U14" s="8">
        <f t="shared" si="1"/>
        <v>0</v>
      </c>
      <c r="V14" s="168"/>
      <c r="W14" s="9"/>
      <c r="X14" s="9"/>
    </row>
    <row r="15" spans="1:24" ht="106.5" customHeight="1">
      <c r="A15" s="18" t="s">
        <v>25</v>
      </c>
      <c r="B15" s="18" t="s">
        <v>73</v>
      </c>
      <c r="C15" s="18">
        <v>2021</v>
      </c>
      <c r="D15" s="18" t="str">
        <f>MID(Tabla111[[#This Row],[NO. CONSECUTIVO HALLAZGO
(CÓD. ICBF)]],1,9)</f>
        <v>AF-CGR-20</v>
      </c>
      <c r="E15" s="18" t="s">
        <v>270</v>
      </c>
      <c r="F15" s="18" t="s">
        <v>271</v>
      </c>
      <c r="G15"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15"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15" s="19" t="s">
        <v>273</v>
      </c>
      <c r="J15" s="19" t="str">
        <f>MID(Tabla111[[#This Row],[ACCIÓN DE MEJORA]],1,390)</f>
        <v>Fortalecer la ruta interna de seguimiento y monitoreo de la programación, planeación y ejecución presupuestal para identificar acciones oportunas para la correcta apropiación de los recursos de la vigencia.</v>
      </c>
      <c r="K15" s="43" t="str">
        <f>MID(Tabla111[[#This Row],[ACTIVIDADES / DESCRIPCIÓN]],1,390)</f>
        <v>5.Reporte de ejecución presupuestal del proyecto de inversión del periodo, remitido al Director de Adolescencia y Juventud para la toma de decisiones.</v>
      </c>
      <c r="L15" s="44" t="str">
        <f>MID(Tabla111[[#This Row],[UNIDAD DE MEDIDA]],1,9)</f>
        <v>Matriz (E</v>
      </c>
      <c r="M15" s="193">
        <v>5</v>
      </c>
      <c r="N15" s="195">
        <v>45184</v>
      </c>
      <c r="O15" s="195">
        <v>45289</v>
      </c>
      <c r="P15" s="8">
        <f t="shared" si="2"/>
        <v>15</v>
      </c>
      <c r="R15" s="167">
        <f t="shared" si="3"/>
        <v>0</v>
      </c>
      <c r="S15" s="8">
        <f t="shared" si="4"/>
        <v>0</v>
      </c>
      <c r="T15" s="8">
        <f t="shared" si="0"/>
        <v>0</v>
      </c>
      <c r="U15" s="8">
        <f t="shared" si="1"/>
        <v>0</v>
      </c>
      <c r="V15" s="168"/>
      <c r="W15" s="9"/>
      <c r="X15" s="9"/>
    </row>
    <row r="16" spans="1:24" ht="106.5" customHeight="1">
      <c r="A16" s="18" t="s">
        <v>25</v>
      </c>
      <c r="B16" s="18" t="s">
        <v>36</v>
      </c>
      <c r="C16" s="18">
        <v>2022</v>
      </c>
      <c r="D16" s="18" t="str">
        <f>MID(Tabla111[[#This Row],[NO. CONSECUTIVO HALLAZGO
(CÓD. ICBF)]],1,9)</f>
        <v>AF-CGR-20</v>
      </c>
      <c r="E16" s="18" t="s">
        <v>285</v>
      </c>
      <c r="F16" s="18" t="s">
        <v>271</v>
      </c>
      <c r="G16"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6"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6" s="19" t="s">
        <v>288</v>
      </c>
      <c r="J16" s="19" t="str">
        <f>MID(Tabla111[[#This Row],[ACCIÓN DE MEJORA]],1,390)</f>
        <v>Fortalecer la ruta interna de seguimiento y monitoreo de la programación, planeación y ejecución presupuestal para identificar acciones oportunas para la correcta apropiación de los recursos de la vigencia.</v>
      </c>
      <c r="K16" s="43" t="str">
        <f>MID(Tabla111[[#This Row],[ACTIVIDADES / DESCRIPCIÓN]],1,390)</f>
        <v>1. Realizar cronograma de programación de la contratación del II Semestre de los rubros del proyecto de inversión denominado: apoyo para el desarrollo de los proyectos de vida para adolescentes y jóvenes a nivel nacional.</v>
      </c>
      <c r="L16" s="44" t="str">
        <f>MID(Tabla111[[#This Row],[UNIDAD DE MEDIDA]],1,9)</f>
        <v>Matriz (E</v>
      </c>
      <c r="M16" s="193">
        <v>1</v>
      </c>
      <c r="N16" s="194">
        <v>45148</v>
      </c>
      <c r="O16" s="194">
        <v>45199</v>
      </c>
      <c r="P16" s="8">
        <f t="shared" si="2"/>
        <v>7.3</v>
      </c>
      <c r="R16" s="167">
        <f t="shared" si="3"/>
        <v>0</v>
      </c>
      <c r="S16" s="8">
        <f t="shared" si="4"/>
        <v>0</v>
      </c>
      <c r="T16" s="8">
        <f t="shared" si="0"/>
        <v>0</v>
      </c>
      <c r="U16" s="8">
        <f t="shared" si="1"/>
        <v>0</v>
      </c>
      <c r="V16" s="168"/>
      <c r="W16" s="9"/>
      <c r="X16" s="9"/>
    </row>
    <row r="17" spans="1:24" ht="106.5" customHeight="1">
      <c r="A17" s="18" t="s">
        <v>25</v>
      </c>
      <c r="B17" s="18" t="s">
        <v>36</v>
      </c>
      <c r="C17" s="18">
        <v>2022</v>
      </c>
      <c r="D17" s="18" t="str">
        <f>MID(Tabla111[[#This Row],[NO. CONSECUTIVO HALLAZGO
(CÓD. ICBF)]],1,9)</f>
        <v>AF-CGR-20</v>
      </c>
      <c r="E17" s="18" t="s">
        <v>285</v>
      </c>
      <c r="F17" s="18" t="s">
        <v>271</v>
      </c>
      <c r="G17"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7"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7" s="19" t="s">
        <v>288</v>
      </c>
      <c r="J17" s="19" t="str">
        <f>MID(Tabla111[[#This Row],[ACCIÓN DE MEJORA]],1,390)</f>
        <v>Fortalecer la ruta interna de seguimiento y monitoreo de la programación, planeación y ejecución presupuestal para identificar acciones oportunas para la correcta apropiación de los recursos de la vigencia.</v>
      </c>
      <c r="K17" s="43" t="str">
        <f>MID(Tabla111[[#This Row],[ACTIVIDADES / DESCRIPCIÓN]],1,390)</f>
        <v>2. Realizar mensualmente las actas de análisis del nuevo modelo financiero, con los alertas de los saldos de apropiación, saldos de CDP, saldos de compromiso y reservas presupuestales para remisión a la Dirección Financiera.</v>
      </c>
      <c r="L17" s="44" t="str">
        <f>MID(Tabla111[[#This Row],[UNIDAD DE MEDIDA]],1,9)</f>
        <v>Correo El</v>
      </c>
      <c r="M17" s="193">
        <v>5</v>
      </c>
      <c r="N17" s="195">
        <v>45153</v>
      </c>
      <c r="O17" s="195">
        <v>45289</v>
      </c>
      <c r="P17" s="8">
        <f t="shared" si="2"/>
        <v>19.399999999999999</v>
      </c>
      <c r="R17" s="167">
        <f t="shared" si="3"/>
        <v>0</v>
      </c>
      <c r="S17" s="8">
        <f t="shared" si="4"/>
        <v>0</v>
      </c>
      <c r="T17" s="8">
        <f t="shared" si="0"/>
        <v>0</v>
      </c>
      <c r="U17" s="8">
        <f t="shared" si="1"/>
        <v>0</v>
      </c>
      <c r="V17" s="168"/>
      <c r="W17" s="9"/>
      <c r="X17" s="9"/>
    </row>
    <row r="18" spans="1:24" ht="106.5" customHeight="1">
      <c r="A18" s="18" t="s">
        <v>25</v>
      </c>
      <c r="B18" s="18" t="s">
        <v>36</v>
      </c>
      <c r="C18" s="18">
        <v>2022</v>
      </c>
      <c r="D18" s="18" t="str">
        <f>MID(Tabla111[[#This Row],[NO. CONSECUTIVO HALLAZGO
(CÓD. ICBF)]],1,9)</f>
        <v>AF-CGR-20</v>
      </c>
      <c r="E18" s="18" t="s">
        <v>285</v>
      </c>
      <c r="F18" s="18" t="s">
        <v>271</v>
      </c>
      <c r="G18"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8"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8" s="19" t="s">
        <v>288</v>
      </c>
      <c r="J18" s="19" t="str">
        <f>MID(Tabla111[[#This Row],[ACCIÓN DE MEJORA]],1,390)</f>
        <v>Fortalecer la ruta interna de seguimiento y monitoreo de la programación, planeación y ejecución presupuestal para identificar acciones oportunas para la correcta apropiación de los recursos de la vigencia.</v>
      </c>
      <c r="K18" s="43" t="str">
        <f>MID(Tabla111[[#This Row],[ACTIVIDADES / DESCRIPCIÓN]],1,390)</f>
        <v xml:space="preserve">3. Participar en el Comité de Seguimiento a la Ejecución Presupuestal convocada por la Dirección Financiera y presentar las alertas del área para la toma de decisiones.
</v>
      </c>
      <c r="L18" s="44" t="str">
        <f>MID(Tabla111[[#This Row],[UNIDAD DE MEDIDA]],1,9)</f>
        <v>Acta</v>
      </c>
      <c r="M18" s="193">
        <v>2</v>
      </c>
      <c r="N18" s="195">
        <v>45153</v>
      </c>
      <c r="O18" s="195">
        <v>45289</v>
      </c>
      <c r="P18" s="8">
        <f t="shared" si="2"/>
        <v>19.399999999999999</v>
      </c>
      <c r="R18" s="167">
        <f t="shared" si="3"/>
        <v>0</v>
      </c>
      <c r="S18" s="8">
        <f t="shared" si="4"/>
        <v>0</v>
      </c>
      <c r="T18" s="8">
        <f t="shared" si="0"/>
        <v>0</v>
      </c>
      <c r="U18" s="8">
        <f t="shared" si="1"/>
        <v>0</v>
      </c>
      <c r="V18" s="168"/>
      <c r="W18" s="9"/>
      <c r="X18" s="9"/>
    </row>
    <row r="19" spans="1:24" ht="106.5" customHeight="1">
      <c r="A19" s="18" t="s">
        <v>25</v>
      </c>
      <c r="B19" s="18" t="s">
        <v>36</v>
      </c>
      <c r="C19" s="18">
        <v>2022</v>
      </c>
      <c r="D19" s="18" t="str">
        <f>MID(Tabla111[[#This Row],[NO. CONSECUTIVO HALLAZGO
(CÓD. ICBF)]],1,9)</f>
        <v>AF-CGR-20</v>
      </c>
      <c r="E19" s="18" t="s">
        <v>285</v>
      </c>
      <c r="F19" s="18" t="s">
        <v>271</v>
      </c>
      <c r="G19"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9"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9" s="19" t="s">
        <v>288</v>
      </c>
      <c r="J19" s="19" t="str">
        <f>MID(Tabla111[[#This Row],[ACCIÓN DE MEJORA]],1,390)</f>
        <v>Fortalecer la ruta interna de seguimiento y monitoreo de la programación, planeación y ejecución presupuestal para identificar acciones oportunas para la correcta apropiación de los recursos de la vigencia.</v>
      </c>
      <c r="K19" s="43" t="str">
        <f>MID(Tabla111[[#This Row],[ACTIVIDADES / DESCRIPCIÓN]],1,390)</f>
        <v>4.Remitir memorando mensual a la Dirección de Planeación y Control de Gestión y Dirección Financiera, el estado de ejecución presupuestal del área para la toma de decisiones.</v>
      </c>
      <c r="L19" s="44" t="str">
        <f>MID(Tabla111[[#This Row],[UNIDAD DE MEDIDA]],1,9)</f>
        <v>Memorando</v>
      </c>
      <c r="M19" s="193">
        <v>5</v>
      </c>
      <c r="N19" s="195">
        <v>45153</v>
      </c>
      <c r="O19" s="195">
        <v>45289</v>
      </c>
      <c r="P19" s="8">
        <f t="shared" si="2"/>
        <v>19.399999999999999</v>
      </c>
      <c r="R19" s="167">
        <f t="shared" si="3"/>
        <v>0</v>
      </c>
      <c r="S19" s="8">
        <f t="shared" si="4"/>
        <v>0</v>
      </c>
      <c r="T19" s="8">
        <f t="shared" si="0"/>
        <v>0</v>
      </c>
      <c r="U19" s="8">
        <f t="shared" si="1"/>
        <v>0</v>
      </c>
      <c r="V19" s="168"/>
      <c r="W19" s="9"/>
      <c r="X19" s="9"/>
    </row>
    <row r="20" spans="1:24" ht="106.5" customHeight="1">
      <c r="A20" s="18" t="s">
        <v>25</v>
      </c>
      <c r="B20" s="18" t="s">
        <v>36</v>
      </c>
      <c r="C20" s="18">
        <v>2022</v>
      </c>
      <c r="D20" s="18" t="str">
        <f>MID(Tabla111[[#This Row],[NO. CONSECUTIVO HALLAZGO
(CÓD. ICBF)]],1,9)</f>
        <v>AF-CGR-20</v>
      </c>
      <c r="E20" s="18" t="s">
        <v>285</v>
      </c>
      <c r="F20" s="18" t="s">
        <v>271</v>
      </c>
      <c r="G20"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0"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0" s="19" t="s">
        <v>288</v>
      </c>
      <c r="J20" s="19" t="str">
        <f>MID(Tabla111[[#This Row],[ACCIÓN DE MEJORA]],1,390)</f>
        <v>Fortalecer la ruta interna de seguimiento y monitoreo de la programación, planeación y ejecución presupuestal para identificar acciones oportunas para la correcta apropiación de los recursos de la vigencia.</v>
      </c>
      <c r="K20" s="43" t="str">
        <f>MID(Tabla111[[#This Row],[ACTIVIDADES / DESCRIPCIÓN]],1,390)</f>
        <v>5.Reporte de ejecución presupuestal del proyecto de inversión del periodo.</v>
      </c>
      <c r="L20" s="44" t="str">
        <f>MID(Tabla111[[#This Row],[UNIDAD DE MEDIDA]],1,9)</f>
        <v>Matriz (E</v>
      </c>
      <c r="M20" s="193">
        <v>5</v>
      </c>
      <c r="N20" s="195">
        <v>45184</v>
      </c>
      <c r="O20" s="195">
        <v>45289</v>
      </c>
      <c r="P20" s="8">
        <f t="shared" si="2"/>
        <v>15</v>
      </c>
      <c r="R20" s="167">
        <f t="shared" si="3"/>
        <v>0</v>
      </c>
      <c r="S20" s="8">
        <f t="shared" si="4"/>
        <v>0</v>
      </c>
      <c r="T20" s="8">
        <f t="shared" si="0"/>
        <v>0</v>
      </c>
      <c r="U20" s="8">
        <f t="shared" si="1"/>
        <v>0</v>
      </c>
      <c r="V20" s="168"/>
      <c r="W20" s="9"/>
      <c r="X20" s="9"/>
    </row>
    <row r="21" spans="1:24" ht="106.5" customHeight="1">
      <c r="A21" s="18" t="s">
        <v>25</v>
      </c>
      <c r="B21" s="18" t="s">
        <v>292</v>
      </c>
      <c r="C21" s="18">
        <v>2020</v>
      </c>
      <c r="D21" s="18" t="str">
        <f>MID(Tabla111[[#This Row],[NO. CONSECUTIVO HALLAZGO
(CÓD. ICBF)]],1,9)</f>
        <v>AF-CGR-20</v>
      </c>
      <c r="E21" s="18" t="s">
        <v>294</v>
      </c>
      <c r="F21" s="18" t="s">
        <v>271</v>
      </c>
      <c r="G21"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21"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21" s="9"/>
      <c r="J21" s="19" t="str">
        <f>MID(Tabla111[[#This Row],[ACCIÓN DE MEJORA]],1,390)</f>
        <v>Fortalecer el proceso publicación en SECOP II de la documentación relacionada con la ejecución de los contratos suscritos desde la Sede de la Dirección General por parte de la Dirección de Adolescencia y Juventud, para cumplir con los tiempos establecidos.</v>
      </c>
      <c r="K21" s="43" t="str">
        <f>MID(Tabla111[[#This Row],[ACTIVIDADES / DESCRIPCIÓN]],1,390)</f>
        <v>1. Realizar cronograma de publicación en SECOP II  de los documentos de ejecución de los contratos en Sede de la Dirección General, del II Semestre 2023 de la Dirección de Adolescencia y Juventud, con recursos propios.</v>
      </c>
      <c r="L21" s="44" t="str">
        <f>MID(Tabla111[[#This Row],[UNIDAD DE MEDIDA]],1,9)</f>
        <v>Matriz (E</v>
      </c>
      <c r="M21" s="193">
        <v>1</v>
      </c>
      <c r="N21" s="196">
        <v>45170</v>
      </c>
      <c r="O21" s="196">
        <v>45230</v>
      </c>
      <c r="P21" s="8">
        <f t="shared" si="2"/>
        <v>8.6</v>
      </c>
      <c r="R21" s="167">
        <f t="shared" si="3"/>
        <v>0</v>
      </c>
      <c r="S21" s="8">
        <f t="shared" si="4"/>
        <v>0</v>
      </c>
      <c r="T21" s="8">
        <f t="shared" si="0"/>
        <v>0</v>
      </c>
      <c r="U21" s="8">
        <f t="shared" si="1"/>
        <v>0</v>
      </c>
      <c r="V21" s="168"/>
      <c r="W21" s="9"/>
      <c r="X21" s="9"/>
    </row>
    <row r="22" spans="1:24" ht="106.5" customHeight="1">
      <c r="A22" s="18" t="s">
        <v>25</v>
      </c>
      <c r="B22" s="18" t="s">
        <v>292</v>
      </c>
      <c r="C22" s="18">
        <v>2020</v>
      </c>
      <c r="D22" s="18" t="str">
        <f>MID(Tabla111[[#This Row],[NO. CONSECUTIVO HALLAZGO
(CÓD. ICBF)]],1,9)</f>
        <v>AF-CGR-20</v>
      </c>
      <c r="E22" s="18" t="s">
        <v>294</v>
      </c>
      <c r="F22" s="18" t="s">
        <v>271</v>
      </c>
      <c r="G22"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22"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22" s="9"/>
      <c r="J22" s="19" t="str">
        <f>MID(Tabla111[[#This Row],[ACCIÓN DE MEJORA]],1,390)</f>
        <v>Fortalecer el proceso publicación en SECOP II de la documentación relacionada con la ejecución de los contratos suscritos desde la Sede de la Dirección General por parte de la Dirección de Adolescencia y Juventud, para cumplir con los tiempos establecidos.</v>
      </c>
      <c r="K22" s="43" t="str">
        <f>MID(Tabla111[[#This Row],[ACTIVIDADES / DESCRIPCIÓN]],1,390)</f>
        <v>2. Hacer seguimiento trimestral al cronograma de publicación  en SECOP II de los documentos de ejecución de los contratos II Semestre 2023 de Adolescencia y Juventud , ejecutados desde la Sede de la Dirección General, con recursos propios.</v>
      </c>
      <c r="L22" s="44" t="str">
        <f>MID(Tabla111[[#This Row],[UNIDAD DE MEDIDA]],1,9)</f>
        <v>Pantallaz</v>
      </c>
      <c r="M22" s="193">
        <v>2</v>
      </c>
      <c r="N22" s="197">
        <v>45200</v>
      </c>
      <c r="O22" s="197">
        <v>45380</v>
      </c>
      <c r="P22" s="8">
        <f t="shared" si="2"/>
        <v>25.7</v>
      </c>
      <c r="R22" s="167">
        <f t="shared" si="3"/>
        <v>0</v>
      </c>
      <c r="S22" s="8">
        <f t="shared" si="4"/>
        <v>0</v>
      </c>
      <c r="T22" s="8">
        <f t="shared" si="0"/>
        <v>0</v>
      </c>
      <c r="U22" s="8">
        <f t="shared" si="1"/>
        <v>0</v>
      </c>
      <c r="V22" s="168"/>
      <c r="W22" s="9"/>
      <c r="X22" s="9"/>
    </row>
    <row r="23" spans="1:24" ht="106.5" customHeight="1">
      <c r="A23" s="18" t="s">
        <v>25</v>
      </c>
      <c r="B23" s="18" t="s">
        <v>36</v>
      </c>
      <c r="C23" s="18">
        <v>2022</v>
      </c>
      <c r="D23" s="18" t="str">
        <f>MID(Tabla111[[#This Row],[NO. CONSECUTIVO HALLAZGO
(CÓD. ICBF)]],1,9)</f>
        <v>AF-CGR-20</v>
      </c>
      <c r="E23" s="18" t="s">
        <v>253</v>
      </c>
      <c r="F23" s="18" t="s">
        <v>271</v>
      </c>
      <c r="G23"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23"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23" s="9"/>
      <c r="J23" s="19" t="str">
        <f>MID(Tabla111[[#This Row],[ACCIÓN DE MEJORA]],1,390)</f>
        <v>Fortalecer el proceso publicación en SECOP II de la documentación relacionada con la ejecución de los contratos suscritos desde la Sede de la Dirección General por parte de la Dirección de Adolescencia y Juventud, para cumplir con los tiempos establecidos.</v>
      </c>
      <c r="K23" s="43" t="str">
        <f>MID(Tabla111[[#This Row],[ACTIVIDADES / DESCRIPCIÓN]],1,390)</f>
        <v>1. Realizar cronograma de publicación de la documentación en SECOP II de la contratación del II Semestre 2023, de acuerdo con las fechas proyectadas de pago para cada uno de los contratos financiados con recursos del crédito BID 5187 OC-CO</v>
      </c>
      <c r="L23" s="44" t="str">
        <f>MID(Tabla111[[#This Row],[UNIDAD DE MEDIDA]],1,9)</f>
        <v>Matriz (E</v>
      </c>
      <c r="M23" s="193">
        <v>1</v>
      </c>
      <c r="N23" s="197">
        <v>45170</v>
      </c>
      <c r="O23" s="197">
        <v>45230</v>
      </c>
      <c r="P23" s="8">
        <f t="shared" si="2"/>
        <v>8.6</v>
      </c>
      <c r="R23" s="167">
        <f t="shared" si="3"/>
        <v>0</v>
      </c>
      <c r="S23" s="8">
        <f t="shared" si="4"/>
        <v>0</v>
      </c>
      <c r="T23" s="8">
        <f t="shared" si="0"/>
        <v>0</v>
      </c>
      <c r="U23" s="8">
        <f t="shared" si="1"/>
        <v>0</v>
      </c>
      <c r="V23" s="168"/>
      <c r="W23" s="9"/>
      <c r="X23" s="9"/>
    </row>
    <row r="24" spans="1:24" ht="106.5" customHeight="1">
      <c r="A24" s="18" t="s">
        <v>25</v>
      </c>
      <c r="B24" s="18" t="s">
        <v>36</v>
      </c>
      <c r="C24" s="18">
        <v>2022</v>
      </c>
      <c r="D24" s="18" t="str">
        <f>MID(Tabla111[[#This Row],[NO. CONSECUTIVO HALLAZGO
(CÓD. ICBF)]],1,9)</f>
        <v>AF-CGR-20</v>
      </c>
      <c r="E24" s="18" t="s">
        <v>253</v>
      </c>
      <c r="F24" s="18" t="s">
        <v>271</v>
      </c>
      <c r="G24"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24"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24" s="9"/>
      <c r="J24" s="19" t="str">
        <f>MID(Tabla111[[#This Row],[ACCIÓN DE MEJORA]],1,390)</f>
        <v>Fortalecer el proceso publicación en SECOP II de la documentación relacionada con la ejecución de los contratos suscritos desde la Sede de la Dirección General por parte de la Dirección de Adolescencia y Juventud, para cumplir con los tiempos establecidos.</v>
      </c>
      <c r="K24" s="43" t="str">
        <f>MID(Tabla111[[#This Row],[ACTIVIDADES / DESCRIPCIÓN]],1,390)</f>
        <v>2. Hacer seguimiento trimestral al cronograma de publicación de los documentos de ejecución en SECOP II de los contratos II Semestre 2023 financiados con recursos del crédito BID 5187 OC-CO ejecutados desde la Dirección de Adolescencia y Juventud</v>
      </c>
      <c r="L24" s="44" t="str">
        <f>MID(Tabla111[[#This Row],[UNIDAD DE MEDIDA]],1,9)</f>
        <v>Pantallaz</v>
      </c>
      <c r="M24" s="193">
        <v>2</v>
      </c>
      <c r="N24" s="197">
        <v>45200</v>
      </c>
      <c r="O24" s="197">
        <v>45380</v>
      </c>
      <c r="P24" s="8">
        <f t="shared" si="2"/>
        <v>25.7</v>
      </c>
      <c r="R24" s="167">
        <f t="shared" si="3"/>
        <v>0</v>
      </c>
      <c r="S24" s="8">
        <f t="shared" si="4"/>
        <v>0</v>
      </c>
      <c r="T24" s="8">
        <f t="shared" si="0"/>
        <v>0</v>
      </c>
      <c r="U24" s="8">
        <f t="shared" si="1"/>
        <v>0</v>
      </c>
      <c r="V24" s="168"/>
      <c r="W24" s="9"/>
      <c r="X24" s="9"/>
    </row>
    <row r="25" spans="1:24" ht="106.5" customHeight="1">
      <c r="A25" s="18" t="s">
        <v>25</v>
      </c>
      <c r="B25" s="18" t="s">
        <v>36</v>
      </c>
      <c r="C25" s="18">
        <v>2022</v>
      </c>
      <c r="D25" s="18" t="str">
        <f>MID(Tabla111[[#This Row],[NO. CONSECUTIVO HALLAZGO
(CÓD. ICBF)]],1,9)</f>
        <v>AF-CGR-20</v>
      </c>
      <c r="E25" s="18" t="s">
        <v>48</v>
      </c>
      <c r="F25" s="18" t="s">
        <v>271</v>
      </c>
      <c r="G25"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25" s="19" t="str">
        <f>MID(Tabla111[[#This Row],[CAUSA DEL HALLAZGO]],1,390)</f>
        <v>Lo anterior es ocasionado debido a la inobservancia del Instituto Colombiano de Bienestar Familiar – (ICBF) en el mantenimiento y cuidado de los bienes inmuebles a su cargo y su adecuada gestión….</v>
      </c>
      <c r="I25" s="9"/>
      <c r="J25" s="19" t="str">
        <f>MID(Tabla111[[#This Row],[ACCIÓN DE MEJORA]],1,390)</f>
        <v>Identificar el estado del inmueble Orange Hill para determinar las posibles acciones , recursos y responsables, en articulación con la Dirección Administrativa y Dirección de Infancia.</v>
      </c>
      <c r="K25" s="43" t="str">
        <f>MID(Tabla111[[#This Row],[ACTIVIDADES / DESCRIPCIÓN]],1,390)</f>
        <v>1. Participar en la reunión de socialización del diagnostico del Inmueble Orange Hill, realizado por la Dirección Administrativa.</v>
      </c>
      <c r="L25" s="44" t="str">
        <f>MID(Tabla111[[#This Row],[UNIDAD DE MEDIDA]],1,9)</f>
        <v>Acta de R</v>
      </c>
      <c r="M25" s="193">
        <v>1</v>
      </c>
      <c r="N25" s="197">
        <v>45201</v>
      </c>
      <c r="O25" s="197">
        <v>45230</v>
      </c>
      <c r="P25" s="8">
        <f t="shared" si="2"/>
        <v>4.0999999999999996</v>
      </c>
      <c r="R25" s="167">
        <f t="shared" si="3"/>
        <v>0</v>
      </c>
      <c r="S25" s="8">
        <f t="shared" si="4"/>
        <v>0</v>
      </c>
      <c r="T25" s="8">
        <f t="shared" si="0"/>
        <v>0</v>
      </c>
      <c r="U25" s="8">
        <f t="shared" si="1"/>
        <v>0</v>
      </c>
      <c r="V25" s="168"/>
      <c r="W25" s="9"/>
      <c r="X25" s="9"/>
    </row>
    <row r="26" spans="1:24" ht="106.5" customHeight="1">
      <c r="A26" s="18" t="s">
        <v>25</v>
      </c>
      <c r="B26" s="18" t="s">
        <v>36</v>
      </c>
      <c r="C26" s="18">
        <v>2022</v>
      </c>
      <c r="D26" s="18" t="str">
        <f>MID(Tabla111[[#This Row],[NO. CONSECUTIVO HALLAZGO
(CÓD. ICBF)]],1,9)</f>
        <v>AF-CGR-20</v>
      </c>
      <c r="E26" s="18" t="s">
        <v>48</v>
      </c>
      <c r="F26" s="18" t="s">
        <v>271</v>
      </c>
      <c r="G26"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26" s="19" t="str">
        <f>MID(Tabla111[[#This Row],[CAUSA DEL HALLAZGO]],1,390)</f>
        <v>Lo anterior es ocasionado debido a la inobservancia del Instituto Colombiano de Bienestar Familiar – (ICBF) en el mantenimiento y cuidado de los bienes inmuebles a su cargo y su adecuada gestión….</v>
      </c>
      <c r="I26" s="9"/>
      <c r="J26" s="19" t="str">
        <f>MID(Tabla111[[#This Row],[ACCIÓN DE MEJORA]],1,390)</f>
        <v>Identificar el estado del inmueble Orange Hill para determinar las posibles acciones , recursos y responsables, en articulación con la Dirección Administrativa y Dirección de Infancia.</v>
      </c>
      <c r="K26" s="43" t="str">
        <f>MID(Tabla111[[#This Row],[ACTIVIDADES / DESCRIPCIÓN]],1,390)</f>
        <v>2. Participar en la construcción del Plan de trabajo en conjunto con la Dirección Administrativa y Dirección de Infancia, para la intervención al inmueble Orange Hill, si este lo requiere.</v>
      </c>
      <c r="L26" s="44" t="str">
        <f>MID(Tabla111[[#This Row],[UNIDAD DE MEDIDA]],1,9)</f>
        <v>Plan de T</v>
      </c>
      <c r="M26" s="193">
        <v>1</v>
      </c>
      <c r="N26" s="197">
        <v>45216</v>
      </c>
      <c r="O26" s="197">
        <v>45260</v>
      </c>
      <c r="P26" s="8">
        <f t="shared" si="2"/>
        <v>6.3</v>
      </c>
      <c r="R26" s="167">
        <f t="shared" si="3"/>
        <v>0</v>
      </c>
      <c r="S26" s="8">
        <f t="shared" si="4"/>
        <v>0</v>
      </c>
      <c r="T26" s="8">
        <f t="shared" si="0"/>
        <v>0</v>
      </c>
      <c r="U26" s="8">
        <f t="shared" si="1"/>
        <v>0</v>
      </c>
      <c r="V26" s="168"/>
      <c r="W26" s="9"/>
      <c r="X26" s="9"/>
    </row>
    <row r="27" spans="1:24" ht="106.5" customHeight="1">
      <c r="A27" s="18" t="s">
        <v>25</v>
      </c>
      <c r="B27" s="18" t="s">
        <v>36</v>
      </c>
      <c r="C27" s="18">
        <v>2022</v>
      </c>
      <c r="D27" s="18" t="str">
        <f>MID(Tabla111[[#This Row],[NO. CONSECUTIVO HALLAZGO
(CÓD. ICBF)]],1,9)</f>
        <v>AF-CGR-20</v>
      </c>
      <c r="E27" s="18" t="s">
        <v>48</v>
      </c>
      <c r="F27" s="18" t="s">
        <v>271</v>
      </c>
      <c r="G27"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27" s="19" t="str">
        <f>MID(Tabla111[[#This Row],[CAUSA DEL HALLAZGO]],1,390)</f>
        <v>Lo anterior es ocasionado debido a la inobservancia del Instituto Colombiano de Bienestar Familiar – (ICBF) en el mantenimiento y cuidado de los bienes inmuebles a su cargo y su adecuada gestión….</v>
      </c>
      <c r="I27" s="9"/>
      <c r="J27" s="19" t="str">
        <f>MID(Tabla111[[#This Row],[ACCIÓN DE MEJORA]],1,390)</f>
        <v>Identificar el estado del inmueble Orange Hill para determinar las posibles acciones , recursos y responsables, en articulación con la Dirección Administrativa y Dirección de Infancia.</v>
      </c>
      <c r="K27" s="43" t="str">
        <f>MID(Tabla111[[#This Row],[ACTIVIDADES / DESCRIPCIÓN]],1,390)</f>
        <v xml:space="preserve">3. Participar en el Seguimiento al Plan de Trabajo a la intervención del Inmueble Orange Hill, si este lo requiere.
</v>
      </c>
      <c r="L27" s="44" t="str">
        <f>MID(Tabla111[[#This Row],[UNIDAD DE MEDIDA]],1,9)</f>
        <v>Acta de R</v>
      </c>
      <c r="M27" s="193">
        <v>4</v>
      </c>
      <c r="N27" s="197">
        <v>45231</v>
      </c>
      <c r="O27" s="197">
        <v>45504</v>
      </c>
      <c r="P27" s="8">
        <f t="shared" si="2"/>
        <v>39</v>
      </c>
      <c r="R27" s="167">
        <f t="shared" si="3"/>
        <v>0</v>
      </c>
      <c r="S27" s="8">
        <f t="shared" si="4"/>
        <v>0</v>
      </c>
      <c r="T27" s="8">
        <f t="shared" si="0"/>
        <v>0</v>
      </c>
      <c r="U27" s="8">
        <f t="shared" si="1"/>
        <v>0</v>
      </c>
      <c r="V27" s="168"/>
      <c r="W27" s="9"/>
      <c r="X27" s="9"/>
    </row>
    <row r="28" spans="1:24" ht="106.5" customHeight="1">
      <c r="A28" s="18" t="s">
        <v>25</v>
      </c>
      <c r="B28" s="18" t="s">
        <v>321</v>
      </c>
      <c r="C28" s="18">
        <v>2017</v>
      </c>
      <c r="D28" s="18" t="str">
        <f>MID(Tabla111[[#This Row],[NO. CONSECUTIVO HALLAZGO
(CÓD. ICBF)]],1,9)</f>
        <v>AF-CGR-20</v>
      </c>
      <c r="E28" s="18" t="s">
        <v>323</v>
      </c>
      <c r="F28" s="18" t="s">
        <v>324</v>
      </c>
      <c r="G28" s="19" t="str">
        <f>MID(Tabla111[[#This Row],[DESCRIPCIÓN DEL HALLAZGO]],1,390)</f>
        <v xml:space="preserve">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v>
      </c>
      <c r="H28" s="19" t="str">
        <f>MID(Tabla111[[#This Row],[CAUSA DEL HALLAZGO]],1,390)</f>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v>
      </c>
      <c r="I28" s="19" t="s">
        <v>327</v>
      </c>
      <c r="J28"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28" s="43" t="str">
        <f>MID(Tabla111[[#This Row],[ACTIVIDADES / DESCRIPCIÓN]],1,390)</f>
        <v xml:space="preserve">Capacitar a los supervisores de contrato en los lineamientos vigentes de seguimiento para liberación de recursos, constitución y certificación de reservas presupuestales </v>
      </c>
      <c r="L28" s="44" t="str">
        <f>MID(Tabla111[[#This Row],[UNIDAD DE MEDIDA]],1,9)</f>
        <v>Acta de r</v>
      </c>
      <c r="M28" s="193">
        <v>2</v>
      </c>
      <c r="N28" s="195">
        <v>45139</v>
      </c>
      <c r="O28" s="195">
        <v>45382</v>
      </c>
      <c r="P28" s="8">
        <f t="shared" si="2"/>
        <v>34.700000000000003</v>
      </c>
      <c r="R28" s="167">
        <f t="shared" si="3"/>
        <v>0</v>
      </c>
      <c r="S28" s="8">
        <f t="shared" si="4"/>
        <v>0</v>
      </c>
      <c r="T28" s="8">
        <f t="shared" si="0"/>
        <v>0</v>
      </c>
      <c r="U28" s="8">
        <f t="shared" si="1"/>
        <v>0</v>
      </c>
      <c r="V28" s="168"/>
      <c r="W28" s="9"/>
      <c r="X28" s="9"/>
    </row>
    <row r="29" spans="1:24" ht="106.5" customHeight="1">
      <c r="A29" s="18" t="s">
        <v>25</v>
      </c>
      <c r="B29" s="18" t="s">
        <v>321</v>
      </c>
      <c r="C29" s="18">
        <v>2017</v>
      </c>
      <c r="D29" s="18" t="str">
        <f>MID(Tabla111[[#This Row],[NO. CONSECUTIVO HALLAZGO
(CÓD. ICBF)]],1,9)</f>
        <v>AF-CGR-20</v>
      </c>
      <c r="E29" s="18" t="s">
        <v>323</v>
      </c>
      <c r="F29" s="18" t="s">
        <v>324</v>
      </c>
      <c r="G29" s="19" t="str">
        <f>MID(Tabla111[[#This Row],[DESCRIPCIÓN DEL HALLAZGO]],1,390)</f>
        <v xml:space="preserve">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v>
      </c>
      <c r="H29" s="19" t="str">
        <f>MID(Tabla111[[#This Row],[CAUSA DEL HALLAZGO]],1,390)</f>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v>
      </c>
      <c r="I29" s="19" t="s">
        <v>327</v>
      </c>
      <c r="J29"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29" s="43" t="str">
        <f>MID(Tabla111[[#This Row],[ACTIVIDADES / DESCRIPCIÓN]],1,390)</f>
        <v>Realizar seguimiento presupuestal identificando los recursos potenciales de constitución de reservas presupuestales excepcionales y el avance en la certificación para pago de reserva</v>
      </c>
      <c r="L29" s="44" t="str">
        <f>MID(Tabla111[[#This Row],[UNIDAD DE MEDIDA]],1,9)</f>
        <v>Acta de r</v>
      </c>
      <c r="M29" s="193">
        <v>2</v>
      </c>
      <c r="N29" s="195">
        <v>45231</v>
      </c>
      <c r="O29" s="195">
        <v>45321</v>
      </c>
      <c r="P29" s="8">
        <f t="shared" si="2"/>
        <v>12.9</v>
      </c>
      <c r="R29" s="167">
        <f t="shared" si="3"/>
        <v>0</v>
      </c>
      <c r="S29" s="8">
        <f t="shared" si="4"/>
        <v>0</v>
      </c>
      <c r="T29" s="8">
        <f t="shared" si="0"/>
        <v>0</v>
      </c>
      <c r="U29" s="8">
        <f t="shared" si="1"/>
        <v>0</v>
      </c>
      <c r="V29" s="168"/>
      <c r="W29" s="9"/>
      <c r="X29" s="9"/>
    </row>
    <row r="30" spans="1:24" ht="106.5" customHeight="1">
      <c r="A30" s="18" t="s">
        <v>25</v>
      </c>
      <c r="B30" s="18" t="s">
        <v>321</v>
      </c>
      <c r="C30" s="18">
        <v>2017</v>
      </c>
      <c r="D30" s="18" t="str">
        <f>MID(Tabla111[[#This Row],[NO. CONSECUTIVO HALLAZGO
(CÓD. ICBF)]],1,9)</f>
        <v>AF-CGR-20</v>
      </c>
      <c r="E30" s="18" t="s">
        <v>323</v>
      </c>
      <c r="F30" s="18" t="s">
        <v>324</v>
      </c>
      <c r="G30" s="19" t="str">
        <f>MID(Tabla111[[#This Row],[DESCRIPCIÓN DEL HALLAZGO]],1,390)</f>
        <v xml:space="preserve">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v>
      </c>
      <c r="H30" s="19" t="str">
        <f>MID(Tabla111[[#This Row],[CAUSA DEL HALLAZGO]],1,390)</f>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v>
      </c>
      <c r="I30" s="19" t="s">
        <v>327</v>
      </c>
      <c r="J30"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30" s="43" t="str">
        <f>MID(Tabla111[[#This Row],[ACTIVIDADES / DESCRIPCIÓN]],1,390)</f>
        <v xml:space="preserve">Verificar la adecuada constitución de reservas excepcionales </v>
      </c>
      <c r="L30" s="44" t="str">
        <f>MID(Tabla111[[#This Row],[UNIDAD DE MEDIDA]],1,9)</f>
        <v xml:space="preserve">Correo </v>
      </c>
      <c r="M30" s="193">
        <v>1</v>
      </c>
      <c r="N30" s="195">
        <v>45292</v>
      </c>
      <c r="O30" s="195">
        <v>45322</v>
      </c>
      <c r="P30" s="8">
        <f t="shared" si="2"/>
        <v>4.3</v>
      </c>
      <c r="R30" s="167">
        <f t="shared" si="3"/>
        <v>0</v>
      </c>
      <c r="S30" s="8">
        <f t="shared" si="4"/>
        <v>0</v>
      </c>
      <c r="T30" s="8">
        <f t="shared" si="0"/>
        <v>0</v>
      </c>
      <c r="U30" s="8">
        <f t="shared" si="1"/>
        <v>0</v>
      </c>
      <c r="V30" s="168"/>
      <c r="W30" s="9"/>
      <c r="X30" s="9"/>
    </row>
    <row r="31" spans="1:24" ht="106.5" customHeight="1">
      <c r="A31" s="18" t="s">
        <v>25</v>
      </c>
      <c r="B31" s="18" t="s">
        <v>36</v>
      </c>
      <c r="C31" s="18">
        <v>2022</v>
      </c>
      <c r="D31" s="18" t="str">
        <f>MID(Tabla111[[#This Row],[NO. CONSECUTIVO HALLAZGO
(CÓD. ICBF)]],1,9)</f>
        <v>AF-CGR-20</v>
      </c>
      <c r="E31" s="18" t="s">
        <v>148</v>
      </c>
      <c r="F31" s="18" t="s">
        <v>324</v>
      </c>
      <c r="G31"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31"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31" s="19" t="s">
        <v>334</v>
      </c>
      <c r="J31" s="19" t="str">
        <f>MID(Tabla111[[#This Row],[ACCIÓN DE MEJORA]],1,390)</f>
        <v>Adelantar el proceso de saneamiento de las edificaciones en propiedad ajena de la Regional Cauca.</v>
      </c>
      <c r="K31" s="43" t="str">
        <f>MID(Tabla111[[#This Row],[ACTIVIDADES / DESCRIPCIÓN]],1,390)</f>
        <v>1. Identificar las edificaciones en propiedad ajena que requieren ser legalizadas para adelantar el proceso de saneamiento de la Regional</v>
      </c>
      <c r="L31" s="44" t="str">
        <f>MID(Tabla111[[#This Row],[UNIDAD DE MEDIDA]],1,9)</f>
        <v>Reporte A</v>
      </c>
      <c r="M31" s="193">
        <v>1</v>
      </c>
      <c r="N31" s="194">
        <v>45139</v>
      </c>
      <c r="O31" s="194">
        <v>45199</v>
      </c>
      <c r="P31" s="8">
        <f t="shared" si="2"/>
        <v>8.6</v>
      </c>
      <c r="R31" s="167">
        <f t="shared" si="3"/>
        <v>0</v>
      </c>
      <c r="S31" s="8">
        <f t="shared" si="4"/>
        <v>0</v>
      </c>
      <c r="T31" s="8">
        <f t="shared" si="0"/>
        <v>0</v>
      </c>
      <c r="U31" s="8">
        <f t="shared" si="1"/>
        <v>0</v>
      </c>
      <c r="V31" s="168"/>
      <c r="W31" s="9"/>
      <c r="X31" s="9"/>
    </row>
    <row r="32" spans="1:24" ht="106.5" customHeight="1">
      <c r="A32" s="18" t="s">
        <v>25</v>
      </c>
      <c r="B32" s="18" t="s">
        <v>36</v>
      </c>
      <c r="C32" s="18">
        <v>2022</v>
      </c>
      <c r="D32" s="18" t="str">
        <f>MID(Tabla111[[#This Row],[NO. CONSECUTIVO HALLAZGO
(CÓD. ICBF)]],1,9)</f>
        <v>AF-CGR-20</v>
      </c>
      <c r="E32" s="18" t="s">
        <v>148</v>
      </c>
      <c r="F32" s="18" t="s">
        <v>324</v>
      </c>
      <c r="G32"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32"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32" s="19" t="s">
        <v>334</v>
      </c>
      <c r="J32" s="19" t="str">
        <f>MID(Tabla111[[#This Row],[ACCIÓN DE MEJORA]],1,390)</f>
        <v>Adelantar el proceso de saneamiento de las edificaciones en propiedad ajena de la Regional Cauca.</v>
      </c>
      <c r="K32" s="43" t="str">
        <f>MID(Tabla111[[#This Row],[ACTIVIDADES / DESCRIPCIÓN]],1,390)</f>
        <v>2. Solicitar al Grupo de Gestión de Bienes de la Sede Nacional, los soportes de legalización de las edificaciones en propiedad ajena para la Regional Cauca</v>
      </c>
      <c r="L32" s="44" t="str">
        <f>MID(Tabla111[[#This Row],[UNIDAD DE MEDIDA]],1,9)</f>
        <v>Memorando</v>
      </c>
      <c r="M32" s="193">
        <v>1</v>
      </c>
      <c r="N32" s="194">
        <v>45139</v>
      </c>
      <c r="O32" s="194">
        <v>45199</v>
      </c>
      <c r="P32" s="8">
        <f t="shared" si="2"/>
        <v>8.6</v>
      </c>
      <c r="R32" s="167">
        <f t="shared" si="3"/>
        <v>0</v>
      </c>
      <c r="S32" s="8">
        <f t="shared" si="4"/>
        <v>0</v>
      </c>
      <c r="T32" s="8">
        <f t="shared" si="0"/>
        <v>0</v>
      </c>
      <c r="U32" s="8">
        <f t="shared" si="1"/>
        <v>0</v>
      </c>
      <c r="V32" s="168"/>
      <c r="W32" s="9"/>
      <c r="X32" s="9"/>
    </row>
    <row r="33" spans="1:24" ht="106.5" customHeight="1">
      <c r="A33" s="18" t="s">
        <v>25</v>
      </c>
      <c r="B33" s="18" t="s">
        <v>36</v>
      </c>
      <c r="C33" s="18">
        <v>2022</v>
      </c>
      <c r="D33" s="18" t="str">
        <f>MID(Tabla111[[#This Row],[NO. CONSECUTIVO HALLAZGO
(CÓD. ICBF)]],1,9)</f>
        <v>AF-CGR-20</v>
      </c>
      <c r="E33" s="18" t="s">
        <v>148</v>
      </c>
      <c r="F33" s="18" t="s">
        <v>324</v>
      </c>
      <c r="G33"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33"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33" s="19" t="s">
        <v>334</v>
      </c>
      <c r="J33" s="19" t="str">
        <f>MID(Tabla111[[#This Row],[ACCIÓN DE MEJORA]],1,390)</f>
        <v>Adelantar el proceso de saneamiento de las edificaciones en propiedad ajena de la Regional Cauca.</v>
      </c>
      <c r="K33" s="43" t="str">
        <f>MID(Tabla111[[#This Row],[ACTIVIDADES / DESCRIPCIÓN]],1,390)</f>
        <v xml:space="preserve">3. Realizar Comité de Gestión de Bienes relacionada con la legalización de baja de las edificaciones en propiedad ajena e informar a los entes territoriales
</v>
      </c>
      <c r="L33" s="44" t="str">
        <f>MID(Tabla111[[#This Row],[UNIDAD DE MEDIDA]],1,9)</f>
        <v>Acta</v>
      </c>
      <c r="M33" s="193">
        <v>1</v>
      </c>
      <c r="N33" s="195">
        <v>45170</v>
      </c>
      <c r="O33" s="195">
        <v>45260</v>
      </c>
      <c r="P33" s="8">
        <f t="shared" si="2"/>
        <v>12.9</v>
      </c>
      <c r="R33" s="167">
        <f t="shared" si="3"/>
        <v>0</v>
      </c>
      <c r="S33" s="8">
        <f t="shared" si="4"/>
        <v>0</v>
      </c>
      <c r="T33" s="8">
        <f t="shared" si="0"/>
        <v>0</v>
      </c>
      <c r="U33" s="8">
        <f t="shared" si="1"/>
        <v>0</v>
      </c>
      <c r="V33" s="168"/>
      <c r="W33" s="9"/>
      <c r="X33" s="9"/>
    </row>
    <row r="34" spans="1:24" ht="106.5" customHeight="1">
      <c r="A34" s="18" t="s">
        <v>25</v>
      </c>
      <c r="B34" s="18" t="s">
        <v>36</v>
      </c>
      <c r="C34" s="18">
        <v>2022</v>
      </c>
      <c r="D34" s="18" t="str">
        <f>MID(Tabla111[[#This Row],[NO. CONSECUTIVO HALLAZGO
(CÓD. ICBF)]],1,9)</f>
        <v>AF-CGR-20</v>
      </c>
      <c r="E34" s="18" t="s">
        <v>148</v>
      </c>
      <c r="F34" s="18" t="s">
        <v>324</v>
      </c>
      <c r="G34"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34"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34" s="19" t="s">
        <v>334</v>
      </c>
      <c r="J34" s="19" t="str">
        <f>MID(Tabla111[[#This Row],[ACCIÓN DE MEJORA]],1,390)</f>
        <v>Adelantar el proceso de saneamiento de las edificaciones en propiedad ajena de la Regional Cauca.</v>
      </c>
      <c r="K34" s="43" t="str">
        <f>MID(Tabla111[[#This Row],[ACTIVIDADES / DESCRIPCIÓN]],1,390)</f>
        <v>4. Realizar seguimiento y verificación a los ajustes registrados con relación a la baja de los inmuebles en el aplicativo SEVEN y SIIF Nación de la Regional</v>
      </c>
      <c r="L34" s="44" t="str">
        <f>MID(Tabla111[[#This Row],[UNIDAD DE MEDIDA]],1,9)</f>
        <v>Reporte S</v>
      </c>
      <c r="M34" s="193">
        <v>1</v>
      </c>
      <c r="N34" s="195">
        <v>45231</v>
      </c>
      <c r="O34" s="195">
        <v>45382</v>
      </c>
      <c r="P34" s="8">
        <f t="shared" si="2"/>
        <v>21.6</v>
      </c>
      <c r="R34" s="167">
        <f t="shared" si="3"/>
        <v>0</v>
      </c>
      <c r="S34" s="8">
        <f t="shared" si="4"/>
        <v>0</v>
      </c>
      <c r="T34" s="8">
        <f t="shared" si="0"/>
        <v>0</v>
      </c>
      <c r="U34" s="8">
        <f t="shared" si="1"/>
        <v>0</v>
      </c>
      <c r="V34" s="168"/>
      <c r="W34" s="9"/>
      <c r="X34" s="9"/>
    </row>
    <row r="35" spans="1:24" ht="106.5" customHeight="1">
      <c r="A35" s="18" t="s">
        <v>25</v>
      </c>
      <c r="B35" s="18" t="s">
        <v>36</v>
      </c>
      <c r="C35" s="18">
        <v>2022</v>
      </c>
      <c r="D35" s="18" t="str">
        <f>MID(Tabla111[[#This Row],[NO. CONSECUTIVO HALLAZGO
(CÓD. ICBF)]],1,9)</f>
        <v>AF-CGR-20</v>
      </c>
      <c r="E35" s="18" t="s">
        <v>342</v>
      </c>
      <c r="F35" s="18" t="s">
        <v>324</v>
      </c>
      <c r="G35"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35"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35" s="19" t="s">
        <v>343</v>
      </c>
      <c r="J35" s="19" t="str">
        <f>MID(Tabla111[[#This Row],[ACCIÓN DE MEJORA]],1,390)</f>
        <v>Transferir el hallazgo a la Dirección Administrativa del Nivel Nacional, por ser los competentes del análisis y ajustes de la Guía de Gestión de Bienes y el Sistema de Información Financiera SEVEN.</v>
      </c>
      <c r="K35" s="43" t="str">
        <f>MID(Tabla111[[#This Row],[ACTIVIDADES / DESCRIPCIÓN]],1,390)</f>
        <v>1. Remitir comunicación a la Dirección Administrativa del Nivel Nacional del Hallazgo N° 7, solicitando compartir el informe explicativo sobre la aplicación de la Guía de Gestión de Bienes V4 vigencia 2022 (Vida útil, relacionado con el avalúo de inmuebles)</v>
      </c>
      <c r="L35" s="44" t="str">
        <f>MID(Tabla111[[#This Row],[UNIDAD DE MEDIDA]],1,9)</f>
        <v>Comunicac</v>
      </c>
      <c r="M35" s="193">
        <v>1</v>
      </c>
      <c r="N35" s="195">
        <v>45170</v>
      </c>
      <c r="O35" s="195">
        <v>45199</v>
      </c>
      <c r="P35" s="8">
        <f t="shared" si="2"/>
        <v>4.0999999999999996</v>
      </c>
      <c r="R35" s="167">
        <f t="shared" si="3"/>
        <v>0</v>
      </c>
      <c r="S35" s="8">
        <f t="shared" si="4"/>
        <v>0</v>
      </c>
      <c r="T35" s="8">
        <f t="shared" si="0"/>
        <v>0</v>
      </c>
      <c r="U35" s="8">
        <f t="shared" si="1"/>
        <v>0</v>
      </c>
      <c r="V35" s="168"/>
      <c r="W35" s="9"/>
      <c r="X35" s="9"/>
    </row>
    <row r="36" spans="1:24" ht="106.5" customHeight="1">
      <c r="A36" s="18" t="s">
        <v>25</v>
      </c>
      <c r="B36" s="18" t="s">
        <v>36</v>
      </c>
      <c r="C36" s="18">
        <v>2022</v>
      </c>
      <c r="D36" s="18" t="str">
        <f>MID(Tabla111[[#This Row],[NO. CONSECUTIVO HALLAZGO
(CÓD. ICBF)]],1,9)</f>
        <v>AF-CGR-20</v>
      </c>
      <c r="E36" s="18" t="s">
        <v>342</v>
      </c>
      <c r="F36" s="18" t="s">
        <v>324</v>
      </c>
      <c r="G36"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36"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36" s="19" t="s">
        <v>343</v>
      </c>
      <c r="J36" s="19" t="str">
        <f>MID(Tabla111[[#This Row],[ACCIÓN DE MEJORA]],1,390)</f>
        <v>Transferir el hallazgo a la Dirección Administrativa del Nivel Nacional, por ser los competentes del análisis y ajustes de la Guía de Gestión de Bienes y el Sistema de Información Financiera SEVEN.</v>
      </c>
      <c r="K36" s="43" t="str">
        <f>MID(Tabla111[[#This Row],[ACTIVIDADES / DESCRIPCIÓN]],1,390)</f>
        <v>2. Aportar al ente de control el Informe  explicativo elaborado por el Grupo de Gestión de Bienes en razón  a la aplicación de la Guía de Gestión de Bienes V4 vigencia 2022 (Vida útil, relacionado con el avalúo de inmuebles)</v>
      </c>
      <c r="L36" s="44" t="str">
        <f>MID(Tabla111[[#This Row],[UNIDAD DE MEDIDA]],1,9)</f>
        <v>Informe</v>
      </c>
      <c r="M36" s="193">
        <v>1</v>
      </c>
      <c r="N36" s="195">
        <v>45231</v>
      </c>
      <c r="O36" s="195">
        <v>45291</v>
      </c>
      <c r="P36" s="8">
        <f t="shared" si="2"/>
        <v>8.6</v>
      </c>
      <c r="R36" s="167">
        <f t="shared" si="3"/>
        <v>0</v>
      </c>
      <c r="S36" s="8">
        <f t="shared" si="4"/>
        <v>0</v>
      </c>
      <c r="T36" s="8">
        <f t="shared" si="0"/>
        <v>0</v>
      </c>
      <c r="U36" s="8">
        <f t="shared" si="1"/>
        <v>0</v>
      </c>
      <c r="V36" s="168"/>
      <c r="W36" s="9"/>
      <c r="X36" s="9"/>
    </row>
    <row r="37" spans="1:24" ht="106.5" customHeight="1">
      <c r="A37" s="18" t="s">
        <v>25</v>
      </c>
      <c r="B37" s="18" t="s">
        <v>36</v>
      </c>
      <c r="C37" s="18">
        <v>2022</v>
      </c>
      <c r="D37" s="18" t="str">
        <f>MID(Tabla111[[#This Row],[NO. CONSECUTIVO HALLAZGO
(CÓD. ICBF)]],1,9)</f>
        <v>AF-CGR-20</v>
      </c>
      <c r="E37" s="18" t="s">
        <v>348</v>
      </c>
      <c r="F37" s="18" t="s">
        <v>324</v>
      </c>
      <c r="G37"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37"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37" s="19" t="s">
        <v>351</v>
      </c>
      <c r="J37"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pertinentes en torno a la calidad de los servicios </v>
      </c>
      <c r="K37" s="43" t="str">
        <f>MID(Tabla111[[#This Row],[ACTIVIDADES / DESCRIPCIÓN]],1,390)</f>
        <v xml:space="preserve">1. Establecer cronograma de seguimiento presupuestal por dependencia </v>
      </c>
      <c r="L37" s="44" t="str">
        <f>MID(Tabla111[[#This Row],[UNIDAD DE MEDIDA]],1,9)</f>
        <v>Cronogram</v>
      </c>
      <c r="M37" s="193">
        <v>1</v>
      </c>
      <c r="N37" s="194">
        <v>45139</v>
      </c>
      <c r="O37" s="194">
        <v>45199</v>
      </c>
      <c r="P37" s="8">
        <f t="shared" si="2"/>
        <v>8.6</v>
      </c>
      <c r="R37" s="167">
        <f t="shared" si="3"/>
        <v>0</v>
      </c>
      <c r="S37" s="8">
        <f t="shared" si="4"/>
        <v>0</v>
      </c>
      <c r="T37" s="8">
        <f t="shared" si="0"/>
        <v>0</v>
      </c>
      <c r="U37" s="8">
        <f t="shared" si="1"/>
        <v>0</v>
      </c>
      <c r="V37" s="168"/>
      <c r="W37" s="9"/>
      <c r="X37" s="9"/>
    </row>
    <row r="38" spans="1:24" ht="106.5" customHeight="1">
      <c r="A38" s="18" t="s">
        <v>25</v>
      </c>
      <c r="B38" s="18" t="s">
        <v>36</v>
      </c>
      <c r="C38" s="18">
        <v>2022</v>
      </c>
      <c r="D38" s="18" t="str">
        <f>MID(Tabla111[[#This Row],[NO. CONSECUTIVO HALLAZGO
(CÓD. ICBF)]],1,9)</f>
        <v>AF-CGR-20</v>
      </c>
      <c r="E38" s="18" t="s">
        <v>348</v>
      </c>
      <c r="F38" s="18" t="s">
        <v>324</v>
      </c>
      <c r="G38"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38"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38" s="19" t="s">
        <v>351</v>
      </c>
      <c r="J38"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pertinentes en torno a la calidad de los servicios </v>
      </c>
      <c r="K38" s="43" t="str">
        <f>MID(Tabla111[[#This Row],[ACTIVIDADES / DESCRIPCIÓN]],1,390)</f>
        <v xml:space="preserve">2. Realizar el seguimiento presupuestal por Centro Zonal y Grupo de Asistencia Técnica, identificando recursos de inejecución para liberación </v>
      </c>
      <c r="L38" s="44" t="str">
        <f>MID(Tabla111[[#This Row],[UNIDAD DE MEDIDA]],1,9)</f>
        <v>Acta de r</v>
      </c>
      <c r="M38" s="193">
        <v>8</v>
      </c>
      <c r="N38" s="195">
        <v>45170</v>
      </c>
      <c r="O38" s="195">
        <v>45230</v>
      </c>
      <c r="P38" s="8">
        <f t="shared" si="2"/>
        <v>8.6</v>
      </c>
      <c r="R38" s="167">
        <f t="shared" si="3"/>
        <v>0</v>
      </c>
      <c r="S38" s="8">
        <f t="shared" si="4"/>
        <v>0</v>
      </c>
      <c r="T38" s="8">
        <f t="shared" si="0"/>
        <v>0</v>
      </c>
      <c r="U38" s="8">
        <f t="shared" si="1"/>
        <v>0</v>
      </c>
      <c r="V38" s="168"/>
      <c r="W38" s="9"/>
      <c r="X38" s="9"/>
    </row>
    <row r="39" spans="1:24" ht="106.5" customHeight="1">
      <c r="A39" s="18" t="s">
        <v>25</v>
      </c>
      <c r="B39" s="18" t="s">
        <v>36</v>
      </c>
      <c r="C39" s="18">
        <v>2022</v>
      </c>
      <c r="D39" s="18" t="str">
        <f>MID(Tabla111[[#This Row],[NO. CONSECUTIVO HALLAZGO
(CÓD. ICBF)]],1,9)</f>
        <v>AF-CGR-20</v>
      </c>
      <c r="E39" s="18" t="s">
        <v>348</v>
      </c>
      <c r="F39" s="18" t="s">
        <v>324</v>
      </c>
      <c r="G39"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39"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39" s="19" t="s">
        <v>351</v>
      </c>
      <c r="J39"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pertinentes en torno a la calidad de los servicios </v>
      </c>
      <c r="K39" s="43" t="str">
        <f>MID(Tabla111[[#This Row],[ACTIVIDADES / DESCRIPCIÓN]],1,390)</f>
        <v xml:space="preserve">3. Verificar la efectiva liberación de recursos comprometidos en los contratos de aporte, por parte de los supervisores de contrato </v>
      </c>
      <c r="L39" s="44" t="str">
        <f>MID(Tabla111[[#This Row],[UNIDAD DE MEDIDA]],1,9)</f>
        <v>Acta de r</v>
      </c>
      <c r="M39" s="193">
        <v>1</v>
      </c>
      <c r="N39" s="195">
        <v>45231</v>
      </c>
      <c r="O39" s="195">
        <v>45260</v>
      </c>
      <c r="P39" s="8">
        <f t="shared" si="2"/>
        <v>4.0999999999999996</v>
      </c>
      <c r="R39" s="167">
        <f t="shared" si="3"/>
        <v>0</v>
      </c>
      <c r="S39" s="8">
        <f t="shared" si="4"/>
        <v>0</v>
      </c>
      <c r="T39" s="8">
        <f t="shared" si="0"/>
        <v>0</v>
      </c>
      <c r="U39" s="8">
        <f t="shared" si="1"/>
        <v>0</v>
      </c>
      <c r="V39" s="168"/>
      <c r="W39" s="9"/>
      <c r="X39" s="9"/>
    </row>
    <row r="40" spans="1:24" ht="106.5" customHeight="1">
      <c r="A40" s="18" t="s">
        <v>25</v>
      </c>
      <c r="B40" s="18" t="s">
        <v>36</v>
      </c>
      <c r="C40" s="18">
        <v>2022</v>
      </c>
      <c r="D40" s="18" t="str">
        <f>MID(Tabla111[[#This Row],[NO. CONSECUTIVO HALLAZGO
(CÓD. ICBF)]],1,9)</f>
        <v>AF-CGR-20</v>
      </c>
      <c r="E40" s="18" t="s">
        <v>348</v>
      </c>
      <c r="F40" s="18" t="s">
        <v>324</v>
      </c>
      <c r="G40"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40"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40" s="19" t="s">
        <v>351</v>
      </c>
      <c r="J40"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pertinentes en torno a la calidad de los servicios </v>
      </c>
      <c r="K40" s="43" t="str">
        <f>MID(Tabla111[[#This Row],[ACTIVIDADES / DESCRIPCIÓN]],1,390)</f>
        <v>4. Comunicar las acciones administrativas a los supervisores de contrato de aporte por incumplimiento en la liberación de los recursos</v>
      </c>
      <c r="L40" s="44" t="str">
        <f>MID(Tabla111[[#This Row],[UNIDAD DE MEDIDA]],1,9)</f>
        <v>Memorando</v>
      </c>
      <c r="M40" s="193">
        <v>1</v>
      </c>
      <c r="N40" s="195">
        <v>45261</v>
      </c>
      <c r="O40" s="195">
        <v>45291</v>
      </c>
      <c r="P40" s="8">
        <f t="shared" si="2"/>
        <v>4.3</v>
      </c>
      <c r="R40" s="167">
        <f t="shared" si="3"/>
        <v>0</v>
      </c>
      <c r="S40" s="8">
        <f t="shared" si="4"/>
        <v>0</v>
      </c>
      <c r="T40" s="8">
        <f t="shared" si="0"/>
        <v>0</v>
      </c>
      <c r="U40" s="8">
        <f t="shared" si="1"/>
        <v>0</v>
      </c>
      <c r="V40" s="168"/>
      <c r="W40" s="9"/>
      <c r="X40" s="9"/>
    </row>
    <row r="41" spans="1:24" ht="106.5" customHeight="1">
      <c r="A41" s="18" t="s">
        <v>25</v>
      </c>
      <c r="B41" s="18" t="s">
        <v>36</v>
      </c>
      <c r="C41" s="18">
        <v>2022</v>
      </c>
      <c r="D41" s="18" t="str">
        <f>MID(Tabla111[[#This Row],[NO. CONSECUTIVO HALLAZGO
(CÓD. ICBF)]],1,9)</f>
        <v>AF-CGR-20</v>
      </c>
      <c r="E41" s="18" t="s">
        <v>359</v>
      </c>
      <c r="F41" s="18" t="s">
        <v>324</v>
      </c>
      <c r="G41"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41"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41" s="19" t="s">
        <v>362</v>
      </c>
      <c r="J41" s="19" t="str">
        <f>MID(Tabla111[[#This Row],[ACCIÓN DE MEJORA]],1,390)</f>
        <v>Realizar análisis y seguimiento a la ejecución presupuestal para garantizar la liberación oportuna de los recursos de inejecución, valor real a certificar para pago, que permita establecer el valor real de reserva según las condiciones estipuladas en la normatividad vigente</v>
      </c>
      <c r="K41" s="43" t="str">
        <f>MID(Tabla111[[#This Row],[ACTIVIDADES / DESCRIPCIÓN]],1,390)</f>
        <v xml:space="preserve">1. Establecer cronograma de seguimiento presupuestal por dependencia </v>
      </c>
      <c r="L41" s="44" t="str">
        <f>MID(Tabla111[[#This Row],[UNIDAD DE MEDIDA]],1,9)</f>
        <v>Cronogram</v>
      </c>
      <c r="M41" s="193">
        <v>1</v>
      </c>
      <c r="N41" s="194">
        <v>45139</v>
      </c>
      <c r="O41" s="194">
        <v>45199</v>
      </c>
      <c r="P41" s="8">
        <f t="shared" si="2"/>
        <v>8.6</v>
      </c>
      <c r="R41" s="167">
        <f t="shared" si="3"/>
        <v>0</v>
      </c>
      <c r="S41" s="8">
        <f t="shared" si="4"/>
        <v>0</v>
      </c>
      <c r="T41" s="8">
        <f t="shared" si="0"/>
        <v>0</v>
      </c>
      <c r="U41" s="8">
        <f t="shared" si="1"/>
        <v>0</v>
      </c>
      <c r="V41" s="168"/>
      <c r="W41" s="9"/>
      <c r="X41" s="9"/>
    </row>
    <row r="42" spans="1:24" ht="106.5" customHeight="1">
      <c r="A42" s="18" t="s">
        <v>25</v>
      </c>
      <c r="B42" s="18" t="s">
        <v>36</v>
      </c>
      <c r="C42" s="18">
        <v>2022</v>
      </c>
      <c r="D42" s="18" t="str">
        <f>MID(Tabla111[[#This Row],[NO. CONSECUTIVO HALLAZGO
(CÓD. ICBF)]],1,9)</f>
        <v>AF-CGR-20</v>
      </c>
      <c r="E42" s="18" t="s">
        <v>359</v>
      </c>
      <c r="F42" s="18" t="s">
        <v>324</v>
      </c>
      <c r="G42"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42"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42" s="19" t="s">
        <v>362</v>
      </c>
      <c r="J42" s="19" t="str">
        <f>MID(Tabla111[[#This Row],[ACCIÓN DE MEJORA]],1,390)</f>
        <v>Realizar análisis y seguimiento a la ejecución presupuestal para garantizar la liberación oportuna de los recursos de inejecución, valor real a certificar para pago, que permita establecer el valor real de reserva según las condiciones estipuladas en la normatividad vigente</v>
      </c>
      <c r="K42" s="43" t="str">
        <f>MID(Tabla111[[#This Row],[ACTIVIDADES / DESCRIPCIÓN]],1,390)</f>
        <v xml:space="preserve">2. Realizar seguimiento presupuestal identificando recursos de inejecución, valor certificado y los recursos potenciales de constitución de reservas presupuestales excepcionales </v>
      </c>
      <c r="L42" s="44" t="str">
        <f>MID(Tabla111[[#This Row],[UNIDAD DE MEDIDA]],1,9)</f>
        <v>Acta de r</v>
      </c>
      <c r="M42" s="193">
        <v>8</v>
      </c>
      <c r="N42" s="195">
        <v>45170</v>
      </c>
      <c r="O42" s="195">
        <v>45230</v>
      </c>
      <c r="P42" s="8">
        <f t="shared" si="2"/>
        <v>8.6</v>
      </c>
      <c r="R42" s="167">
        <f t="shared" si="3"/>
        <v>0</v>
      </c>
      <c r="S42" s="8">
        <f t="shared" si="4"/>
        <v>0</v>
      </c>
      <c r="T42" s="8">
        <f t="shared" si="0"/>
        <v>0</v>
      </c>
      <c r="U42" s="8">
        <f t="shared" si="1"/>
        <v>0</v>
      </c>
      <c r="V42" s="168"/>
      <c r="W42" s="9"/>
      <c r="X42" s="9"/>
    </row>
    <row r="43" spans="1:24" ht="106.5" customHeight="1">
      <c r="A43" s="18" t="s">
        <v>25</v>
      </c>
      <c r="B43" s="18" t="s">
        <v>36</v>
      </c>
      <c r="C43" s="18">
        <v>2022</v>
      </c>
      <c r="D43" s="18" t="str">
        <f>MID(Tabla111[[#This Row],[NO. CONSECUTIVO HALLAZGO
(CÓD. ICBF)]],1,9)</f>
        <v>AF-CGR-20</v>
      </c>
      <c r="E43" s="18" t="s">
        <v>359</v>
      </c>
      <c r="F43" s="18" t="s">
        <v>324</v>
      </c>
      <c r="G43"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43"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43" s="19" t="s">
        <v>362</v>
      </c>
      <c r="J43" s="19" t="str">
        <f>MID(Tabla111[[#This Row],[ACCIÓN DE MEJORA]],1,390)</f>
        <v>Realizar análisis y seguimiento a la ejecución presupuestal para garantizar la liberación oportuna de los recursos de inejecución, valor real a certificar para pago, que permita establecer el valor real de reserva según las condiciones estipuladas en la normatividad vigente</v>
      </c>
      <c r="K43" s="43" t="str">
        <f>MID(Tabla111[[#This Row],[ACTIVIDADES / DESCRIPCIÓN]],1,390)</f>
        <v xml:space="preserve">3. Verificar la efectiva liberación de recursos de inejecución comprometidos en los contratos de aporte por parte de los supervisores de contrato, el avance en la ejecución presupuestal y los contratos con riesgo de constitución de reservas no excepcionales </v>
      </c>
      <c r="L43" s="44" t="str">
        <f>MID(Tabla111[[#This Row],[UNIDAD DE MEDIDA]],1,9)</f>
        <v>Acta de r</v>
      </c>
      <c r="M43" s="193">
        <v>2</v>
      </c>
      <c r="N43" s="195">
        <v>45139</v>
      </c>
      <c r="O43" s="195">
        <v>45260</v>
      </c>
      <c r="P43" s="8">
        <f t="shared" si="2"/>
        <v>17.3</v>
      </c>
      <c r="R43" s="167">
        <f t="shared" si="3"/>
        <v>0</v>
      </c>
      <c r="S43" s="8">
        <f t="shared" si="4"/>
        <v>0</v>
      </c>
      <c r="T43" s="8">
        <f t="shared" si="0"/>
        <v>0</v>
      </c>
      <c r="U43" s="8">
        <f t="shared" si="1"/>
        <v>0</v>
      </c>
      <c r="V43" s="168"/>
      <c r="W43" s="9"/>
      <c r="X43" s="9"/>
    </row>
    <row r="44" spans="1:24" ht="106.5" customHeight="1">
      <c r="A44" s="18" t="s">
        <v>25</v>
      </c>
      <c r="B44" s="18" t="s">
        <v>36</v>
      </c>
      <c r="C44" s="18">
        <v>2022</v>
      </c>
      <c r="D44" s="18" t="str">
        <f>MID(Tabla111[[#This Row],[NO. CONSECUTIVO HALLAZGO
(CÓD. ICBF)]],1,9)</f>
        <v>AF-CGR-20</v>
      </c>
      <c r="E44" s="18" t="s">
        <v>359</v>
      </c>
      <c r="F44" s="18" t="s">
        <v>324</v>
      </c>
      <c r="G44"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44"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44" s="19" t="s">
        <v>362</v>
      </c>
      <c r="J44" s="19" t="str">
        <f>MID(Tabla111[[#This Row],[ACCIÓN DE MEJORA]],1,390)</f>
        <v>Realizar análisis y seguimiento a la ejecución presupuestal para garantizar la liberación oportuna de los recursos de inejecución, valor real a certificar para pago, que permita establecer el valor real de reserva según las condiciones estipuladas en la normatividad vigente</v>
      </c>
      <c r="K44" s="43" t="str">
        <f>MID(Tabla111[[#This Row],[ACTIVIDADES / DESCRIPCIÓN]],1,390)</f>
        <v>4. Comunicar las acciones administrativas a los supervisores de contrato de aporte por incumplimiento en la liberación de los recursos</v>
      </c>
      <c r="L44" s="44" t="str">
        <f>MID(Tabla111[[#This Row],[UNIDAD DE MEDIDA]],1,9)</f>
        <v>Memorando</v>
      </c>
      <c r="M44" s="193">
        <v>1</v>
      </c>
      <c r="N44" s="195">
        <v>45261</v>
      </c>
      <c r="O44" s="195">
        <v>45291</v>
      </c>
      <c r="P44" s="8">
        <f t="shared" si="2"/>
        <v>4.3</v>
      </c>
      <c r="R44" s="167">
        <f t="shared" si="3"/>
        <v>0</v>
      </c>
      <c r="S44" s="8">
        <f t="shared" si="4"/>
        <v>0</v>
      </c>
      <c r="T44" s="8">
        <f t="shared" si="0"/>
        <v>0</v>
      </c>
      <c r="U44" s="8">
        <f t="shared" si="1"/>
        <v>0</v>
      </c>
      <c r="V44" s="168"/>
      <c r="W44" s="9"/>
      <c r="X44" s="9"/>
    </row>
    <row r="45" spans="1:24" ht="106.5" customHeight="1">
      <c r="A45" s="18" t="s">
        <v>25</v>
      </c>
      <c r="B45" s="18" t="s">
        <v>36</v>
      </c>
      <c r="C45" s="18">
        <v>2022</v>
      </c>
      <c r="D45" s="18" t="str">
        <f>MID(Tabla111[[#This Row],[NO. CONSECUTIVO HALLAZGO
(CÓD. ICBF)]],1,9)</f>
        <v>AF-CGR-20</v>
      </c>
      <c r="E45" s="18" t="s">
        <v>367</v>
      </c>
      <c r="F45" s="18" t="s">
        <v>324</v>
      </c>
      <c r="G45"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45"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45" s="19" t="s">
        <v>370</v>
      </c>
      <c r="J45"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45" s="43" t="str">
        <f>MID(Tabla111[[#This Row],[ACTIVIDADES / DESCRIPCIÓN]],1,390)</f>
        <v>1. Identificar los saldos de reservas pendientes por pago y/o liberación vigencia 2022.</v>
      </c>
      <c r="L45" s="44" t="str">
        <f>MID(Tabla111[[#This Row],[UNIDAD DE MEDIDA]],1,9)</f>
        <v>Acta de r</v>
      </c>
      <c r="M45" s="193">
        <v>1</v>
      </c>
      <c r="N45" s="194">
        <v>45139</v>
      </c>
      <c r="O45" s="194">
        <v>45199</v>
      </c>
      <c r="P45" s="8">
        <f t="shared" si="2"/>
        <v>8.6</v>
      </c>
      <c r="R45" s="167">
        <f t="shared" si="3"/>
        <v>0</v>
      </c>
      <c r="S45" s="8">
        <f t="shared" si="4"/>
        <v>0</v>
      </c>
      <c r="T45" s="8">
        <f t="shared" si="0"/>
        <v>0</v>
      </c>
      <c r="U45" s="8">
        <f t="shared" si="1"/>
        <v>0</v>
      </c>
      <c r="V45" s="168"/>
      <c r="W45" s="9"/>
      <c r="X45" s="9"/>
    </row>
    <row r="46" spans="1:24" ht="106.5" customHeight="1">
      <c r="A46" s="18" t="s">
        <v>25</v>
      </c>
      <c r="B46" s="18" t="s">
        <v>36</v>
      </c>
      <c r="C46" s="18">
        <v>2022</v>
      </c>
      <c r="D46" s="18" t="str">
        <f>MID(Tabla111[[#This Row],[NO. CONSECUTIVO HALLAZGO
(CÓD. ICBF)]],1,9)</f>
        <v>AF-CGR-20</v>
      </c>
      <c r="E46" s="18" t="s">
        <v>367</v>
      </c>
      <c r="F46" s="18" t="s">
        <v>324</v>
      </c>
      <c r="G46"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46"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46" s="46" t="s">
        <v>370</v>
      </c>
      <c r="J46"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46" s="43" t="str">
        <f>MID(Tabla111[[#This Row],[ACTIVIDADES / DESCRIPCIÓN]],1,390)</f>
        <v>2. Realizar seguimiento y verificación al pago y/o liberación de reservas presupuestales vigencia 2022.</v>
      </c>
      <c r="L46" s="44" t="str">
        <f>MID(Tabla111[[#This Row],[UNIDAD DE MEDIDA]],1,9)</f>
        <v>Acta de r</v>
      </c>
      <c r="M46" s="193">
        <v>1</v>
      </c>
      <c r="N46" s="195">
        <v>45170</v>
      </c>
      <c r="O46" s="195">
        <v>45199</v>
      </c>
      <c r="P46" s="8">
        <f t="shared" si="2"/>
        <v>4.0999999999999996</v>
      </c>
      <c r="R46" s="167">
        <f t="shared" si="3"/>
        <v>0</v>
      </c>
      <c r="S46" s="8">
        <f t="shared" si="4"/>
        <v>0</v>
      </c>
      <c r="T46" s="8">
        <f t="shared" si="0"/>
        <v>0</v>
      </c>
      <c r="U46" s="8">
        <f t="shared" si="1"/>
        <v>0</v>
      </c>
      <c r="V46" s="168"/>
      <c r="W46" s="9"/>
      <c r="X46" s="9"/>
    </row>
    <row r="47" spans="1:24" ht="106.5" customHeight="1">
      <c r="A47" s="18" t="s">
        <v>25</v>
      </c>
      <c r="B47" s="18" t="s">
        <v>36</v>
      </c>
      <c r="C47" s="18">
        <v>2022</v>
      </c>
      <c r="D47" s="18" t="str">
        <f>MID(Tabla111[[#This Row],[NO. CONSECUTIVO HALLAZGO
(CÓD. ICBF)]],1,9)</f>
        <v>AF-CGR-20</v>
      </c>
      <c r="E47" s="18" t="s">
        <v>367</v>
      </c>
      <c r="F47" s="18" t="s">
        <v>324</v>
      </c>
      <c r="G47"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47"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47" s="46" t="s">
        <v>370</v>
      </c>
      <c r="J47"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47" s="43" t="str">
        <f>MID(Tabla111[[#This Row],[ACTIVIDADES / DESCRIPCIÓN]],1,390)</f>
        <v>3. Comunicar a los supervisores de contrato, las acciones administrativas relacionadas con el avance en la certificación de pago y/o liberación de los saldos de reservas vigencia 2022.</v>
      </c>
      <c r="L47" s="44" t="str">
        <f>MID(Tabla111[[#This Row],[UNIDAD DE MEDIDA]],1,9)</f>
        <v>Memorando</v>
      </c>
      <c r="M47" s="193">
        <v>1</v>
      </c>
      <c r="N47" s="195">
        <v>45231</v>
      </c>
      <c r="O47" s="195">
        <v>45260</v>
      </c>
      <c r="P47" s="8">
        <f t="shared" si="2"/>
        <v>4.0999999999999996</v>
      </c>
      <c r="R47" s="167">
        <f t="shared" si="3"/>
        <v>0</v>
      </c>
      <c r="S47" s="8">
        <f t="shared" si="4"/>
        <v>0</v>
      </c>
      <c r="T47" s="8">
        <f t="shared" si="0"/>
        <v>0</v>
      </c>
      <c r="U47" s="8">
        <f t="shared" si="1"/>
        <v>0</v>
      </c>
      <c r="V47" s="168"/>
      <c r="W47" s="9"/>
      <c r="X47" s="9"/>
    </row>
    <row r="48" spans="1:24" ht="106.5" customHeight="1">
      <c r="A48" s="18" t="s">
        <v>25</v>
      </c>
      <c r="B48" s="18" t="s">
        <v>36</v>
      </c>
      <c r="C48" s="18">
        <v>2022</v>
      </c>
      <c r="D48" s="18" t="str">
        <f>MID(Tabla111[[#This Row],[NO. CONSECUTIVO HALLAZGO
(CÓD. ICBF)]],1,9)</f>
        <v>AF-CGR-20</v>
      </c>
      <c r="E48" s="18" t="s">
        <v>375</v>
      </c>
      <c r="F48" s="18" t="s">
        <v>324</v>
      </c>
      <c r="G48"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48"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48" s="19" t="s">
        <v>378</v>
      </c>
      <c r="J48" s="19" t="str">
        <f>MID(Tabla111[[#This Row],[ACCIÓN DE MEJORA]],1,390)</f>
        <v xml:space="preserve">Fortalecer competencias de los supervisores de contrato y equipos de supervisión de contrato de primera infancia en el adecuado diligenciamiento del acta de legalización de cuentas </v>
      </c>
      <c r="K48" s="43" t="str">
        <f>MID(Tabla111[[#This Row],[ACTIVIDADES / DESCRIPCIÓN]],1,390)</f>
        <v xml:space="preserve">1. Capacitar a los supervisores de contrato y equipos de supervisión de contrato de los contratos de primera infancia en el adecuado diligenciamiento del acta de legalización de cuentas </v>
      </c>
      <c r="L48" s="44" t="str">
        <f>MID(Tabla111[[#This Row],[UNIDAD DE MEDIDA]],1,9)</f>
        <v>Acta de r</v>
      </c>
      <c r="M48" s="193">
        <v>2</v>
      </c>
      <c r="N48" s="195">
        <v>45139</v>
      </c>
      <c r="O48" s="195">
        <v>45382</v>
      </c>
      <c r="P48" s="8">
        <f t="shared" si="2"/>
        <v>34.700000000000003</v>
      </c>
      <c r="R48" s="167">
        <f t="shared" si="3"/>
        <v>0</v>
      </c>
      <c r="S48" s="8">
        <f t="shared" si="4"/>
        <v>0</v>
      </c>
      <c r="T48" s="8">
        <f t="shared" si="0"/>
        <v>0</v>
      </c>
      <c r="U48" s="8">
        <f t="shared" si="1"/>
        <v>0</v>
      </c>
      <c r="V48" s="168"/>
      <c r="W48" s="9"/>
      <c r="X48" s="9"/>
    </row>
    <row r="49" spans="1:24" ht="106.5" customHeight="1">
      <c r="A49" s="18" t="s">
        <v>25</v>
      </c>
      <c r="B49" s="18" t="s">
        <v>36</v>
      </c>
      <c r="C49" s="18">
        <v>2022</v>
      </c>
      <c r="D49" s="18" t="str">
        <f>MID(Tabla111[[#This Row],[NO. CONSECUTIVO HALLAZGO
(CÓD. ICBF)]],1,9)</f>
        <v>AF-CGR-20</v>
      </c>
      <c r="E49" s="18" t="s">
        <v>375</v>
      </c>
      <c r="F49" s="18" t="s">
        <v>324</v>
      </c>
      <c r="G49"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49"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49" s="19" t="s">
        <v>378</v>
      </c>
      <c r="J49" s="19" t="str">
        <f>MID(Tabla111[[#This Row],[ACCIÓN DE MEJORA]],1,390)</f>
        <v xml:space="preserve">Fortalecer competencias de los supervisores de contrato y equipos de supervisión de contrato de primera infancia en el adecuado diligenciamiento del acta de legalización de cuentas </v>
      </c>
      <c r="K49" s="43" t="str">
        <f>MID(Tabla111[[#This Row],[ACTIVIDADES / DESCRIPCIÓN]],1,390)</f>
        <v>2. Verificar la calidad de diligenciamiento del acta de legalización de cuentas de los contratos de primera infancia (muestra del 10% de los contratos vigentes seleccionados aleatoria)</v>
      </c>
      <c r="L49" s="44" t="str">
        <f>MID(Tabla111[[#This Row],[UNIDAD DE MEDIDA]],1,9)</f>
        <v>Informe</v>
      </c>
      <c r="M49" s="193">
        <v>2</v>
      </c>
      <c r="N49" s="195">
        <v>45170</v>
      </c>
      <c r="O49" s="195">
        <v>45473</v>
      </c>
      <c r="P49" s="8">
        <f t="shared" si="2"/>
        <v>43.3</v>
      </c>
      <c r="R49" s="167">
        <f t="shared" si="3"/>
        <v>0</v>
      </c>
      <c r="S49" s="8">
        <f t="shared" si="4"/>
        <v>0</v>
      </c>
      <c r="T49" s="8">
        <f t="shared" si="0"/>
        <v>0</v>
      </c>
      <c r="U49" s="8">
        <f t="shared" si="1"/>
        <v>0</v>
      </c>
      <c r="V49" s="168"/>
      <c r="W49" s="9"/>
      <c r="X49" s="9"/>
    </row>
    <row r="50" spans="1:24" ht="106.5" customHeight="1">
      <c r="A50" s="18" t="s">
        <v>25</v>
      </c>
      <c r="B50" s="18" t="s">
        <v>36</v>
      </c>
      <c r="C50" s="18">
        <v>2022</v>
      </c>
      <c r="D50" s="18" t="str">
        <f>MID(Tabla111[[#This Row],[NO. CONSECUTIVO HALLAZGO
(CÓD. ICBF)]],1,9)</f>
        <v>AF-CGR-20</v>
      </c>
      <c r="E50" s="18" t="s">
        <v>375</v>
      </c>
      <c r="F50" s="18" t="s">
        <v>324</v>
      </c>
      <c r="G50"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50"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50" s="19" t="s">
        <v>378</v>
      </c>
      <c r="J50" s="19" t="str">
        <f>MID(Tabla111[[#This Row],[ACCIÓN DE MEJORA]],1,390)</f>
        <v xml:space="preserve">Fortalecer competencias de los supervisores de contrato y equipos de supervisión de contrato de primera infancia en el adecuado diligenciamiento del acta de legalización de cuentas </v>
      </c>
      <c r="K50" s="43" t="str">
        <f>MID(Tabla111[[#This Row],[ACTIVIDADES / DESCRIPCIÓN]],1,390)</f>
        <v>3. Comunicar las acciones administrativas a los supervisores de contrato de aporte y equipos de supervisión de los contratos de primera infancia, con relación al inadecuado diligenciamiento del acta de legalización de cuentas de los contratos</v>
      </c>
      <c r="L50" s="44" t="str">
        <f>MID(Tabla111[[#This Row],[UNIDAD DE MEDIDA]],1,9)</f>
        <v>Memorando</v>
      </c>
      <c r="M50" s="193">
        <v>2</v>
      </c>
      <c r="N50" s="195">
        <v>45200</v>
      </c>
      <c r="O50" s="195">
        <v>45504</v>
      </c>
      <c r="P50" s="8">
        <f t="shared" si="2"/>
        <v>43.4</v>
      </c>
      <c r="R50" s="167">
        <f t="shared" si="3"/>
        <v>0</v>
      </c>
      <c r="S50" s="8">
        <f t="shared" si="4"/>
        <v>0</v>
      </c>
      <c r="T50" s="8">
        <f t="shared" si="0"/>
        <v>0</v>
      </c>
      <c r="U50" s="8">
        <f t="shared" si="1"/>
        <v>0</v>
      </c>
      <c r="V50" s="168"/>
      <c r="W50" s="9"/>
      <c r="X50" s="9"/>
    </row>
    <row r="51" spans="1:24" ht="106.5" customHeight="1">
      <c r="A51" s="48" t="s">
        <v>25</v>
      </c>
      <c r="B51" s="48" t="s">
        <v>36</v>
      </c>
      <c r="C51" s="48">
        <v>2022</v>
      </c>
      <c r="D51" s="18" t="str">
        <f>MID(Tabla111[[#This Row],[NO. CONSECUTIVO HALLAZGO
(CÓD. ICBF)]],1,9)</f>
        <v>AF-CGR-20</v>
      </c>
      <c r="E51" s="48" t="s">
        <v>384</v>
      </c>
      <c r="F51" s="48" t="s">
        <v>324</v>
      </c>
      <c r="G51" s="19" t="str">
        <f>MID(Tabla111[[#This Row],[DESCRIPCIÓN DEL HALLAZGO]],1,390)</f>
        <v>Hallazgo N° 22. Reintegro Contrato N° 19005302020 Centro Zonal Indígena (D, F, BA) (Cauca)
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v>
      </c>
      <c r="H51" s="19" t="str">
        <f>MID(Tabla111[[#This Row],[CAUSA DEL HALLAZGO]],1,390)</f>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v>
      </c>
      <c r="I51" s="19" t="s">
        <v>387</v>
      </c>
      <c r="J51" s="19" t="str">
        <f>MID(Tabla111[[#This Row],[ACCIÓN DE MEJORA]],1,390)</f>
        <v>Minimizar reintegros presupuestales de los contratos de aporte de primera infancia, que no son objeto de rendimiento financiero</v>
      </c>
      <c r="K51" s="43" t="str">
        <f>MID(Tabla111[[#This Row],[ACTIVIDADES / DESCRIPCIÓN]],1,390)</f>
        <v>1. Identificar por Centro Zonal los recursos de inejecución, valor certificado y descuentos aplicables en próximas certificaciones de los contratos de aporte de primera infancia.</v>
      </c>
      <c r="L51" s="44" t="str">
        <f>MID(Tabla111[[#This Row],[UNIDAD DE MEDIDA]],1,9)</f>
        <v>Informe</v>
      </c>
      <c r="M51" s="193">
        <v>7</v>
      </c>
      <c r="N51" s="195">
        <v>45170</v>
      </c>
      <c r="O51" s="195">
        <v>45230</v>
      </c>
      <c r="P51" s="8">
        <f t="shared" si="2"/>
        <v>8.6</v>
      </c>
      <c r="R51" s="167">
        <f t="shared" si="3"/>
        <v>0</v>
      </c>
      <c r="S51" s="8">
        <f t="shared" si="4"/>
        <v>0</v>
      </c>
      <c r="T51" s="8">
        <f t="shared" si="0"/>
        <v>0</v>
      </c>
      <c r="U51" s="8">
        <f t="shared" si="1"/>
        <v>0</v>
      </c>
      <c r="V51" s="168"/>
      <c r="W51" s="9"/>
      <c r="X51" s="9"/>
    </row>
    <row r="52" spans="1:24" ht="106.5" customHeight="1">
      <c r="A52" s="48" t="s">
        <v>25</v>
      </c>
      <c r="B52" s="48" t="s">
        <v>36</v>
      </c>
      <c r="C52" s="48">
        <v>2022</v>
      </c>
      <c r="D52" s="18" t="str">
        <f>MID(Tabla111[[#This Row],[NO. CONSECUTIVO HALLAZGO
(CÓD. ICBF)]],1,9)</f>
        <v>AF-CGR-20</v>
      </c>
      <c r="E52" s="48" t="s">
        <v>384</v>
      </c>
      <c r="F52" s="48" t="s">
        <v>324</v>
      </c>
      <c r="G52" s="19" t="str">
        <f>MID(Tabla111[[#This Row],[DESCRIPCIÓN DEL HALLAZGO]],1,390)</f>
        <v>Hallazgo N° 22. Reintegro Contrato N° 19005302020 Centro Zonal Indígena (D, F, BA) (Cauca)
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v>
      </c>
      <c r="H52" s="19" t="str">
        <f>MID(Tabla111[[#This Row],[CAUSA DEL HALLAZGO]],1,390)</f>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v>
      </c>
      <c r="I52" s="19" t="s">
        <v>387</v>
      </c>
      <c r="J52" s="19" t="str">
        <f>MID(Tabla111[[#This Row],[ACCIÓN DE MEJORA]],1,390)</f>
        <v>Minimizar reintegros presupuestales de los contratos de aporte de primera infancia, que no son objeto de rendimiento financiero</v>
      </c>
      <c r="K52" s="43" t="str">
        <f>MID(Tabla111[[#This Row],[ACTIVIDADES / DESCRIPCIÓN]],1,390)</f>
        <v>2. Realizar seguimiento y verificación a los descuentos que apliquen y/o reinversión de los recursos de inejecución de los contratos de aporte de primera infancia, identificados en el informe generado por cada Centro Zonal.</v>
      </c>
      <c r="L52" s="44" t="str">
        <f>MID(Tabla111[[#This Row],[UNIDAD DE MEDIDA]],1,9)</f>
        <v>Acta de r</v>
      </c>
      <c r="M52" s="193">
        <v>7</v>
      </c>
      <c r="N52" s="195">
        <v>45231</v>
      </c>
      <c r="O52" s="195">
        <v>45260</v>
      </c>
      <c r="P52" s="8">
        <f t="shared" si="2"/>
        <v>4.0999999999999996</v>
      </c>
      <c r="R52" s="167">
        <f t="shared" si="3"/>
        <v>0</v>
      </c>
      <c r="S52" s="8">
        <f t="shared" si="4"/>
        <v>0</v>
      </c>
      <c r="T52" s="8">
        <f t="shared" si="0"/>
        <v>0</v>
      </c>
      <c r="U52" s="8">
        <f t="shared" si="1"/>
        <v>0</v>
      </c>
      <c r="V52" s="168"/>
      <c r="W52" s="9"/>
      <c r="X52" s="9"/>
    </row>
    <row r="53" spans="1:24" ht="106.5" customHeight="1">
      <c r="A53" s="18" t="s">
        <v>25</v>
      </c>
      <c r="B53" s="18" t="s">
        <v>36</v>
      </c>
      <c r="C53" s="18">
        <v>2022</v>
      </c>
      <c r="D53" s="18" t="str">
        <f>MID(Tabla111[[#This Row],[NO. CONSECUTIVO HALLAZGO
(CÓD. ICBF)]],1,9)</f>
        <v>AF-CGR-20</v>
      </c>
      <c r="E53" s="18" t="s">
        <v>392</v>
      </c>
      <c r="F53" s="18" t="s">
        <v>324</v>
      </c>
      <c r="G53" s="19" t="str">
        <f>MID(Tabla111[[#This Row],[DESCRIPCIÓN DEL HALLAZGO]],1,390)</f>
        <v>Hallazgo N° 23. Actas de Legalización Centro Zonal Costa Pacífica y Norte (Cauca)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v>
      </c>
      <c r="H53" s="19" t="str">
        <f>MID(Tabla111[[#This Row],[CAUSA DEL HALLAZGO]],1,390)</f>
        <v xml:space="preserve">
Lo anterior se presenta por la aplicación inadecuada de los lineamientos y procedimientos establecidos para el ejercicio de seguimiento presupuestal de los recursos asignados en los contratos de aporte.</v>
      </c>
      <c r="I53" s="19" t="s">
        <v>378</v>
      </c>
      <c r="J53" s="19" t="str">
        <f>MID(Tabla111[[#This Row],[ACCIÓN DE MEJORA]],1,390)</f>
        <v xml:space="preserve">Fortalecer competencias de los supervisores de contrato y equipos de supervisión de contrato de primera infancia en el adecuado diligenciamiento del acta de legalización de cuentas </v>
      </c>
      <c r="K53" s="43" t="str">
        <f>MID(Tabla111[[#This Row],[ACTIVIDADES / DESCRIPCIÓN]],1,390)</f>
        <v xml:space="preserve">1. Capacitar a los supervisores de contrato y equipos de supervisión de contrato de los contratos de primera infancia en el adecuado diligenciamiento del acta de legalización de cuentas </v>
      </c>
      <c r="L53" s="44" t="str">
        <f>MID(Tabla111[[#This Row],[UNIDAD DE MEDIDA]],1,9)</f>
        <v>Acta de r</v>
      </c>
      <c r="M53" s="193">
        <v>2</v>
      </c>
      <c r="N53" s="195">
        <v>45139</v>
      </c>
      <c r="O53" s="195">
        <v>45382</v>
      </c>
      <c r="P53" s="8">
        <f t="shared" si="2"/>
        <v>34.700000000000003</v>
      </c>
      <c r="R53" s="167">
        <f t="shared" si="3"/>
        <v>0</v>
      </c>
      <c r="S53" s="8">
        <f t="shared" si="4"/>
        <v>0</v>
      </c>
      <c r="T53" s="8">
        <f t="shared" si="0"/>
        <v>0</v>
      </c>
      <c r="U53" s="8">
        <f t="shared" si="1"/>
        <v>0</v>
      </c>
      <c r="V53" s="168"/>
      <c r="W53" s="9"/>
      <c r="X53" s="9"/>
    </row>
    <row r="54" spans="1:24" ht="106.5" customHeight="1">
      <c r="A54" s="18" t="s">
        <v>25</v>
      </c>
      <c r="B54" s="18" t="s">
        <v>36</v>
      </c>
      <c r="C54" s="18">
        <v>2022</v>
      </c>
      <c r="D54" s="18" t="str">
        <f>MID(Tabla111[[#This Row],[NO. CONSECUTIVO HALLAZGO
(CÓD. ICBF)]],1,9)</f>
        <v>AF-CGR-20</v>
      </c>
      <c r="E54" s="18" t="s">
        <v>392</v>
      </c>
      <c r="F54" s="18" t="s">
        <v>324</v>
      </c>
      <c r="G54" s="19" t="str">
        <f>MID(Tabla111[[#This Row],[DESCRIPCIÓN DEL HALLAZGO]],1,390)</f>
        <v>Hallazgo N° 23. Actas de Legalización Centro Zonal Costa Pacífica y Norte (Cauca)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v>
      </c>
      <c r="H54" s="19" t="str">
        <f>MID(Tabla111[[#This Row],[CAUSA DEL HALLAZGO]],1,390)</f>
        <v xml:space="preserve">
Lo anterior se presenta por la aplicación inadecuada de los lineamientos y procedimientos establecidos para el ejercicio de seguimiento presupuestal de los recursos asignados en los contratos de aporte.</v>
      </c>
      <c r="I54" s="19" t="s">
        <v>378</v>
      </c>
      <c r="J54" s="19" t="str">
        <f>MID(Tabla111[[#This Row],[ACCIÓN DE MEJORA]],1,390)</f>
        <v xml:space="preserve">Fortalecer competencias de los supervisores de contrato y equipos de supervisión de contrato de primera infancia en el adecuado diligenciamiento del acta de legalización de cuentas </v>
      </c>
      <c r="K54" s="43" t="str">
        <f>MID(Tabla111[[#This Row],[ACTIVIDADES / DESCRIPCIÓN]],1,390)</f>
        <v>2. Verificar la calidad de diligenciamiento del acta de legalización de cuentas de los contratos de primera infancia (muestra del 10% de los contratos vigentes seleccionados aleatoria)</v>
      </c>
      <c r="L54" s="44" t="str">
        <f>MID(Tabla111[[#This Row],[UNIDAD DE MEDIDA]],1,9)</f>
        <v>Informe</v>
      </c>
      <c r="M54" s="193">
        <v>2</v>
      </c>
      <c r="N54" s="195">
        <v>45170</v>
      </c>
      <c r="O54" s="195">
        <v>45473</v>
      </c>
      <c r="P54" s="8">
        <f t="shared" si="2"/>
        <v>43.3</v>
      </c>
      <c r="R54" s="167">
        <f t="shared" si="3"/>
        <v>0</v>
      </c>
      <c r="S54" s="8">
        <f t="shared" si="4"/>
        <v>0</v>
      </c>
      <c r="T54" s="8">
        <f t="shared" si="0"/>
        <v>0</v>
      </c>
      <c r="U54" s="8">
        <f t="shared" si="1"/>
        <v>0</v>
      </c>
      <c r="V54" s="168"/>
      <c r="W54" s="9"/>
      <c r="X54" s="9"/>
    </row>
    <row r="55" spans="1:24" ht="106.5" customHeight="1">
      <c r="A55" s="18" t="s">
        <v>25</v>
      </c>
      <c r="B55" s="18" t="s">
        <v>36</v>
      </c>
      <c r="C55" s="18">
        <v>2022</v>
      </c>
      <c r="D55" s="18" t="str">
        <f>MID(Tabla111[[#This Row],[NO. CONSECUTIVO HALLAZGO
(CÓD. ICBF)]],1,9)</f>
        <v>AF-CGR-20</v>
      </c>
      <c r="E55" s="18" t="s">
        <v>392</v>
      </c>
      <c r="F55" s="18" t="s">
        <v>324</v>
      </c>
      <c r="G55" s="19" t="str">
        <f>MID(Tabla111[[#This Row],[DESCRIPCIÓN DEL HALLAZGO]],1,390)</f>
        <v>Hallazgo N° 23. Actas de Legalización Centro Zonal Costa Pacífica y Norte (Cauca)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v>
      </c>
      <c r="H55" s="19" t="str">
        <f>MID(Tabla111[[#This Row],[CAUSA DEL HALLAZGO]],1,390)</f>
        <v xml:space="preserve">
Lo anterior se presenta por la aplicación inadecuada de los lineamientos y procedimientos establecidos para el ejercicio de seguimiento presupuestal de los recursos asignados en los contratos de aporte.</v>
      </c>
      <c r="I55" s="19" t="s">
        <v>378</v>
      </c>
      <c r="J55" s="19" t="str">
        <f>MID(Tabla111[[#This Row],[ACCIÓN DE MEJORA]],1,390)</f>
        <v xml:space="preserve">Fortalecer competencias de los supervisores de contrato y equipos de supervisión de contrato de primera infancia en el adecuado diligenciamiento del acta de legalización de cuentas </v>
      </c>
      <c r="K55" s="43" t="str">
        <f>MID(Tabla111[[#This Row],[ACTIVIDADES / DESCRIPCIÓN]],1,390)</f>
        <v>3. Comunicar las acciones administrativas a los supervisores de contrato de aporte y equipos de supervisión de los contratos de primera infancia por el inadecuado diligenciamiento del acta de legalización de cuentas</v>
      </c>
      <c r="L55" s="44" t="str">
        <f>MID(Tabla111[[#This Row],[UNIDAD DE MEDIDA]],1,9)</f>
        <v>Memorando</v>
      </c>
      <c r="M55" s="193">
        <v>2</v>
      </c>
      <c r="N55" s="195">
        <v>45200</v>
      </c>
      <c r="O55" s="195">
        <v>45504</v>
      </c>
      <c r="P55" s="8">
        <f t="shared" si="2"/>
        <v>43.4</v>
      </c>
      <c r="R55" s="167">
        <f t="shared" si="3"/>
        <v>0</v>
      </c>
      <c r="S55" s="8">
        <f t="shared" si="4"/>
        <v>0</v>
      </c>
      <c r="T55" s="8">
        <f t="shared" si="0"/>
        <v>0</v>
      </c>
      <c r="U55" s="8">
        <f t="shared" si="1"/>
        <v>0</v>
      </c>
      <c r="V55" s="168"/>
      <c r="W55" s="9"/>
      <c r="X55" s="9"/>
    </row>
    <row r="56" spans="1:24" ht="106.5" customHeight="1">
      <c r="A56" s="18" t="s">
        <v>25</v>
      </c>
      <c r="B56" s="18" t="s">
        <v>36</v>
      </c>
      <c r="C56" s="18">
        <v>2022</v>
      </c>
      <c r="D56" s="18" t="str">
        <f>MID(Tabla111[[#This Row],[NO. CONSECUTIVO HALLAZGO
(CÓD. ICBF)]],1,9)</f>
        <v>AF-CGR-20</v>
      </c>
      <c r="E56" s="18" t="s">
        <v>397</v>
      </c>
      <c r="F56" s="50" t="s">
        <v>398</v>
      </c>
      <c r="G56" s="19" t="str">
        <f>MID(Tabla111[[#This Row],[DESCRIPCIÓN DEL HALLAZGO]],1,390)</f>
        <v>Hallazgo N° 47. Beneficiario Contrato de aporte No. 20001832022 (Cesar)
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v>
      </c>
      <c r="H56" s="19" t="str">
        <f>MID(Tabla111[[#This Row],[CAUSA DEL HALLAZGO]],1,390)</f>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v>
      </c>
      <c r="I56" s="50" t="s">
        <v>401</v>
      </c>
      <c r="J56" s="19" t="str">
        <f>MID(Tabla111[[#This Row],[ACCIÓN DE MEJORA]],1,390)</f>
        <v>Establecer  de manera articulada con la sede nacional un mecanismo que permita comparar la información en CUENTAME con la base de datos de la RNEC.</v>
      </c>
      <c r="K56" s="43" t="str">
        <f>MID(Tabla111[[#This Row],[ACTIVIDADES / DESCRIPCIÓN]],1,390)</f>
        <v>Solicitar a la Dirección de Primera Infancia, comparar la información documental aportada por los padres y/o cuidadores de los NNA registrada en el aplicativo CUENTAME, con los registros de la RNEC y enviar reportes a la regional</v>
      </c>
      <c r="L56" s="44" t="str">
        <f>MID(Tabla111[[#This Row],[UNIDAD DE MEDIDA]],1,9)</f>
        <v>correos e</v>
      </c>
      <c r="M56" s="193">
        <v>4</v>
      </c>
      <c r="N56" s="198">
        <v>45170</v>
      </c>
      <c r="O56" s="198">
        <v>45291</v>
      </c>
      <c r="P56" s="8">
        <f t="shared" si="2"/>
        <v>17.3</v>
      </c>
      <c r="R56" s="167">
        <f t="shared" si="3"/>
        <v>0</v>
      </c>
      <c r="S56" s="8">
        <f t="shared" si="4"/>
        <v>0</v>
      </c>
      <c r="T56" s="8">
        <f t="shared" si="0"/>
        <v>0</v>
      </c>
      <c r="U56" s="8">
        <f t="shared" si="1"/>
        <v>0</v>
      </c>
      <c r="V56" s="168"/>
      <c r="W56" s="9"/>
      <c r="X56" s="9"/>
    </row>
    <row r="57" spans="1:24" ht="106.5" customHeight="1">
      <c r="A57" s="18" t="s">
        <v>25</v>
      </c>
      <c r="B57" s="18" t="s">
        <v>36</v>
      </c>
      <c r="C57" s="18">
        <v>2022</v>
      </c>
      <c r="D57" s="18" t="str">
        <f>MID(Tabla111[[#This Row],[NO. CONSECUTIVO HALLAZGO
(CÓD. ICBF)]],1,9)</f>
        <v>AF-CGR-20</v>
      </c>
      <c r="E57" s="18" t="s">
        <v>397</v>
      </c>
      <c r="F57" s="50" t="s">
        <v>398</v>
      </c>
      <c r="G57" s="19" t="str">
        <f>MID(Tabla111[[#This Row],[DESCRIPCIÓN DEL HALLAZGO]],1,390)</f>
        <v>Hallazgo N° 47. Beneficiario Contrato de aporte No. 20001832022 (Cesar)
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v>
      </c>
      <c r="H57" s="19" t="str">
        <f>MID(Tabla111[[#This Row],[CAUSA DEL HALLAZGO]],1,390)</f>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v>
      </c>
      <c r="I57" s="51" t="s">
        <v>401</v>
      </c>
      <c r="J57" s="19" t="str">
        <f>MID(Tabla111[[#This Row],[ACCIÓN DE MEJORA]],1,390)</f>
        <v>Establecer  de manera articulada con la sede nacional un mecanismo que permita comparar la información en CUENTAME con la base de datos de la RNEC.</v>
      </c>
      <c r="K57" s="43" t="str">
        <f>MID(Tabla111[[#This Row],[ACTIVIDADES / DESCRIPCIÓN]],1,390)</f>
        <v>Revisar y enviar a las EAS, los reportes comparativos de la información en CUENTAME, con posibles alertas de inconsistencias en la identififcación de los beneficiarios para verificación.</v>
      </c>
      <c r="L57" s="44" t="str">
        <f>MID(Tabla111[[#This Row],[UNIDAD DE MEDIDA]],1,9)</f>
        <v>correos e</v>
      </c>
      <c r="M57" s="193">
        <v>4</v>
      </c>
      <c r="N57" s="198">
        <v>45170</v>
      </c>
      <c r="O57" s="217">
        <v>45291</v>
      </c>
      <c r="P57" s="8">
        <f t="shared" si="2"/>
        <v>17.3</v>
      </c>
      <c r="R57" s="167">
        <f t="shared" si="3"/>
        <v>0</v>
      </c>
      <c r="S57" s="8">
        <f t="shared" si="4"/>
        <v>0</v>
      </c>
      <c r="T57" s="8">
        <f t="shared" si="0"/>
        <v>0</v>
      </c>
      <c r="U57" s="8">
        <f t="shared" si="1"/>
        <v>0</v>
      </c>
      <c r="V57" s="168"/>
      <c r="W57" s="9"/>
      <c r="X57" s="9"/>
    </row>
    <row r="58" spans="1:24" ht="106.5" customHeight="1">
      <c r="A58" s="18" t="s">
        <v>25</v>
      </c>
      <c r="B58" s="18" t="s">
        <v>309</v>
      </c>
      <c r="C58" s="18">
        <v>2019</v>
      </c>
      <c r="D58" s="18" t="str">
        <f>MID(Tabla111[[#This Row],[NO. CONSECUTIVO HALLAZGO
(CÓD. ICBF)]],1,9)</f>
        <v>AF-CGR-20</v>
      </c>
      <c r="E58" s="18" t="s">
        <v>311</v>
      </c>
      <c r="F58" s="18" t="s">
        <v>406</v>
      </c>
      <c r="G58" s="19" t="str">
        <f>MID(Tabla111[[#This Row],[DESCRIPCIÓN DEL HALLAZGO]],1,390)</f>
        <v>HALLAZGO 35.      Principio de publicidad en la contratación – Dirección General – H3 Cas H5 San.  CORDOBA
1.	Publicidad en la contratación Dirección General
La revisión de las carpetas contractuales de la muestra seleccionada, puesta a disposición de la comisión auditora de la CGR por el ICBF como respuesta a los oficios AG8-02 del 06/04/2020, AG8-014 del 11-03-2020 y AG8-20 del 20-03-2</v>
      </c>
      <c r="H58"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58" s="19" t="s">
        <v>408</v>
      </c>
      <c r="J58" s="19" t="str">
        <f>MID(Tabla111[[#This Row],[ACCIÓN DE MEJORA]],1,390)</f>
        <v>Fortalecer las competencias de los supervisores de contrato y equipo jurídico, en las temáticas de liquidación, cierre contractual y las implicaciones disciplinarias por incumplimientos.</v>
      </c>
      <c r="K58" s="43" t="str">
        <f>MID(Tabla111[[#This Row],[ACTIVIDADES / DESCRIPCIÓN]],1,390)</f>
        <v>Realizar dos  eventos  de Asistencia Técnica sobre  liquidación, cierre de los expedientes contractuales, cumplimiento en el registro de multas y sanciones en RUES de la Cámara de Comercio, y las implicaciones de carácter disciplinario en que podrán incurrir quienes incumplan con lo establecido. Aplicar taller de evaluación de la sesión</v>
      </c>
      <c r="L58" s="44" t="str">
        <f>MID(Tabla111[[#This Row],[UNIDAD DE MEDIDA]],1,9)</f>
        <v>Presentac</v>
      </c>
      <c r="M58" s="193">
        <v>2</v>
      </c>
      <c r="N58" s="195">
        <v>45139</v>
      </c>
      <c r="O58" s="195">
        <v>45291</v>
      </c>
      <c r="P58" s="8">
        <f t="shared" si="2"/>
        <v>21.7</v>
      </c>
      <c r="R58" s="167">
        <f t="shared" si="3"/>
        <v>0</v>
      </c>
      <c r="S58" s="8">
        <f t="shared" si="4"/>
        <v>0</v>
      </c>
      <c r="T58" s="8">
        <f t="shared" si="0"/>
        <v>0</v>
      </c>
      <c r="U58" s="8">
        <f t="shared" si="1"/>
        <v>0</v>
      </c>
      <c r="V58" s="168"/>
      <c r="W58" s="9"/>
      <c r="X58" s="9"/>
    </row>
    <row r="59" spans="1:24" ht="106.5" customHeight="1">
      <c r="A59" s="18" t="s">
        <v>25</v>
      </c>
      <c r="B59" s="18" t="s">
        <v>309</v>
      </c>
      <c r="C59" s="18">
        <v>2019</v>
      </c>
      <c r="D59" s="18" t="str">
        <f>MID(Tabla111[[#This Row],[NO. CONSECUTIVO HALLAZGO
(CÓD. ICBF)]],1,9)</f>
        <v>AF-CGR-20</v>
      </c>
      <c r="E59" s="18" t="s">
        <v>311</v>
      </c>
      <c r="F59" s="18" t="s">
        <v>406</v>
      </c>
      <c r="G59" s="19" t="str">
        <f>MID(Tabla111[[#This Row],[DESCRIPCIÓN DEL HALLAZGO]],1,390)</f>
        <v>HALLAZGO 35.      Principio de publicidad en la contratación – Dirección General – H3 Cas H5 San.  CORDOBA
1.	Publicidad en la contratación Dirección General
La revisión de las carpetas contractuales de la muestra seleccionada, puesta a disposición de la comisión auditora de la CGR por el ICBF como respuesta a los oficios AG8-02 del 06/04/2020, AG8-014 del 11-03-2020 y AG8-20 del 20-03-2</v>
      </c>
      <c r="H59"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59" s="19" t="s">
        <v>412</v>
      </c>
      <c r="J59" s="19" t="str">
        <f>MID(Tabla111[[#This Row],[ACCIÓN DE MEJORA]],1,390)</f>
        <v>Fortalecer conocimiento sobre mecanismos y pocesos de control y simplificación de las Entidades del Estado y las fuentes de información relacionadas en los integrantes del Grupo Jurídico de la Regional Cordoba.</v>
      </c>
      <c r="K59" s="43" t="str">
        <f>MID(Tabla111[[#This Row],[ACTIVIDADES / DESCRIPCIÓN]],1,390)</f>
        <v>Realizar Grupo de Estudio entre los integrantes del Grupo Jurídico sobre Actualización de la Información de la Ejecución, Liquidación y/o Multas y Sanciones en las Cámaras de Comercio respectivas a través del RUES.</v>
      </c>
      <c r="L59" s="44" t="str">
        <f>MID(Tabla111[[#This Row],[UNIDAD DE MEDIDA]],1,9)</f>
        <v xml:space="preserve">Actas de </v>
      </c>
      <c r="M59" s="193">
        <v>3</v>
      </c>
      <c r="N59" s="195">
        <v>45139</v>
      </c>
      <c r="O59" s="195">
        <v>45291</v>
      </c>
      <c r="P59" s="8">
        <f t="shared" si="2"/>
        <v>21.7</v>
      </c>
      <c r="R59" s="167">
        <f t="shared" si="3"/>
        <v>0</v>
      </c>
      <c r="S59" s="8">
        <f t="shared" si="4"/>
        <v>0</v>
      </c>
      <c r="T59" s="8">
        <f t="shared" si="0"/>
        <v>0</v>
      </c>
      <c r="U59" s="8">
        <f t="shared" si="1"/>
        <v>0</v>
      </c>
      <c r="V59" s="168"/>
      <c r="W59" s="9"/>
      <c r="X59" s="9"/>
    </row>
    <row r="60" spans="1:24" ht="106.5" customHeight="1">
      <c r="A60" s="18" t="s">
        <v>25</v>
      </c>
      <c r="B60" s="18" t="s">
        <v>309</v>
      </c>
      <c r="C60" s="18">
        <v>2019</v>
      </c>
      <c r="D60" s="18" t="str">
        <f>MID(Tabla111[[#This Row],[NO. CONSECUTIVO HALLAZGO
(CÓD. ICBF)]],1,9)</f>
        <v>AF-CGR-20</v>
      </c>
      <c r="E60" s="18" t="s">
        <v>311</v>
      </c>
      <c r="F60" s="18" t="s">
        <v>406</v>
      </c>
      <c r="G60" s="19" t="str">
        <f>MID(Tabla111[[#This Row],[DESCRIPCIÓN DEL HALLAZGO]],1,390)</f>
        <v>HALLAZGO 35.      Principio de publicidad en la contratación – Dirección General – H3 Cas H5 San.  CORDOBA
1.	Publicidad en la contratación Dirección General
La revisión de las carpetas contractuales de la muestra seleccionada, puesta a disposición de la comisión auditora de la CGR por el ICBF como respuesta a los oficios AG8-02 del 06/04/2020, AG8-014 del 11-03-2020 y AG8-20 del 20-03-2</v>
      </c>
      <c r="H60"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60" s="19" t="s">
        <v>408</v>
      </c>
      <c r="J60" s="19" t="str">
        <f>MID(Tabla111[[#This Row],[ACCIÓN DE MEJORA]],1,390)</f>
        <v>Realizar el control y Seguimiento al cierre de los procesos contractuales que se suscriban en la Regional Córdoba.</v>
      </c>
      <c r="K60" s="43" t="str">
        <f>MID(Tabla111[[#This Row],[ACTIVIDADES / DESCRIPCIÓN]],1,390)</f>
        <v>Presentar  en Comité de Gestión y Desempeño, el avance en la gestión de las liquidaciones de contratos y cierres financieros de los contratos.</v>
      </c>
      <c r="L60" s="44" t="str">
        <f>MID(Tabla111[[#This Row],[UNIDAD DE MEDIDA]],1,9)</f>
        <v xml:space="preserve">Actas de </v>
      </c>
      <c r="M60" s="193">
        <v>5</v>
      </c>
      <c r="N60" s="195">
        <v>45139</v>
      </c>
      <c r="O60" s="195">
        <v>45291</v>
      </c>
      <c r="P60" s="8">
        <f t="shared" si="2"/>
        <v>21.7</v>
      </c>
      <c r="R60" s="167">
        <f t="shared" si="3"/>
        <v>0</v>
      </c>
      <c r="S60" s="8">
        <f t="shared" si="4"/>
        <v>0</v>
      </c>
      <c r="T60" s="8">
        <f t="shared" si="0"/>
        <v>0</v>
      </c>
      <c r="U60" s="8">
        <f t="shared" si="1"/>
        <v>0</v>
      </c>
      <c r="V60" s="168"/>
      <c r="W60" s="9"/>
      <c r="X60" s="9"/>
    </row>
    <row r="61" spans="1:24" ht="106.5" customHeight="1">
      <c r="A61" s="18" t="s">
        <v>25</v>
      </c>
      <c r="B61" s="18" t="s">
        <v>36</v>
      </c>
      <c r="C61" s="18">
        <v>2022</v>
      </c>
      <c r="D61" s="18" t="str">
        <f>MID(Tabla111[[#This Row],[NO. CONSECUTIVO HALLAZGO
(CÓD. ICBF)]],1,9)</f>
        <v>AF-CGR-20</v>
      </c>
      <c r="E61" s="18" t="s">
        <v>420</v>
      </c>
      <c r="F61" s="18" t="s">
        <v>406</v>
      </c>
      <c r="G61" s="19" t="str">
        <f>MID(Tabla111[[#This Row],[DESCRIPCIÓN DEL HALLAZGO]],1,390)</f>
        <v>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v>
      </c>
      <c r="H61" s="19" t="str">
        <f>MID(Tabla111[[#This Row],[CAUSA DEL HALLAZGO]],1,390)</f>
        <v>Esto se presenta por deficiencias en la supervisión de los contratos y puede conducir a deficiencias y errores en la información suministrada por el ICBF regional Córdoba.</v>
      </c>
      <c r="I61" s="19" t="s">
        <v>423</v>
      </c>
      <c r="J61" s="19" t="str">
        <f>MID(Tabla111[[#This Row],[ACCIÓN DE MEJORA]],1,390)</f>
        <v>Fortalecer las competencias de los supervisores y las acciones de supervisión de los contratos de la Regional Córdoba.</v>
      </c>
      <c r="K61" s="43" t="str">
        <f>MID(Tabla111[[#This Row],[ACTIVIDADES / DESCRIPCIÓN]],1,390)</f>
        <v>Realizar revisión del correcto diligenciamiento del RAM mediante visitas mensuales por parte de los profesionales del equipo de seguimiento a la ejecución a los contratos de primera infancia en la verificación a UDS, seleccionando 3 visitas por Centro Zonal.</v>
      </c>
      <c r="L61" s="44" t="str">
        <f>MID(Tabla111[[#This Row],[UNIDAD DE MEDIDA]],1,9)</f>
        <v xml:space="preserve">Informes </v>
      </c>
      <c r="M61" s="193">
        <v>5</v>
      </c>
      <c r="N61" s="195">
        <v>45139</v>
      </c>
      <c r="O61" s="195">
        <v>45291</v>
      </c>
      <c r="P61" s="8">
        <f t="shared" si="2"/>
        <v>21.7</v>
      </c>
      <c r="R61" s="167">
        <f t="shared" si="3"/>
        <v>0</v>
      </c>
      <c r="S61" s="8">
        <f t="shared" si="4"/>
        <v>0</v>
      </c>
      <c r="T61" s="8">
        <f t="shared" si="0"/>
        <v>0</v>
      </c>
      <c r="U61" s="8">
        <f t="shared" si="1"/>
        <v>0</v>
      </c>
      <c r="V61" s="168"/>
      <c r="W61" s="9"/>
      <c r="X61" s="9"/>
    </row>
    <row r="62" spans="1:24" ht="106.5" customHeight="1">
      <c r="A62" s="18" t="s">
        <v>25</v>
      </c>
      <c r="B62" s="18" t="s">
        <v>36</v>
      </c>
      <c r="C62" s="18">
        <v>2022</v>
      </c>
      <c r="D62" s="18" t="str">
        <f>MID(Tabla111[[#This Row],[NO. CONSECUTIVO HALLAZGO
(CÓD. ICBF)]],1,9)</f>
        <v>AF-CGR-20</v>
      </c>
      <c r="E62" s="18" t="s">
        <v>420</v>
      </c>
      <c r="F62" s="18" t="s">
        <v>406</v>
      </c>
      <c r="G62" s="19" t="str">
        <f>MID(Tabla111[[#This Row],[DESCRIPCIÓN DEL HALLAZGO]],1,390)</f>
        <v>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v>
      </c>
      <c r="H62" s="19" t="str">
        <f>MID(Tabla111[[#This Row],[CAUSA DEL HALLAZGO]],1,390)</f>
        <v>Esto se presenta por deficiencias en la supervisión de los contratos y puede conducir a deficiencias y errores en la información suministrada por el ICBF regional Córdoba.</v>
      </c>
      <c r="I62" s="19" t="s">
        <v>423</v>
      </c>
      <c r="J62" s="19" t="str">
        <f>MID(Tabla111[[#This Row],[ACCIÓN DE MEJORA]],1,390)</f>
        <v>Brindar Asistencia Técnica a los equipos de primera infancia de los CZ operadores de los servicios sobre el diligenciamiento del Registros de Asistencia Mensual RAM.</v>
      </c>
      <c r="K62" s="43" t="str">
        <f>MID(Tabla111[[#This Row],[ACTIVIDADES / DESCRIPCIÓN]],1,390)</f>
        <v>Brindar Asistencia Técnica a los equipos de primera infancia de los CZ operadores de los servicios sobre el diligenciamiento del RAM</v>
      </c>
      <c r="L62" s="44" t="str">
        <f>MID(Tabla111[[#This Row],[UNIDAD DE MEDIDA]],1,9)</f>
        <v>Presentac</v>
      </c>
      <c r="M62" s="193">
        <v>9</v>
      </c>
      <c r="N62" s="195">
        <v>45139</v>
      </c>
      <c r="O62" s="195">
        <v>45291</v>
      </c>
      <c r="P62" s="8">
        <f t="shared" si="2"/>
        <v>21.7</v>
      </c>
      <c r="R62" s="167">
        <f t="shared" si="3"/>
        <v>0</v>
      </c>
      <c r="S62" s="8">
        <f t="shared" si="4"/>
        <v>0</v>
      </c>
      <c r="T62" s="8">
        <f t="shared" si="0"/>
        <v>0</v>
      </c>
      <c r="U62" s="8">
        <f t="shared" si="1"/>
        <v>0</v>
      </c>
      <c r="V62" s="168"/>
      <c r="W62" s="9"/>
      <c r="X62" s="9"/>
    </row>
    <row r="63" spans="1:24" ht="106.5" customHeight="1">
      <c r="A63" s="18" t="s">
        <v>25</v>
      </c>
      <c r="B63" s="18" t="s">
        <v>36</v>
      </c>
      <c r="C63" s="18">
        <v>2022</v>
      </c>
      <c r="D63" s="18" t="str">
        <f>MID(Tabla111[[#This Row],[NO. CONSECUTIVO HALLAZGO
(CÓD. ICBF)]],1,9)</f>
        <v>AF-CGR-20</v>
      </c>
      <c r="E63" s="18" t="s">
        <v>420</v>
      </c>
      <c r="F63" s="18" t="s">
        <v>406</v>
      </c>
      <c r="G63" s="19" t="str">
        <f>MID(Tabla111[[#This Row],[DESCRIPCIÓN DEL HALLAZGO]],1,390)</f>
        <v>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v>
      </c>
      <c r="H63" s="19" t="str">
        <f>MID(Tabla111[[#This Row],[CAUSA DEL HALLAZGO]],1,390)</f>
        <v>Esto se presenta por deficiencias en la supervisión de los contratos y puede conducir a deficiencias y errores en la información suministrada por el ICBF regional Córdoba.</v>
      </c>
      <c r="I63" s="19" t="s">
        <v>430</v>
      </c>
      <c r="J63" s="19" t="str">
        <f>MID(Tabla111[[#This Row],[ACCIÓN DE MEJORA]],1,390)</f>
        <v>Fortalecer las capacidades de los Equipos de Supervisión de la Regional Córdoba.</v>
      </c>
      <c r="K63" s="43" t="str">
        <f>MID(Tabla111[[#This Row],[ACTIVIDADES / DESCRIPCIÓN]],1,390)</f>
        <v>Jornadas de entrenamiento sobre el Manual del Supervisor</v>
      </c>
      <c r="L63" s="44" t="str">
        <f>MID(Tabla111[[#This Row],[UNIDAD DE MEDIDA]],1,9)</f>
        <v>Presentac</v>
      </c>
      <c r="M63" s="193">
        <v>2</v>
      </c>
      <c r="N63" s="195">
        <v>45139</v>
      </c>
      <c r="O63" s="195">
        <v>45291</v>
      </c>
      <c r="P63" s="8">
        <f t="shared" si="2"/>
        <v>21.7</v>
      </c>
      <c r="R63" s="167">
        <f t="shared" si="3"/>
        <v>0</v>
      </c>
      <c r="S63" s="8">
        <f t="shared" si="4"/>
        <v>0</v>
      </c>
      <c r="T63" s="8">
        <f t="shared" si="0"/>
        <v>0</v>
      </c>
      <c r="U63" s="8">
        <f t="shared" si="1"/>
        <v>0</v>
      </c>
      <c r="V63" s="168"/>
      <c r="W63" s="9"/>
      <c r="X63" s="9"/>
    </row>
    <row r="64" spans="1:24" ht="106.5" customHeight="1">
      <c r="A64" s="18" t="s">
        <v>25</v>
      </c>
      <c r="B64" s="18" t="s">
        <v>36</v>
      </c>
      <c r="C64" s="18">
        <v>2022</v>
      </c>
      <c r="D64" s="18" t="str">
        <f>MID(Tabla111[[#This Row],[NO. CONSECUTIVO HALLAZGO
(CÓD. ICBF)]],1,9)</f>
        <v>AF-CGR-20</v>
      </c>
      <c r="E64" s="18" t="s">
        <v>420</v>
      </c>
      <c r="F64" s="18" t="s">
        <v>406</v>
      </c>
      <c r="G64" s="19" t="str">
        <f>MID(Tabla111[[#This Row],[DESCRIPCIÓN DEL HALLAZGO]],1,390)</f>
        <v>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v>
      </c>
      <c r="H64" s="19" t="str">
        <f>MID(Tabla111[[#This Row],[CAUSA DEL HALLAZGO]],1,390)</f>
        <v>Esto se presenta por deficiencias en la supervisión de los contratos y puede conducir a deficiencias y errores en la información suministrada por el ICBF regional Córdoba.</v>
      </c>
      <c r="I64" s="19" t="s">
        <v>430</v>
      </c>
      <c r="J64" s="19" t="str">
        <f>MID(Tabla111[[#This Row],[ACCIÓN DE MEJORA]],1,390)</f>
        <v>Fortalecer las acciones de supervisión de los contratos en la Regional Córdoba.</v>
      </c>
      <c r="K64" s="43" t="str">
        <f>MID(Tabla111[[#This Row],[ACTIVIDADES / DESCRIPCIÓN]],1,390)</f>
        <v>Seguimiento mensual a las EAS frente a la adquisición y actualización de la póliza de los usuarios del servicio UDS</v>
      </c>
      <c r="L64" s="44" t="str">
        <f>MID(Tabla111[[#This Row],[UNIDAD DE MEDIDA]],1,9)</f>
        <v>Informe d</v>
      </c>
      <c r="M64" s="193">
        <v>5</v>
      </c>
      <c r="N64" s="195">
        <v>45139</v>
      </c>
      <c r="O64" s="195">
        <v>45291</v>
      </c>
      <c r="P64" s="8">
        <f t="shared" si="2"/>
        <v>21.7</v>
      </c>
      <c r="R64" s="167">
        <f t="shared" si="3"/>
        <v>0</v>
      </c>
      <c r="S64" s="8">
        <f t="shared" si="4"/>
        <v>0</v>
      </c>
      <c r="T64" s="8">
        <f t="shared" si="0"/>
        <v>0</v>
      </c>
      <c r="U64" s="8">
        <f t="shared" si="1"/>
        <v>0</v>
      </c>
      <c r="V64" s="168"/>
      <c r="W64" s="9"/>
      <c r="X64" s="9"/>
    </row>
    <row r="65" spans="1:24" ht="106.5" customHeight="1">
      <c r="A65" s="18" t="s">
        <v>25</v>
      </c>
      <c r="B65" s="18" t="s">
        <v>36</v>
      </c>
      <c r="C65" s="18">
        <v>2022</v>
      </c>
      <c r="D65" s="18" t="str">
        <f>MID(Tabla111[[#This Row],[NO. CONSECUTIVO HALLAZGO
(CÓD. ICBF)]],1,9)</f>
        <v>AF-CGR-20</v>
      </c>
      <c r="E65" s="18" t="s">
        <v>437</v>
      </c>
      <c r="F65" s="18" t="s">
        <v>406</v>
      </c>
      <c r="G65" s="19" t="str">
        <f>MID(Tabla111[[#This Row],[DESCRIPCIÓN DEL HALLAZGO]],1,390)</f>
        <v>Hallazgo N° 40. Gestión documental (OI) (Córdoba)
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v>
      </c>
      <c r="H65" s="19" t="str">
        <f>MID(Tabla111[[#This Row],[CAUSA DEL HALLAZGO]],1,390)</f>
        <v xml:space="preserve">
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v>
      </c>
      <c r="I65" s="19" t="s">
        <v>439</v>
      </c>
      <c r="J65" s="19" t="str">
        <f>MID(Tabla111[[#This Row],[ACCIÓN DE MEJORA]],1,390)</f>
        <v>Fortalecer los conocimientos de los Colaboradores dela Regional sobre la guí de Gestión Documental, Aplicación de TRD, Rotulado de Cajas y Carpetas.</v>
      </c>
      <c r="K65" s="43" t="str">
        <f>MID(Tabla111[[#This Row],[ACTIVIDADES / DESCRIPCIÓN]],1,390)</f>
        <v>Capacitacion a los colaboradores y Supervisores de los contratos sobre: Guia de Gestión Documental -  Aplicación de TRD - Rotulados de Capetas y Cajas</v>
      </c>
      <c r="L65" s="44" t="str">
        <f>MID(Tabla111[[#This Row],[UNIDAD DE MEDIDA]],1,9)</f>
        <v>Taller de</v>
      </c>
      <c r="M65" s="193">
        <v>2</v>
      </c>
      <c r="N65" s="195">
        <v>45139</v>
      </c>
      <c r="O65" s="195">
        <v>45291</v>
      </c>
      <c r="P65" s="8">
        <f t="shared" si="2"/>
        <v>21.7</v>
      </c>
      <c r="R65" s="167">
        <f t="shared" si="3"/>
        <v>0</v>
      </c>
      <c r="S65" s="8">
        <f t="shared" si="4"/>
        <v>0</v>
      </c>
      <c r="T65" s="8">
        <f t="shared" si="0"/>
        <v>0</v>
      </c>
      <c r="U65" s="8">
        <f t="shared" si="1"/>
        <v>0</v>
      </c>
      <c r="V65" s="168"/>
      <c r="W65" s="9"/>
      <c r="X65" s="9"/>
    </row>
    <row r="66" spans="1:24" ht="106.5" customHeight="1">
      <c r="A66" s="18" t="s">
        <v>25</v>
      </c>
      <c r="B66" s="18" t="s">
        <v>73</v>
      </c>
      <c r="C66" s="18">
        <v>2021</v>
      </c>
      <c r="D66" s="18" t="str">
        <f>MID(Tabla111[[#This Row],[NO. CONSECUTIVO HALLAZGO
(CÓD. ICBF)]],1,9)</f>
        <v>AF-CGR-20</v>
      </c>
      <c r="E66" s="18" t="s">
        <v>484</v>
      </c>
      <c r="F66" s="18" t="s">
        <v>485</v>
      </c>
      <c r="G66" s="19" t="str">
        <f>MID(Tabla111[[#This Row],[DESCRIPCIÓN DEL HALLAZGO]],1,390)</f>
        <v>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v>
      </c>
      <c r="H66"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66" s="56" t="s">
        <v>487</v>
      </c>
      <c r="J66" s="19" t="str">
        <f>MID(Tabla111[[#This Row],[ACCIÓN DE MEJORA]],1,390)</f>
        <v xml:space="preserve">Aplicar los mecanísmos de ley  para prevenir la presentación de facturas en tiempo extemporaneo, de acuerdo con la obligación contractual que tienen los terceros de realizarlo de manera oportuna.
</v>
      </c>
      <c r="K66" s="43" t="str">
        <f>MID(Tabla111[[#This Row],[ACTIVIDADES / DESCRIPCIÓN]],1,390)</f>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v>
      </c>
      <c r="L66" s="44" t="str">
        <f>MID(Tabla111[[#This Row],[UNIDAD DE MEDIDA]],1,9)</f>
        <v>MEMORANDO</v>
      </c>
      <c r="M66" s="193">
        <v>1</v>
      </c>
      <c r="N66" s="194">
        <v>45139</v>
      </c>
      <c r="O66" s="194">
        <v>45199</v>
      </c>
      <c r="P66" s="8">
        <f t="shared" si="2"/>
        <v>8.6</v>
      </c>
      <c r="R66" s="167">
        <f t="shared" si="3"/>
        <v>0</v>
      </c>
      <c r="S66" s="8">
        <f t="shared" si="4"/>
        <v>0</v>
      </c>
      <c r="T66" s="8">
        <f t="shared" si="0"/>
        <v>0</v>
      </c>
      <c r="U66" s="8">
        <f t="shared" si="1"/>
        <v>0</v>
      </c>
      <c r="V66" s="168"/>
      <c r="W66" s="9"/>
      <c r="X66" s="9"/>
    </row>
    <row r="67" spans="1:24" ht="106.5" customHeight="1">
      <c r="A67" s="18" t="s">
        <v>25</v>
      </c>
      <c r="B67" s="18" t="s">
        <v>73</v>
      </c>
      <c r="C67" s="18">
        <v>2021</v>
      </c>
      <c r="D67" s="18" t="str">
        <f>MID(Tabla111[[#This Row],[NO. CONSECUTIVO HALLAZGO
(CÓD. ICBF)]],1,9)</f>
        <v>AF-CGR-20</v>
      </c>
      <c r="E67" s="18" t="s">
        <v>484</v>
      </c>
      <c r="F67" s="18" t="s">
        <v>485</v>
      </c>
      <c r="G67" s="19" t="str">
        <f>MID(Tabla111[[#This Row],[DESCRIPCIÓN DEL HALLAZGO]],1,390)</f>
        <v>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v>
      </c>
      <c r="H67"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67" s="56" t="s">
        <v>487</v>
      </c>
      <c r="J67" s="19" t="str">
        <f>MID(Tabla111[[#This Row],[ACCIÓN DE MEJORA]],1,390)</f>
        <v xml:space="preserve">Aplicar los mecanísmos de ley  para prevenir la presentación de facturas en tiempo extemporaneo, de acuerdo con la obligación contractual que tienen los terceros de realizarlo de manera oportuna.
</v>
      </c>
      <c r="K67" s="43" t="str">
        <f>MID(Tabla111[[#This Row],[ACTIVIDADES / DESCRIPCIÓN]],1,390)</f>
        <v xml:space="preserve">2- Recordar a los supervisores de los contratos, que ante el incumplimiento de las obligaciones contractuales, especialmente en lo relacionado con la presentación de factuaras, se hagan requerimientos oficiales exigiendo la presentación y tramite de las facturas. </v>
      </c>
      <c r="L67" s="44" t="str">
        <f>MID(Tabla111[[#This Row],[UNIDAD DE MEDIDA]],1,9)</f>
        <v>MEMORANDO</v>
      </c>
      <c r="M67" s="193">
        <v>1</v>
      </c>
      <c r="N67" s="194">
        <v>45139</v>
      </c>
      <c r="O67" s="194">
        <v>45199</v>
      </c>
      <c r="P67" s="8">
        <f t="shared" si="2"/>
        <v>8.6</v>
      </c>
      <c r="R67" s="167">
        <f t="shared" si="3"/>
        <v>0</v>
      </c>
      <c r="S67" s="8">
        <f t="shared" si="4"/>
        <v>0</v>
      </c>
      <c r="T67" s="8">
        <f t="shared" si="0"/>
        <v>0</v>
      </c>
      <c r="U67" s="8">
        <f t="shared" si="1"/>
        <v>0</v>
      </c>
      <c r="V67" s="168"/>
      <c r="W67" s="9"/>
      <c r="X67" s="9"/>
    </row>
    <row r="68" spans="1:24" ht="106.5" customHeight="1">
      <c r="A68" s="18" t="s">
        <v>25</v>
      </c>
      <c r="B68" s="18" t="s">
        <v>73</v>
      </c>
      <c r="C68" s="18">
        <v>2021</v>
      </c>
      <c r="D68" s="18" t="str">
        <f>MID(Tabla111[[#This Row],[NO. CONSECUTIVO HALLAZGO
(CÓD. ICBF)]],1,9)</f>
        <v>AF-CGR-20</v>
      </c>
      <c r="E68" s="18" t="s">
        <v>484</v>
      </c>
      <c r="F68" s="18" t="s">
        <v>485</v>
      </c>
      <c r="G68" s="19" t="str">
        <f>MID(Tabla111[[#This Row],[DESCRIPCIÓN DEL HALLAZGO]],1,390)</f>
        <v>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imposibles</v>
      </c>
      <c r="H68"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68" s="56" t="s">
        <v>487</v>
      </c>
      <c r="J68" s="19" t="str">
        <f>MID(Tabla111[[#This Row],[ACCIÓN DE MEJORA]],1,390)</f>
        <v xml:space="preserve">Aplicar los mecanísmos de ley  para prevenir la presentación de facturas en tiempo extemporaneo, de acuerdo con la obligación contractual que tienen los terceros de realizarlo de manera oportuna.
</v>
      </c>
      <c r="K68" s="43" t="str">
        <f>MID(Tabla111[[#This Row],[ACTIVIDADES / DESCRIPCIÓN]],1,390)</f>
        <v>3- Realizar en el segundo semestre dos precierres de la vigencia el 30 de septiembre y el 30 de octubre a fin de preparar el cierre financiero, liberando los recursos a que haya lugar.</v>
      </c>
      <c r="L68" s="44" t="str">
        <f>MID(Tabla111[[#This Row],[UNIDAD DE MEDIDA]],1,9)</f>
        <v>ACTA DE C</v>
      </c>
      <c r="M68" s="193">
        <v>1</v>
      </c>
      <c r="N68" s="195">
        <v>45170</v>
      </c>
      <c r="O68" s="195">
        <v>45260</v>
      </c>
      <c r="P68" s="8">
        <f t="shared" si="2"/>
        <v>12.9</v>
      </c>
      <c r="R68" s="167">
        <f t="shared" si="3"/>
        <v>0</v>
      </c>
      <c r="S68" s="8">
        <f t="shared" si="4"/>
        <v>0</v>
      </c>
      <c r="T68" s="8">
        <f t="shared" si="0"/>
        <v>0</v>
      </c>
      <c r="U68" s="8">
        <f t="shared" si="1"/>
        <v>0</v>
      </c>
      <c r="V68" s="168"/>
      <c r="W68" s="9"/>
      <c r="X68" s="9"/>
    </row>
    <row r="69" spans="1:24" ht="106.5" customHeight="1">
      <c r="A69" s="18" t="s">
        <v>25</v>
      </c>
      <c r="B69" s="18" t="s">
        <v>73</v>
      </c>
      <c r="C69" s="18">
        <v>2021</v>
      </c>
      <c r="D69" s="18" t="str">
        <f>MID(Tabla111[[#This Row],[NO. CONSECUTIVO HALLAZGO
(CÓD. ICBF)]],1,9)</f>
        <v>AF-CGR-20</v>
      </c>
      <c r="E69" s="18" t="s">
        <v>496</v>
      </c>
      <c r="F69" s="18" t="s">
        <v>485</v>
      </c>
      <c r="G69" s="19" t="str">
        <f>MID(Tabla111[[#This Row],[DESCRIPCIÓN DEL HALLAZGO]],1,390)</f>
        <v>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v>
      </c>
      <c r="H69" s="19" t="str">
        <f>MID(Tabla111[[#This Row],[CAUSA DEL HALLAZGO]],1,390)</f>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v>
      </c>
      <c r="I69" s="56" t="s">
        <v>487</v>
      </c>
      <c r="J69" s="19" t="str">
        <f>MID(Tabla111[[#This Row],[ACCIÓN DE MEJORA]],1,390)</f>
        <v xml:space="preserve">Aplicar los mecanísmos de ley  para prevenir la presentación de facturas en tiempo extemporaneo, de acuerdo con la obligación contractual que tienen los terceros de realizarlo de manera oportuna.
</v>
      </c>
      <c r="K69" s="43" t="str">
        <f>MID(Tabla111[[#This Row],[ACTIVIDADES / DESCRIPCIÓN]],1,390)</f>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v>
      </c>
      <c r="L69" s="44" t="str">
        <f>MID(Tabla111[[#This Row],[UNIDAD DE MEDIDA]],1,9)</f>
        <v>MEMORANDO</v>
      </c>
      <c r="M69" s="193">
        <v>1</v>
      </c>
      <c r="N69" s="194">
        <v>45139</v>
      </c>
      <c r="O69" s="194">
        <v>45199</v>
      </c>
      <c r="P69" s="8">
        <f t="shared" si="2"/>
        <v>8.6</v>
      </c>
      <c r="R69" s="167">
        <f t="shared" si="3"/>
        <v>0</v>
      </c>
      <c r="S69" s="8">
        <f t="shared" si="4"/>
        <v>0</v>
      </c>
      <c r="T69" s="8">
        <f t="shared" si="0"/>
        <v>0</v>
      </c>
      <c r="U69" s="8">
        <f t="shared" si="1"/>
        <v>0</v>
      </c>
      <c r="V69" s="168"/>
      <c r="W69" s="9"/>
      <c r="X69" s="9"/>
    </row>
    <row r="70" spans="1:24" ht="106.5" customHeight="1">
      <c r="A70" s="18" t="s">
        <v>25</v>
      </c>
      <c r="B70" s="18" t="s">
        <v>73</v>
      </c>
      <c r="C70" s="18">
        <v>2021</v>
      </c>
      <c r="D70" s="18" t="str">
        <f>MID(Tabla111[[#This Row],[NO. CONSECUTIVO HALLAZGO
(CÓD. ICBF)]],1,9)</f>
        <v>AF-CGR-20</v>
      </c>
      <c r="E70" s="18" t="s">
        <v>496</v>
      </c>
      <c r="F70" s="18" t="s">
        <v>485</v>
      </c>
      <c r="G70" s="19" t="str">
        <f>MID(Tabla111[[#This Row],[DESCRIPCIÓN DEL HALLAZGO]],1,390)</f>
        <v>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v>
      </c>
      <c r="H70" s="19" t="str">
        <f>MID(Tabla111[[#This Row],[CAUSA DEL HALLAZGO]],1,390)</f>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v>
      </c>
      <c r="I70" s="56" t="s">
        <v>487</v>
      </c>
      <c r="J70" s="19" t="str">
        <f>MID(Tabla111[[#This Row],[ACCIÓN DE MEJORA]],1,390)</f>
        <v xml:space="preserve">Aplicar los mecanísmos de ley  para prevenir la presentación de facturas en tiempo extemporaneo, de acuerdo con la obligación contractual que tienen los terceros de realizarlo de manera oportuna.
</v>
      </c>
      <c r="K70" s="43" t="str">
        <f>MID(Tabla111[[#This Row],[ACTIVIDADES / DESCRIPCIÓN]],1,390)</f>
        <v xml:space="preserve">2- Recordar a los supervisores de los contratos, que ante el incumplimiento de las obligaciones contractuales, especialmente en lo relacionado con la presentación de factuaras, se hagan requerimientos oficiales exigiendo la presentación y tramite de las facturas. </v>
      </c>
      <c r="L70" s="44" t="str">
        <f>MID(Tabla111[[#This Row],[UNIDAD DE MEDIDA]],1,9)</f>
        <v>MEMORANDO</v>
      </c>
      <c r="M70" s="193">
        <v>1</v>
      </c>
      <c r="N70" s="194">
        <v>45139</v>
      </c>
      <c r="O70" s="194">
        <v>45199</v>
      </c>
      <c r="P70" s="8">
        <f t="shared" si="2"/>
        <v>8.6</v>
      </c>
      <c r="R70" s="167">
        <f t="shared" si="3"/>
        <v>0</v>
      </c>
      <c r="S70" s="8">
        <f t="shared" si="4"/>
        <v>0</v>
      </c>
      <c r="T70" s="8">
        <f t="shared" si="0"/>
        <v>0</v>
      </c>
      <c r="U70" s="8">
        <f t="shared" si="1"/>
        <v>0</v>
      </c>
      <c r="V70" s="168"/>
      <c r="W70" s="9"/>
      <c r="X70" s="9"/>
    </row>
    <row r="71" spans="1:24" ht="106.5" customHeight="1">
      <c r="A71" s="18" t="s">
        <v>25</v>
      </c>
      <c r="B71" s="18" t="s">
        <v>73</v>
      </c>
      <c r="C71" s="18">
        <v>2021</v>
      </c>
      <c r="D71" s="18" t="str">
        <f>MID(Tabla111[[#This Row],[NO. CONSECUTIVO HALLAZGO
(CÓD. ICBF)]],1,9)</f>
        <v>AF-CGR-20</v>
      </c>
      <c r="E71" s="18" t="s">
        <v>496</v>
      </c>
      <c r="F71" s="18" t="s">
        <v>485</v>
      </c>
      <c r="G71" s="19" t="str">
        <f>MID(Tabla111[[#This Row],[DESCRIPCIÓN DEL HALLAZGO]],1,390)</f>
        <v>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represen</v>
      </c>
      <c r="H71" s="19" t="str">
        <f>MID(Tabla111[[#This Row],[CAUSA DEL HALLAZGO]],1,390)</f>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v>
      </c>
      <c r="I71" s="56" t="s">
        <v>487</v>
      </c>
      <c r="J71" s="19" t="str">
        <f>MID(Tabla111[[#This Row],[ACCIÓN DE MEJORA]],1,390)</f>
        <v xml:space="preserve">Aplicar los mecanísmos de ley  para prevenir la presentación de facturas en tiempo extemporaneo, de acuerdo con la obligación contractual que tienen los terceros de realizarlo de manera oportuna.
</v>
      </c>
      <c r="K71" s="43" t="str">
        <f>MID(Tabla111[[#This Row],[ACTIVIDADES / DESCRIPCIÓN]],1,390)</f>
        <v>3- Realizar en el segundo semestre dos precierres de la vigencia el 30 de septiembre y el 30 de octubre a fin de preparar el cierre financiero, liberando los recursos a que haya lugar.</v>
      </c>
      <c r="L71" s="44" t="str">
        <f>MID(Tabla111[[#This Row],[UNIDAD DE MEDIDA]],1,9)</f>
        <v>ACTA DE C</v>
      </c>
      <c r="M71" s="193">
        <v>1</v>
      </c>
      <c r="N71" s="195">
        <v>45170</v>
      </c>
      <c r="O71" s="195">
        <v>45260</v>
      </c>
      <c r="P71" s="8">
        <f t="shared" si="2"/>
        <v>12.9</v>
      </c>
      <c r="R71" s="167">
        <f t="shared" si="3"/>
        <v>0</v>
      </c>
      <c r="S71" s="8">
        <f t="shared" si="4"/>
        <v>0</v>
      </c>
      <c r="T71" s="8">
        <f t="shared" si="0"/>
        <v>0</v>
      </c>
      <c r="U71" s="8">
        <f t="shared" si="1"/>
        <v>0</v>
      </c>
      <c r="V71" s="168"/>
      <c r="W71" s="9"/>
      <c r="X71" s="9"/>
    </row>
    <row r="72" spans="1:24" ht="106.5" customHeight="1">
      <c r="A72" s="18" t="s">
        <v>25</v>
      </c>
      <c r="B72" s="18" t="s">
        <v>36</v>
      </c>
      <c r="C72" s="18">
        <v>2022</v>
      </c>
      <c r="D72" s="18" t="str">
        <f>MID(Tabla111[[#This Row],[NO. CONSECUTIVO HALLAZGO
(CÓD. ICBF)]],1,9)</f>
        <v>AF-CGR-20</v>
      </c>
      <c r="E72" s="18" t="s">
        <v>501</v>
      </c>
      <c r="F72" s="18" t="s">
        <v>485</v>
      </c>
      <c r="G72"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72"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72" s="56" t="s">
        <v>487</v>
      </c>
      <c r="J72" s="19" t="str">
        <f>MID(Tabla111[[#This Row],[ACCIÓN DE MEJORA]],1,390)</f>
        <v xml:space="preserve">Aplicar los mecanísmos de ley  para prevenir la presentación de facturas en tiempo extemporaneo, de acuerdo con la obligación contractual que tienen los terceros de realizarlo de manera oportuna.
</v>
      </c>
      <c r="K72" s="43" t="str">
        <f>MID(Tabla111[[#This Row],[ACTIVIDADES / DESCRIPCIÓN]],1,390)</f>
        <v>1-  Emitir directriz por parte de la Dirección Regional, donde se recomiende que se programe la terminación de los contratos (diferentes a los de prestación de servicio y de aporte) antes del 10 de diciembre de cada vigencia para dar tiempo a los requisitos de ley  de finalización del contrato  y cumplir las fechas establecidas por ICBF para el cierre financiero.</v>
      </c>
      <c r="L72" s="44" t="str">
        <f>MID(Tabla111[[#This Row],[UNIDAD DE MEDIDA]],1,9)</f>
        <v>MEMORANDO</v>
      </c>
      <c r="M72" s="193">
        <v>1</v>
      </c>
      <c r="N72" s="194">
        <v>45139</v>
      </c>
      <c r="O72" s="194">
        <v>45199</v>
      </c>
      <c r="P72" s="8">
        <f t="shared" si="2"/>
        <v>8.6</v>
      </c>
      <c r="R72" s="167">
        <f t="shared" si="3"/>
        <v>0</v>
      </c>
      <c r="S72" s="8">
        <f t="shared" si="4"/>
        <v>0</v>
      </c>
      <c r="T72" s="8">
        <f t="shared" si="0"/>
        <v>0</v>
      </c>
      <c r="U72" s="8">
        <f t="shared" si="1"/>
        <v>0</v>
      </c>
      <c r="V72" s="168"/>
      <c r="W72" s="9"/>
      <c r="X72" s="9"/>
    </row>
    <row r="73" spans="1:24" ht="106.5" customHeight="1">
      <c r="A73" s="18" t="s">
        <v>25</v>
      </c>
      <c r="B73" s="18" t="s">
        <v>36</v>
      </c>
      <c r="C73" s="18">
        <v>2022</v>
      </c>
      <c r="D73" s="18" t="str">
        <f>MID(Tabla111[[#This Row],[NO. CONSECUTIVO HALLAZGO
(CÓD. ICBF)]],1,9)</f>
        <v>AF-CGR-20</v>
      </c>
      <c r="E73" s="18" t="s">
        <v>501</v>
      </c>
      <c r="F73" s="18" t="s">
        <v>485</v>
      </c>
      <c r="G73"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73"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73" s="56" t="s">
        <v>487</v>
      </c>
      <c r="J73" s="19" t="str">
        <f>MID(Tabla111[[#This Row],[ACCIÓN DE MEJORA]],1,390)</f>
        <v xml:space="preserve">Aplicar los mecanísmos de ley  para prevenir la presentación de facturas en tiempo extemporaneo, de acuerdo con la obligación contractual que tienen los terceros de realizarlo de manera oportuna.
</v>
      </c>
      <c r="K73" s="43" t="str">
        <f>MID(Tabla111[[#This Row],[ACTIVIDADES / DESCRIPCIÓN]],1,390)</f>
        <v xml:space="preserve">2- Recordar a los supervisores de los contratos, que ante el incumplimiento de las obligaciones contractuales, especialmente en lo relacionado con la presentación de facturas, se hagan requerimientos oficiales exigiendo la presentación y tramite de las facturas. </v>
      </c>
      <c r="L73" s="44" t="str">
        <f>MID(Tabla111[[#This Row],[UNIDAD DE MEDIDA]],1,9)</f>
        <v>MEMORANDO</v>
      </c>
      <c r="M73" s="193">
        <v>1</v>
      </c>
      <c r="N73" s="194">
        <v>45139</v>
      </c>
      <c r="O73" s="194">
        <v>45199</v>
      </c>
      <c r="P73" s="8">
        <f t="shared" si="2"/>
        <v>8.6</v>
      </c>
      <c r="R73" s="167">
        <f t="shared" si="3"/>
        <v>0</v>
      </c>
      <c r="S73" s="8">
        <f t="shared" si="4"/>
        <v>0</v>
      </c>
      <c r="T73" s="8">
        <f t="shared" si="0"/>
        <v>0</v>
      </c>
      <c r="U73" s="8">
        <f t="shared" si="1"/>
        <v>0</v>
      </c>
      <c r="V73" s="168"/>
      <c r="W73" s="9"/>
      <c r="X73" s="9"/>
    </row>
    <row r="74" spans="1:24" ht="106.5" customHeight="1">
      <c r="A74" s="18" t="s">
        <v>25</v>
      </c>
      <c r="B74" s="18" t="s">
        <v>36</v>
      </c>
      <c r="C74" s="18">
        <v>2022</v>
      </c>
      <c r="D74" s="18" t="str">
        <f>MID(Tabla111[[#This Row],[NO. CONSECUTIVO HALLAZGO
(CÓD. ICBF)]],1,9)</f>
        <v>AF-CGR-20</v>
      </c>
      <c r="E74" s="18" t="s">
        <v>501</v>
      </c>
      <c r="F74" s="18" t="s">
        <v>485</v>
      </c>
      <c r="G74"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74"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74" s="56" t="s">
        <v>487</v>
      </c>
      <c r="J74" s="19" t="str">
        <f>MID(Tabla111[[#This Row],[ACCIÓN DE MEJORA]],1,390)</f>
        <v xml:space="preserve">Aplicar los mecanísmos de ley  para prevenir la presentación de facturas en tiempo extemporaneo, de acuerdo con la obligación contractual que tienen los terceros de realizarlo de manera oportuna.
</v>
      </c>
      <c r="K74" s="43" t="str">
        <f>MID(Tabla111[[#This Row],[ACTIVIDADES / DESCRIPCIÓN]],1,390)</f>
        <v>3- Realizar en el segundo semestre dos precierres de la vigencia el 30 de septiembre y el 30 de octubre a fin de preparar el cierre financiero, liberando los recursos a que haya lugar y presentar en comité de gestion para tomar las acciones a que haya lugar.</v>
      </c>
      <c r="L74" s="44" t="str">
        <f>MID(Tabla111[[#This Row],[UNIDAD DE MEDIDA]],1,9)</f>
        <v>ACTA DE C</v>
      </c>
      <c r="M74" s="193">
        <v>1</v>
      </c>
      <c r="N74" s="195">
        <v>45170</v>
      </c>
      <c r="O74" s="195">
        <v>45260</v>
      </c>
      <c r="P74" s="8">
        <f t="shared" si="2"/>
        <v>12.9</v>
      </c>
      <c r="R74" s="167">
        <f t="shared" si="3"/>
        <v>0</v>
      </c>
      <c r="S74" s="8">
        <f t="shared" si="4"/>
        <v>0</v>
      </c>
      <c r="T74" s="8">
        <f t="shared" si="0"/>
        <v>0</v>
      </c>
      <c r="U74" s="8">
        <f t="shared" si="1"/>
        <v>0</v>
      </c>
      <c r="V74" s="168"/>
      <c r="W74" s="9"/>
      <c r="X74" s="9"/>
    </row>
    <row r="75" spans="1:24" ht="106.5" customHeight="1">
      <c r="A75" s="33" t="s">
        <v>25</v>
      </c>
      <c r="B75" s="33" t="s">
        <v>36</v>
      </c>
      <c r="C75" s="33">
        <v>2022</v>
      </c>
      <c r="D75" s="18" t="str">
        <f>MID(Tabla111[[#This Row],[NO. CONSECUTIVO HALLAZGO
(CÓD. ICBF)]],1,9)</f>
        <v>AF-CGR-20</v>
      </c>
      <c r="E75" s="33" t="s">
        <v>285</v>
      </c>
      <c r="F75" s="33" t="s">
        <v>506</v>
      </c>
      <c r="G75"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75"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75" s="10" t="s">
        <v>508</v>
      </c>
      <c r="J75" s="19" t="str">
        <f>MID(Tabla111[[#This Row],[ACCIÓN DE MEJORA]],1,390)</f>
        <v>Fortalecer la ruta interna de seguimiento y monitoreo de la programación, planeación y ejecución presupuestal para identificar accciones oportunas para la correcta apropiación de los recursos de la vigencia.</v>
      </c>
      <c r="K75" s="43" t="str">
        <f>MID(Tabla111[[#This Row],[ACTIVIDADES / DESCRIPCIÓN]],1,390)</f>
        <v>1. Realizar cronograma de programación de la contratación del II Semestre de los rubros del proyecto Apoyo y Fortalecimiento a la Familia  a nivel nacional.</v>
      </c>
      <c r="L75" s="44" t="str">
        <f>MID(Tabla111[[#This Row],[UNIDAD DE MEDIDA]],1,9)</f>
        <v>Matriz (E</v>
      </c>
      <c r="M75" s="193">
        <v>1</v>
      </c>
      <c r="N75" s="199">
        <v>45155</v>
      </c>
      <c r="O75" s="199">
        <v>45199</v>
      </c>
      <c r="P75" s="8">
        <f t="shared" si="2"/>
        <v>6.3</v>
      </c>
      <c r="R75" s="167">
        <f t="shared" si="3"/>
        <v>0</v>
      </c>
      <c r="S75" s="8">
        <f t="shared" si="4"/>
        <v>0</v>
      </c>
      <c r="T75" s="8">
        <f t="shared" ref="T75:T138" si="5">+IF(O75&lt;=$B$6,S75,0)</f>
        <v>0</v>
      </c>
      <c r="U75" s="8">
        <f t="shared" ref="U75:U138" si="6">+IF($B$6&gt;=O75,P75,0)</f>
        <v>0</v>
      </c>
      <c r="V75" s="168"/>
      <c r="W75" s="9"/>
      <c r="X75" s="9"/>
    </row>
    <row r="76" spans="1:24" ht="106.5" customHeight="1">
      <c r="A76" s="33" t="s">
        <v>25</v>
      </c>
      <c r="B76" s="33" t="s">
        <v>36</v>
      </c>
      <c r="C76" s="33">
        <v>2022</v>
      </c>
      <c r="D76" s="18" t="str">
        <f>MID(Tabla111[[#This Row],[NO. CONSECUTIVO HALLAZGO
(CÓD. ICBF)]],1,9)</f>
        <v>AF-CGR-20</v>
      </c>
      <c r="E76" s="33" t="s">
        <v>285</v>
      </c>
      <c r="F76" s="33" t="s">
        <v>506</v>
      </c>
      <c r="G76"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76"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76" s="10" t="s">
        <v>508</v>
      </c>
      <c r="J76" s="19" t="str">
        <f>MID(Tabla111[[#This Row],[ACCIÓN DE MEJORA]],1,390)</f>
        <v>Fortalecer la ruta interna de seguimiento y monitoreo de la programación, planeación y ejecución presupuestal para identificar accciones oportunas para la correcta apropiación de los recursos de la vigencia.</v>
      </c>
      <c r="K76" s="43" t="str">
        <f>MID(Tabla111[[#This Row],[ACTIVIDADES / DESCRIPCIÓN]],1,390)</f>
        <v>2. Realizar las actas de análisis del nuevo módelo financiero mensual, con los alertas de los saldos de apropiación, saldos de CDP, saldos de compromiso y reservas presupuestales para remisión a la Dirección Financiera.</v>
      </c>
      <c r="L76" s="44" t="str">
        <f>MID(Tabla111[[#This Row],[UNIDAD DE MEDIDA]],1,9)</f>
        <v>Correo El</v>
      </c>
      <c r="M76" s="193">
        <v>5</v>
      </c>
      <c r="N76" s="199">
        <v>45153</v>
      </c>
      <c r="O76" s="199">
        <v>45289</v>
      </c>
      <c r="P76" s="8">
        <f t="shared" ref="P76:P139" si="7">ROUND(((O76-N76)/7),1)</f>
        <v>19.399999999999999</v>
      </c>
      <c r="R76" s="167">
        <f t="shared" ref="R76:R139" si="8">IF(Q76=0,0,+Q76/M76)</f>
        <v>0</v>
      </c>
      <c r="S76" s="8">
        <f t="shared" ref="S76:S139" si="9">ROUND((P76*R76),1)</f>
        <v>0</v>
      </c>
      <c r="T76" s="8">
        <f t="shared" si="5"/>
        <v>0</v>
      </c>
      <c r="U76" s="8">
        <f t="shared" si="6"/>
        <v>0</v>
      </c>
      <c r="V76" s="168"/>
      <c r="W76" s="9"/>
      <c r="X76" s="9"/>
    </row>
    <row r="77" spans="1:24" ht="106.5" customHeight="1">
      <c r="A77" s="33" t="s">
        <v>25</v>
      </c>
      <c r="B77" s="33" t="s">
        <v>36</v>
      </c>
      <c r="C77" s="33">
        <v>2022</v>
      </c>
      <c r="D77" s="18" t="str">
        <f>MID(Tabla111[[#This Row],[NO. CONSECUTIVO HALLAZGO
(CÓD. ICBF)]],1,9)</f>
        <v>AF-CGR-20</v>
      </c>
      <c r="E77" s="33" t="s">
        <v>285</v>
      </c>
      <c r="F77" s="33" t="s">
        <v>506</v>
      </c>
      <c r="G77"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77"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77" s="10" t="s">
        <v>508</v>
      </c>
      <c r="J77" s="19" t="str">
        <f>MID(Tabla111[[#This Row],[ACCIÓN DE MEJORA]],1,390)</f>
        <v>Fortalecer la ruta interna de seguimiento y monitoreo de la programación, planeación y ejecución presupuestal para identificar accciones oportunas para la correcta apropiación de los recursos de la vigencia.</v>
      </c>
      <c r="K77" s="43" t="str">
        <f>MID(Tabla111[[#This Row],[ACTIVIDADES / DESCRIPCIÓN]],1,390)</f>
        <v>3. Seguimiento mensual a las regionales por parte del equipo financiero de la DFC</v>
      </c>
      <c r="L77" s="44" t="str">
        <f>MID(Tabla111[[#This Row],[UNIDAD DE MEDIDA]],1,9)</f>
        <v>Memorando</v>
      </c>
      <c r="M77" s="193">
        <v>5</v>
      </c>
      <c r="N77" s="199">
        <v>45139</v>
      </c>
      <c r="O77" s="199">
        <v>45289</v>
      </c>
      <c r="P77" s="8">
        <f t="shared" si="7"/>
        <v>21.4</v>
      </c>
      <c r="R77" s="167">
        <f t="shared" si="8"/>
        <v>0</v>
      </c>
      <c r="S77" s="8">
        <f t="shared" si="9"/>
        <v>0</v>
      </c>
      <c r="T77" s="8">
        <f t="shared" si="5"/>
        <v>0</v>
      </c>
      <c r="U77" s="8">
        <f t="shared" si="6"/>
        <v>0</v>
      </c>
      <c r="V77" s="168"/>
      <c r="W77" s="9"/>
      <c r="X77" s="9"/>
    </row>
    <row r="78" spans="1:24" ht="106.5" customHeight="1">
      <c r="A78" s="33" t="s">
        <v>25</v>
      </c>
      <c r="B78" s="33" t="s">
        <v>36</v>
      </c>
      <c r="C78" s="33">
        <v>2022</v>
      </c>
      <c r="D78" s="18" t="str">
        <f>MID(Tabla111[[#This Row],[NO. CONSECUTIVO HALLAZGO
(CÓD. ICBF)]],1,9)</f>
        <v>AF-CGR-20</v>
      </c>
      <c r="E78" s="33" t="s">
        <v>285</v>
      </c>
      <c r="F78" s="33" t="s">
        <v>506</v>
      </c>
      <c r="G78"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78"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78" s="10" t="s">
        <v>508</v>
      </c>
      <c r="J78" s="19" t="str">
        <f>MID(Tabla111[[#This Row],[ACCIÓN DE MEJORA]],1,390)</f>
        <v>Fortalecer la ruta interna de seguimiento y monitoreo de la programación, planeación y ejecución presupuestal para identificar accciones oportunas para la correcta apropiación de los recursos de la vigencia.</v>
      </c>
      <c r="K78" s="43" t="str">
        <f>MID(Tabla111[[#This Row],[ACTIVIDADES / DESCRIPCIÓN]],1,390)</f>
        <v xml:space="preserve">4. Participar en los Comités de Seguimiento a la Ejecución Presupuestal convocados por la Dirección Financiera y presentar las alertas del área para la toma de decisiones.
</v>
      </c>
      <c r="L78" s="44" t="str">
        <f>MID(Tabla111[[#This Row],[UNIDAD DE MEDIDA]],1,9)</f>
        <v>Acta</v>
      </c>
      <c r="M78" s="193">
        <v>5</v>
      </c>
      <c r="N78" s="199">
        <v>45139</v>
      </c>
      <c r="O78" s="199">
        <v>45289</v>
      </c>
      <c r="P78" s="8">
        <f t="shared" si="7"/>
        <v>21.4</v>
      </c>
      <c r="R78" s="167">
        <f t="shared" si="8"/>
        <v>0</v>
      </c>
      <c r="S78" s="8">
        <f t="shared" si="9"/>
        <v>0</v>
      </c>
      <c r="T78" s="8">
        <f t="shared" si="5"/>
        <v>0</v>
      </c>
      <c r="U78" s="8">
        <f t="shared" si="6"/>
        <v>0</v>
      </c>
      <c r="V78" s="168"/>
      <c r="W78" s="9"/>
      <c r="X78" s="9"/>
    </row>
    <row r="79" spans="1:24" ht="106.5" customHeight="1">
      <c r="A79" s="33" t="s">
        <v>25</v>
      </c>
      <c r="B79" s="33" t="s">
        <v>36</v>
      </c>
      <c r="C79" s="33">
        <v>2022</v>
      </c>
      <c r="D79" s="18" t="str">
        <f>MID(Tabla111[[#This Row],[NO. CONSECUTIVO HALLAZGO
(CÓD. ICBF)]],1,9)</f>
        <v>AF-CGR-20</v>
      </c>
      <c r="E79" s="33" t="s">
        <v>285</v>
      </c>
      <c r="F79" s="33" t="s">
        <v>506</v>
      </c>
      <c r="G79"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79"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79" s="10" t="s">
        <v>508</v>
      </c>
      <c r="J79" s="19" t="str">
        <f>MID(Tabla111[[#This Row],[ACCIÓN DE MEJORA]],1,390)</f>
        <v>Fortalecer la ruta interna de seguimiento y monitoreo de la programación, planeación y ejecución presupuestal para identificar accciones oportunas para la correcta apropiación de los recursos de la vigencia.</v>
      </c>
      <c r="K79" s="43" t="str">
        <f>MID(Tabla111[[#This Row],[ACTIVIDADES / DESCRIPCIÓN]],1,390)</f>
        <v>5.Reporte con Cifras ejecución mensulaes de las  modalidades de la Dirección de Familias y Comunidades vigencia 2023</v>
      </c>
      <c r="L79" s="44" t="str">
        <f>MID(Tabla111[[#This Row],[UNIDAD DE MEDIDA]],1,9)</f>
        <v>Matriz (E</v>
      </c>
      <c r="M79" s="193">
        <v>5</v>
      </c>
      <c r="N79" s="199">
        <v>45139</v>
      </c>
      <c r="O79" s="199">
        <v>45289</v>
      </c>
      <c r="P79" s="8">
        <f t="shared" si="7"/>
        <v>21.4</v>
      </c>
      <c r="R79" s="167">
        <f t="shared" si="8"/>
        <v>0</v>
      </c>
      <c r="S79" s="8">
        <f t="shared" si="9"/>
        <v>0</v>
      </c>
      <c r="T79" s="8">
        <f t="shared" si="5"/>
        <v>0</v>
      </c>
      <c r="U79" s="8">
        <f t="shared" si="6"/>
        <v>0</v>
      </c>
      <c r="V79" s="168"/>
      <c r="W79" s="9"/>
      <c r="X79" s="9"/>
    </row>
    <row r="80" spans="1:24" ht="106.5" customHeight="1">
      <c r="A80" s="8" t="s">
        <v>25</v>
      </c>
      <c r="B80" s="8" t="s">
        <v>321</v>
      </c>
      <c r="C80" s="8">
        <v>2017</v>
      </c>
      <c r="D80" s="18" t="str">
        <f>MID(Tabla111[[#This Row],[NO. CONSECUTIVO HALLAZGO
(CÓD. ICBF)]],1,9)</f>
        <v>AF-CGR-20</v>
      </c>
      <c r="E80" s="8" t="s">
        <v>519</v>
      </c>
      <c r="F80" s="8" t="s">
        <v>520</v>
      </c>
      <c r="G80" s="19" t="str">
        <f>MID(Tabla111[[#This Row],[DESCRIPCIÓN DEL HALLAZGO]],1,390)</f>
        <v>HALLAZGO 47. Reservas Presupuestales vigencia 2017 – Sede Nacional (D)
El 26 de mayo de 2017 el ICBF firmó el Convenio de Asociación No. 1338 con la "FUNDACIÓN PARA EL DESARROLLO DE LA SALUD DE LA UNIVERSIDAD INDUSTRIAL DE SANTANDER "PROINAPSA UIS", cuyo objeto es “Aunar esfuerzos técnicos, administrativos y financieros para el desarrollo de acciones de promoción y prevención con niños,</v>
      </c>
      <c r="H80" s="19" t="str">
        <f>MID(Tabla111[[#This Row],[CAUSA DEL HALLAZGO]],1,390)</f>
        <v xml:space="preserve">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
Hallazgo con presunto alcance disciplinario, de </v>
      </c>
      <c r="I80" s="9" t="s">
        <v>523</v>
      </c>
      <c r="J80" s="19" t="str">
        <f>MID(Tabla111[[#This Row],[ACCIÓN DE MEJORA]],1,390)</f>
        <v>Fortalecer los procesos de constitución y ejecución de reservas</v>
      </c>
      <c r="K80" s="43" t="str">
        <f>MID(Tabla111[[#This Row],[ACTIVIDADES / DESCRIPCIÓN]],1,390)</f>
        <v>Actividad 1: Generar procesos de fortalecimiento con las regionales por medio de mesas de trabajo para seguimiento presupuestal, constitución y ejecución de reservas.</v>
      </c>
      <c r="L80" s="44" t="str">
        <f>MID(Tabla111[[#This Row],[UNIDAD DE MEDIDA]],1,9)</f>
        <v>Acta de r</v>
      </c>
      <c r="M80" s="193">
        <v>1</v>
      </c>
      <c r="N80" s="197">
        <v>45139</v>
      </c>
      <c r="O80" s="197">
        <v>45260</v>
      </c>
      <c r="P80" s="8">
        <f t="shared" si="7"/>
        <v>17.3</v>
      </c>
      <c r="R80" s="167">
        <f t="shared" si="8"/>
        <v>0</v>
      </c>
      <c r="S80" s="8">
        <f t="shared" si="9"/>
        <v>0</v>
      </c>
      <c r="T80" s="8">
        <f t="shared" si="5"/>
        <v>0</v>
      </c>
      <c r="U80" s="8">
        <f t="shared" si="6"/>
        <v>0</v>
      </c>
      <c r="V80" s="168"/>
      <c r="W80" s="9"/>
      <c r="X80" s="9"/>
    </row>
    <row r="81" spans="1:24" ht="106.5" customHeight="1">
      <c r="A81" s="8" t="s">
        <v>25</v>
      </c>
      <c r="B81" s="8" t="s">
        <v>321</v>
      </c>
      <c r="C81" s="8">
        <v>2017</v>
      </c>
      <c r="D81" s="18" t="str">
        <f>MID(Tabla111[[#This Row],[NO. CONSECUTIVO HALLAZGO
(CÓD. ICBF)]],1,9)</f>
        <v>AF-CGR-20</v>
      </c>
      <c r="E81" s="8" t="s">
        <v>519</v>
      </c>
      <c r="F81" s="8" t="s">
        <v>520</v>
      </c>
      <c r="G81" s="19" t="str">
        <f>MID(Tabla111[[#This Row],[DESCRIPCIÓN DEL HALLAZGO]],1,390)</f>
        <v>HALLAZGO 47. Reservas Presupuestales vigencia 2017 – Sede Nacional (D)
El 26 de mayo de 2017 el ICBF firmó el Convenio de Asociación No. 1338 con la "FUNDACIÓN PARA EL DESARROLLO DE LA SALUD DE LA UNIVERSIDAD INDUSTRIAL DE SANTANDER "PROINAPSA UIS", cuyo objeto es “Aunar esfuerzos técnicos, administrativos y financieros para el desarrollo de acciones de promoción y prevención con niños,</v>
      </c>
      <c r="H81" s="19" t="str">
        <f>MID(Tabla111[[#This Row],[CAUSA DEL HALLAZGO]],1,390)</f>
        <v xml:space="preserve">Lo anterior, demuestra la inoportunidad para efectuar los ajustes de los saldos presupuestales definitivos por parte de la dirección financiera de la Dirección General, situación que afecta la razonabilidad y consistencia de la información presupuestal e incertidumbre en la confiabilidad de la información reportada a los diferentes entes.
Hallazgo con presunto alcance disciplinario, de </v>
      </c>
      <c r="I81" s="9" t="s">
        <v>523</v>
      </c>
      <c r="J81" s="19" t="str">
        <f>MID(Tabla111[[#This Row],[ACCIÓN DE MEJORA]],1,390)</f>
        <v>Fortalecer los procesos de constitución y ejecución de reservas</v>
      </c>
      <c r="K81" s="43" t="str">
        <f>MID(Tabla111[[#This Row],[ACTIVIDADES / DESCRIPCIÓN]],1,390)</f>
        <v>Actividad 2: Generar informe con los resultados del seguimiento presupuestal a regionales.</v>
      </c>
      <c r="L81" s="44" t="str">
        <f>MID(Tabla111[[#This Row],[UNIDAD DE MEDIDA]],1,9)</f>
        <v>Informe d</v>
      </c>
      <c r="M81" s="193">
        <v>1</v>
      </c>
      <c r="N81" s="197">
        <v>45139</v>
      </c>
      <c r="O81" s="197">
        <v>45260</v>
      </c>
      <c r="P81" s="8">
        <f t="shared" si="7"/>
        <v>17.3</v>
      </c>
      <c r="R81" s="167">
        <f t="shared" si="8"/>
        <v>0</v>
      </c>
      <c r="S81" s="8">
        <f t="shared" si="9"/>
        <v>0</v>
      </c>
      <c r="T81" s="8">
        <f t="shared" si="5"/>
        <v>0</v>
      </c>
      <c r="U81" s="8">
        <f t="shared" si="6"/>
        <v>0</v>
      </c>
      <c r="V81" s="168"/>
      <c r="W81" s="9"/>
      <c r="X81" s="9"/>
    </row>
    <row r="82" spans="1:24" ht="106.5" customHeight="1">
      <c r="A82" s="8" t="s">
        <v>25</v>
      </c>
      <c r="B82" s="8" t="s">
        <v>321</v>
      </c>
      <c r="C82" s="8">
        <v>2017</v>
      </c>
      <c r="D82" s="18" t="str">
        <f>MID(Tabla111[[#This Row],[NO. CONSECUTIVO HALLAZGO
(CÓD. ICBF)]],1,9)</f>
        <v>AF-CGR-20</v>
      </c>
      <c r="E82" s="8" t="s">
        <v>323</v>
      </c>
      <c r="F82" s="8" t="s">
        <v>520</v>
      </c>
      <c r="G82" s="19" t="str">
        <f>MID(Tabla111[[#This Row],[DESCRIPCIÓN DEL HALLAZGO]],1,390)</f>
        <v xml:space="preserve">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v>
      </c>
      <c r="H82" s="19" t="str">
        <f>MID(Tabla111[[#This Row],[CAUSA DEL HALLAZGO]],1,390)</f>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v>
      </c>
      <c r="I82" s="9" t="s">
        <v>528</v>
      </c>
      <c r="J82" s="19" t="str">
        <f>MID(Tabla111[[#This Row],[ACCIÓN DE MEJORA]],1,390)</f>
        <v>Fortalecer los procesos de constitución y ejecución de reservas</v>
      </c>
      <c r="K82" s="43" t="str">
        <f>MID(Tabla111[[#This Row],[ACTIVIDADES / DESCRIPCIÓN]],1,390)</f>
        <v>Actividad 1: Generar procesos de fortalecimiento con las regionales por medio de mesas de trabajo para seguimiento presupuestal, constitución y ejecución de reservas.</v>
      </c>
      <c r="L82" s="44" t="str">
        <f>MID(Tabla111[[#This Row],[UNIDAD DE MEDIDA]],1,9)</f>
        <v>Acta de r</v>
      </c>
      <c r="M82" s="193">
        <v>1</v>
      </c>
      <c r="N82" s="197">
        <v>45139</v>
      </c>
      <c r="O82" s="197">
        <v>45260</v>
      </c>
      <c r="P82" s="8">
        <f t="shared" si="7"/>
        <v>17.3</v>
      </c>
      <c r="R82" s="167">
        <f t="shared" si="8"/>
        <v>0</v>
      </c>
      <c r="S82" s="8">
        <f t="shared" si="9"/>
        <v>0</v>
      </c>
      <c r="T82" s="8">
        <f t="shared" si="5"/>
        <v>0</v>
      </c>
      <c r="U82" s="8">
        <f t="shared" si="6"/>
        <v>0</v>
      </c>
      <c r="V82" s="168"/>
      <c r="W82" s="9"/>
      <c r="X82" s="9"/>
    </row>
    <row r="83" spans="1:24" ht="106.5" customHeight="1">
      <c r="A83" s="8" t="s">
        <v>25</v>
      </c>
      <c r="B83" s="8" t="s">
        <v>321</v>
      </c>
      <c r="C83" s="8">
        <v>2017</v>
      </c>
      <c r="D83" s="18" t="str">
        <f>MID(Tabla111[[#This Row],[NO. CONSECUTIVO HALLAZGO
(CÓD. ICBF)]],1,9)</f>
        <v>AF-CGR-20</v>
      </c>
      <c r="E83" s="8" t="s">
        <v>323</v>
      </c>
      <c r="F83" s="8" t="s">
        <v>520</v>
      </c>
      <c r="G83" s="19" t="str">
        <f>MID(Tabla111[[#This Row],[DESCRIPCIÓN DEL HALLAZGO]],1,390)</f>
        <v xml:space="preserve">HALLAZGO 52. Reservas Presupuestales y Cuentas por Pagar (A-D)
En la vigencia 2017, se realizaron contratos de prestación de servicios con operadores, con el fin de atender los diferentes programas que se ejecutan en la Regional, estos se firmaron entre el mes de noviembre y diciembre de 2017, para ser ejecutados entre la vigencia auditada y el año 2018, con cargo a vigencias futuras.
</v>
      </c>
      <c r="H83" s="19" t="str">
        <f>MID(Tabla111[[#This Row],[CAUSA DEL HALLAZGO]],1,390)</f>
        <v>Esta situación se da por la interpretación que hace el Nivel Central del ICBF al Memorando 2-2011-036743 de 2011, expedido por el Ministerio de Hacienda, cambiándose los lineamientos del concepto en el 2017 respecto a la aplicación que se realizó en la vigencia 2016, generando incertidumbre sobre la aplicación e interpretación de la norma y la no refrendación de las reservas presupuestal</v>
      </c>
      <c r="I83" s="9" t="s">
        <v>528</v>
      </c>
      <c r="J83" s="19" t="str">
        <f>MID(Tabla111[[#This Row],[ACCIÓN DE MEJORA]],1,390)</f>
        <v>Fortalecer los procesos de constitución y ejecución de reservas</v>
      </c>
      <c r="K83" s="43" t="str">
        <f>MID(Tabla111[[#This Row],[ACTIVIDADES / DESCRIPCIÓN]],1,390)</f>
        <v>Actividad 2: Generar informe con los resultados del seguimiento presupuestal a regionales.</v>
      </c>
      <c r="L83" s="44" t="str">
        <f>MID(Tabla111[[#This Row],[UNIDAD DE MEDIDA]],1,9)</f>
        <v>Informe d</v>
      </c>
      <c r="M83" s="193">
        <v>1</v>
      </c>
      <c r="N83" s="197">
        <v>45139</v>
      </c>
      <c r="O83" s="197">
        <v>45260</v>
      </c>
      <c r="P83" s="8">
        <f t="shared" si="7"/>
        <v>17.3</v>
      </c>
      <c r="R83" s="167">
        <f t="shared" si="8"/>
        <v>0</v>
      </c>
      <c r="S83" s="8">
        <f t="shared" si="9"/>
        <v>0</v>
      </c>
      <c r="T83" s="8">
        <f t="shared" si="5"/>
        <v>0</v>
      </c>
      <c r="U83" s="8">
        <f t="shared" si="6"/>
        <v>0</v>
      </c>
      <c r="V83" s="168"/>
      <c r="W83" s="9"/>
      <c r="X83" s="9"/>
    </row>
    <row r="84" spans="1:24" ht="106.5" customHeight="1">
      <c r="A84" s="8" t="s">
        <v>25</v>
      </c>
      <c r="B84" s="8" t="s">
        <v>309</v>
      </c>
      <c r="C84" s="8">
        <v>2019</v>
      </c>
      <c r="D84" s="18" t="str">
        <f>MID(Tabla111[[#This Row],[NO. CONSECUTIVO HALLAZGO
(CÓD. ICBF)]],1,9)</f>
        <v>AF-CGR-20</v>
      </c>
      <c r="E84" s="8" t="s">
        <v>530</v>
      </c>
      <c r="F84" s="8" t="s">
        <v>520</v>
      </c>
      <c r="G84" s="19" t="str">
        <f>MID(Tabla111[[#This Row],[DESCRIPCIÓN DEL HALLAZGO]],1,390)</f>
        <v>HALLAZGO 15. Constitución reservas presupuestales – Dirección General (D)
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v>
      </c>
      <c r="H84" s="19" t="str">
        <f>MID(Tabla111[[#This Row],[CAUSA DEL HALLAZGO]],1,390)</f>
        <v>Debilidades en el cumplimiento del principio de planeación contractual</v>
      </c>
      <c r="I84" s="9" t="s">
        <v>523</v>
      </c>
      <c r="J84" s="19" t="str">
        <f>MID(Tabla111[[#This Row],[ACCIÓN DE MEJORA]],1,390)</f>
        <v>Fortalecer los procesos de constitución y ejecución de reservas</v>
      </c>
      <c r="K84" s="43" t="str">
        <f>MID(Tabla111[[#This Row],[ACTIVIDADES / DESCRIPCIÓN]],1,390)</f>
        <v>Actividad 1: Generar procesos de fortalecimiento con las regionales por medio de mesas de trabajo para seguimiento presupuestal, constitución y ejecución de reservas.</v>
      </c>
      <c r="L84" s="44" t="str">
        <f>MID(Tabla111[[#This Row],[UNIDAD DE MEDIDA]],1,9)</f>
        <v>Acta de r</v>
      </c>
      <c r="M84" s="193">
        <v>1</v>
      </c>
      <c r="N84" s="197">
        <v>45139</v>
      </c>
      <c r="O84" s="197">
        <v>45260</v>
      </c>
      <c r="P84" s="8">
        <f t="shared" si="7"/>
        <v>17.3</v>
      </c>
      <c r="R84" s="167">
        <f t="shared" si="8"/>
        <v>0</v>
      </c>
      <c r="S84" s="8">
        <f t="shared" si="9"/>
        <v>0</v>
      </c>
      <c r="T84" s="8">
        <f t="shared" si="5"/>
        <v>0</v>
      </c>
      <c r="U84" s="8">
        <f t="shared" si="6"/>
        <v>0</v>
      </c>
      <c r="V84" s="168"/>
      <c r="W84" s="9"/>
      <c r="X84" s="9"/>
    </row>
    <row r="85" spans="1:24" ht="106.5" customHeight="1">
      <c r="A85" s="8" t="s">
        <v>25</v>
      </c>
      <c r="B85" s="8" t="s">
        <v>309</v>
      </c>
      <c r="C85" s="8">
        <v>2019</v>
      </c>
      <c r="D85" s="18" t="str">
        <f>MID(Tabla111[[#This Row],[NO. CONSECUTIVO HALLAZGO
(CÓD. ICBF)]],1,9)</f>
        <v>AF-CGR-20</v>
      </c>
      <c r="E85" s="8" t="s">
        <v>530</v>
      </c>
      <c r="F85" s="8" t="s">
        <v>520</v>
      </c>
      <c r="G85" s="19" t="str">
        <f>MID(Tabla111[[#This Row],[DESCRIPCIÓN DEL HALLAZGO]],1,390)</f>
        <v>HALLAZGO 15. Constitución reservas presupuestales – Dirección General (D)
De la revisión y análisis de la información aportada por el ICBF como respuesta a los oficios AG8-02 del 06/04/2020, AG8-014 del 11-03-2020 y AG8-20 del 20-03-2020, se determinó que las justificaciones de la constitución de las siguientes reservas presupuestales, al cierre de la vigencia 2019, no se ajustan a la n</v>
      </c>
      <c r="H85" s="19" t="str">
        <f>MID(Tabla111[[#This Row],[CAUSA DEL HALLAZGO]],1,390)</f>
        <v>Debilidades en el cumplimiento del principio de planeación contractual</v>
      </c>
      <c r="I85" s="9" t="s">
        <v>523</v>
      </c>
      <c r="J85" s="19" t="str">
        <f>MID(Tabla111[[#This Row],[ACCIÓN DE MEJORA]],1,390)</f>
        <v>Fortalecer los procesos de constitución y ejecución de reservas</v>
      </c>
      <c r="K85" s="43" t="str">
        <f>MID(Tabla111[[#This Row],[ACTIVIDADES / DESCRIPCIÓN]],1,390)</f>
        <v>Actividad 2: Generar informe con los resultados del seguimiento presupuestal a regionales.</v>
      </c>
      <c r="L85" s="44" t="str">
        <f>MID(Tabla111[[#This Row],[UNIDAD DE MEDIDA]],1,9)</f>
        <v>Informe d</v>
      </c>
      <c r="M85" s="193">
        <v>1</v>
      </c>
      <c r="N85" s="197">
        <v>45139</v>
      </c>
      <c r="O85" s="197">
        <v>45260</v>
      </c>
      <c r="P85" s="8">
        <f t="shared" si="7"/>
        <v>17.3</v>
      </c>
      <c r="R85" s="167">
        <f t="shared" si="8"/>
        <v>0</v>
      </c>
      <c r="S85" s="8">
        <f t="shared" si="9"/>
        <v>0</v>
      </c>
      <c r="T85" s="8">
        <f t="shared" si="5"/>
        <v>0</v>
      </c>
      <c r="U85" s="8">
        <f t="shared" si="6"/>
        <v>0</v>
      </c>
      <c r="V85" s="168"/>
      <c r="W85" s="9"/>
      <c r="X85" s="9"/>
    </row>
    <row r="86" spans="1:24" ht="106.5" customHeight="1">
      <c r="A86" s="8" t="s">
        <v>25</v>
      </c>
      <c r="B86" s="8" t="s">
        <v>292</v>
      </c>
      <c r="C86" s="8">
        <v>2020</v>
      </c>
      <c r="D86" s="18" t="str">
        <f>MID(Tabla111[[#This Row],[NO. CONSECUTIVO HALLAZGO
(CÓD. ICBF)]],1,9)</f>
        <v>AF-CGR-20</v>
      </c>
      <c r="E86" s="8" t="s">
        <v>534</v>
      </c>
      <c r="F86" s="8" t="s">
        <v>520</v>
      </c>
      <c r="G86" s="19" t="str">
        <f>MID(Tabla111[[#This Row],[DESCRIPCIÓN DEL HALLAZGO]],1,390)</f>
        <v>Hallazgo No 42.       Constitución Reservas Presupuestales (Dirección General)(A-D)
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v>
      </c>
      <c r="H86" s="19" t="str">
        <f>MID(Tabla111[[#This Row],[CAUSA DEL HALLAZGO]],1,390)</f>
        <v>debilidades en el cumplimiento del principio de planeación contractual y a deficiencias en las actividades de supervisión</v>
      </c>
      <c r="I86" s="9" t="s">
        <v>523</v>
      </c>
      <c r="J86" s="19" t="str">
        <f>MID(Tabla111[[#This Row],[ACCIÓN DE MEJORA]],1,390)</f>
        <v>Fortalecer los procesos de constitución y ejecución de reservas</v>
      </c>
      <c r="K86" s="43" t="str">
        <f>MID(Tabla111[[#This Row],[ACTIVIDADES / DESCRIPCIÓN]],1,390)</f>
        <v>Actividad 1: Generar procesos de fortalecimiento con las regionales por medio de mesas de trabajo para seguimiento presupuestal, constitución y ejecución de reservas.</v>
      </c>
      <c r="L86" s="44" t="str">
        <f>MID(Tabla111[[#This Row],[UNIDAD DE MEDIDA]],1,9)</f>
        <v>Acta de r</v>
      </c>
      <c r="M86" s="193">
        <v>1</v>
      </c>
      <c r="N86" s="197">
        <v>45139</v>
      </c>
      <c r="O86" s="197">
        <v>45260</v>
      </c>
      <c r="P86" s="8">
        <f t="shared" si="7"/>
        <v>17.3</v>
      </c>
      <c r="R86" s="167">
        <f t="shared" si="8"/>
        <v>0</v>
      </c>
      <c r="S86" s="8">
        <f t="shared" si="9"/>
        <v>0</v>
      </c>
      <c r="T86" s="8">
        <f t="shared" si="5"/>
        <v>0</v>
      </c>
      <c r="U86" s="8">
        <f t="shared" si="6"/>
        <v>0</v>
      </c>
      <c r="V86" s="168"/>
      <c r="W86" s="9"/>
      <c r="X86" s="9"/>
    </row>
    <row r="87" spans="1:24" ht="106.5" customHeight="1">
      <c r="A87" s="8" t="s">
        <v>25</v>
      </c>
      <c r="B87" s="8" t="s">
        <v>292</v>
      </c>
      <c r="C87" s="8">
        <v>2020</v>
      </c>
      <c r="D87" s="18" t="str">
        <f>MID(Tabla111[[#This Row],[NO. CONSECUTIVO HALLAZGO
(CÓD. ICBF)]],1,9)</f>
        <v>AF-CGR-20</v>
      </c>
      <c r="E87" s="8" t="s">
        <v>534</v>
      </c>
      <c r="F87" s="8" t="s">
        <v>520</v>
      </c>
      <c r="G87" s="19" t="str">
        <f>MID(Tabla111[[#This Row],[DESCRIPCIÓN DEL HALLAZGO]],1,390)</f>
        <v>Hallazgo No 42.       Constitución Reservas Presupuestales (Dirección General)(A-D)
De la revisión y análisis de la información aportada por el ICBF como respuesta a los oficios AG8-32 del 09/03/2021 de información presupuestal y de las consideraciones expuestas por la entidad en el Memorando 2021 de Radicado No: 202112300000047053 del 23 de abril de 2021, se determinó que las justifica</v>
      </c>
      <c r="H87" s="19" t="str">
        <f>MID(Tabla111[[#This Row],[CAUSA DEL HALLAZGO]],1,390)</f>
        <v>debilidades en el cumplimiento del principio de planeación contractual y a deficiencias en las actividades de supervisión</v>
      </c>
      <c r="I87" s="9" t="s">
        <v>523</v>
      </c>
      <c r="J87" s="19" t="str">
        <f>MID(Tabla111[[#This Row],[ACCIÓN DE MEJORA]],1,390)</f>
        <v>Fortalecer los procesos de constitución y ejecución de reservas</v>
      </c>
      <c r="K87" s="43" t="str">
        <f>MID(Tabla111[[#This Row],[ACTIVIDADES / DESCRIPCIÓN]],1,390)</f>
        <v>Actividad 2: Generar informe con los resultados del seguimiento presupuestal a regionales.</v>
      </c>
      <c r="L87" s="44" t="str">
        <f>MID(Tabla111[[#This Row],[UNIDAD DE MEDIDA]],1,9)</f>
        <v>Informe d</v>
      </c>
      <c r="M87" s="193">
        <v>1</v>
      </c>
      <c r="N87" s="197">
        <v>45139</v>
      </c>
      <c r="O87" s="197">
        <v>45260</v>
      </c>
      <c r="P87" s="8">
        <f t="shared" si="7"/>
        <v>17.3</v>
      </c>
      <c r="R87" s="167">
        <f t="shared" si="8"/>
        <v>0</v>
      </c>
      <c r="S87" s="8">
        <f t="shared" si="9"/>
        <v>0</v>
      </c>
      <c r="T87" s="8">
        <f t="shared" si="5"/>
        <v>0</v>
      </c>
      <c r="U87" s="8">
        <f t="shared" si="6"/>
        <v>0</v>
      </c>
      <c r="V87" s="168"/>
      <c r="W87" s="9"/>
      <c r="X87" s="9"/>
    </row>
    <row r="88" spans="1:24" ht="106.5" customHeight="1">
      <c r="A88" s="8" t="s">
        <v>25</v>
      </c>
      <c r="B88" s="8" t="s">
        <v>292</v>
      </c>
      <c r="C88" s="8">
        <v>2020</v>
      </c>
      <c r="D88" s="18" t="str">
        <f>MID(Tabla111[[#This Row],[NO. CONSECUTIVO HALLAZGO
(CÓD. ICBF)]],1,9)</f>
        <v>AF-CGR-20</v>
      </c>
      <c r="E88" s="8" t="s">
        <v>538</v>
      </c>
      <c r="F88" s="8" t="s">
        <v>520</v>
      </c>
      <c r="G88"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v>
      </c>
      <c r="H88" s="19" t="str">
        <f>MID(Tabla111[[#This Row],[CAUSA DEL HALLAZGO]],1,390)</f>
        <v>lo anterior se presenta por debilidades en   el área de presupuesto,</v>
      </c>
      <c r="I88" s="9" t="s">
        <v>523</v>
      </c>
      <c r="J88" s="19" t="str">
        <f>MID(Tabla111[[#This Row],[ACCIÓN DE MEJORA]],1,390)</f>
        <v>Fortalecer los procesos de constitución y ejecución de reservas</v>
      </c>
      <c r="K88" s="43" t="str">
        <f>MID(Tabla111[[#This Row],[ACTIVIDADES / DESCRIPCIÓN]],1,390)</f>
        <v>Actividad 1: Generar procesos de fortalecimiento con las regionales por medio de mesas de trabajo para seguimiento presupuestal, constitución y ejecución de reservas.</v>
      </c>
      <c r="L88" s="44" t="str">
        <f>MID(Tabla111[[#This Row],[UNIDAD DE MEDIDA]],1,9)</f>
        <v>Acta de r</v>
      </c>
      <c r="M88" s="193">
        <v>1</v>
      </c>
      <c r="N88" s="197">
        <v>45139</v>
      </c>
      <c r="O88" s="197">
        <v>45260</v>
      </c>
      <c r="P88" s="8">
        <f t="shared" si="7"/>
        <v>17.3</v>
      </c>
      <c r="R88" s="167">
        <f t="shared" si="8"/>
        <v>0</v>
      </c>
      <c r="S88" s="8">
        <f t="shared" si="9"/>
        <v>0</v>
      </c>
      <c r="T88" s="8">
        <f t="shared" si="5"/>
        <v>0</v>
      </c>
      <c r="U88" s="8">
        <f t="shared" si="6"/>
        <v>0</v>
      </c>
      <c r="V88" s="168"/>
      <c r="W88" s="9"/>
      <c r="X88" s="9"/>
    </row>
    <row r="89" spans="1:24" ht="106.5" customHeight="1">
      <c r="A89" s="8" t="s">
        <v>25</v>
      </c>
      <c r="B89" s="8" t="s">
        <v>292</v>
      </c>
      <c r="C89" s="8">
        <v>2020</v>
      </c>
      <c r="D89" s="18" t="str">
        <f>MID(Tabla111[[#This Row],[NO. CONSECUTIVO HALLAZGO
(CÓD. ICBF)]],1,9)</f>
        <v>AF-CGR-20</v>
      </c>
      <c r="E89" s="8" t="s">
        <v>538</v>
      </c>
      <c r="F89" s="8" t="s">
        <v>520</v>
      </c>
      <c r="G89"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v>
      </c>
      <c r="H89" s="19" t="str">
        <f>MID(Tabla111[[#This Row],[CAUSA DEL HALLAZGO]],1,390)</f>
        <v>lo anterior se presenta por debilidades en   el área de presupuesto,</v>
      </c>
      <c r="I89" s="9" t="s">
        <v>523</v>
      </c>
      <c r="J89" s="19" t="str">
        <f>MID(Tabla111[[#This Row],[ACCIÓN DE MEJORA]],1,390)</f>
        <v>Fortalecer los procesos de constitución y ejecución de reservas</v>
      </c>
      <c r="K89" s="43" t="str">
        <f>MID(Tabla111[[#This Row],[ACTIVIDADES / DESCRIPCIÓN]],1,390)</f>
        <v>Actividad 2: Generar informe con los resultados del seguimiento presupuestal a regionales.</v>
      </c>
      <c r="L89" s="44" t="str">
        <f>MID(Tabla111[[#This Row],[UNIDAD DE MEDIDA]],1,9)</f>
        <v>Informe d</v>
      </c>
      <c r="M89" s="193">
        <v>1</v>
      </c>
      <c r="N89" s="197">
        <v>45139</v>
      </c>
      <c r="O89" s="197">
        <v>45260</v>
      </c>
      <c r="P89" s="8">
        <f t="shared" si="7"/>
        <v>17.3</v>
      </c>
      <c r="R89" s="167">
        <f t="shared" si="8"/>
        <v>0</v>
      </c>
      <c r="S89" s="8">
        <f t="shared" si="9"/>
        <v>0</v>
      </c>
      <c r="T89" s="8">
        <f t="shared" si="5"/>
        <v>0</v>
      </c>
      <c r="U89" s="8">
        <f t="shared" si="6"/>
        <v>0</v>
      </c>
      <c r="V89" s="168"/>
      <c r="W89" s="9"/>
      <c r="X89" s="9"/>
    </row>
    <row r="90" spans="1:24" ht="106.5" customHeight="1">
      <c r="A90" s="8" t="s">
        <v>25</v>
      </c>
      <c r="B90" s="8" t="s">
        <v>73</v>
      </c>
      <c r="C90" s="8">
        <v>2021</v>
      </c>
      <c r="D90" s="18" t="str">
        <f>MID(Tabla111[[#This Row],[NO. CONSECUTIVO HALLAZGO
(CÓD. ICBF)]],1,9)</f>
        <v>AF-CGR-20</v>
      </c>
      <c r="E90" s="8" t="s">
        <v>542</v>
      </c>
      <c r="F90" s="8" t="s">
        <v>520</v>
      </c>
      <c r="G90" s="19" t="str">
        <f>MID(Tabla111[[#This Row],[DESCRIPCIÓN DEL HALLAZGO]],1,390)</f>
        <v>Hallazgo N° 19. Corrección de errores periodo contable anterior Cuenta 3109 (Dirección General)
El comprobante contable 305636 del 02-09-2021, cuya descripción es: “Anular Recaudo básico de Ingresos Presupuestales con diferencial cambiario positivo Tipo de documento soporte: CONSIGNACION, Número de documento soporte: 134920“ 3 muestra los siguientes registros fueron:
Ver Cuadro N° 54
Te</v>
      </c>
      <c r="H90" s="19" t="str">
        <f>MID(Tabla111[[#This Row],[CAUSA DEL HALLAZGO]],1,390)</f>
        <v>La situación presentada obedece a debilidades en el registro de la información contable, falta de seguimiento y control de los registros contables (en el comprobante 305636, quien lo aprueba es el mismo usuario que lo elabora),</v>
      </c>
      <c r="I90" s="9" t="s">
        <v>545</v>
      </c>
      <c r="J90" s="19" t="str">
        <f>MID(Tabla111[[#This Row],[ACCIÓN DE MEJORA]],1,390)</f>
        <v>Mesa de trabajo de aclaración con la Contraloría General de la República.</v>
      </c>
      <c r="K90" s="43" t="str">
        <f>MID(Tabla111[[#This Row],[ACTIVIDADES / DESCRIPCIÓN]],1,390)</f>
        <v>Solicitar a la Oficina de Control Interno que programe reunión con la CGR, con el fin de aclarar el hallazgo.</v>
      </c>
      <c r="L90" s="44" t="str">
        <f>MID(Tabla111[[#This Row],[UNIDAD DE MEDIDA]],1,9)</f>
        <v>Correo el</v>
      </c>
      <c r="M90" s="193">
        <v>1</v>
      </c>
      <c r="N90" s="200">
        <v>45139</v>
      </c>
      <c r="O90" s="194">
        <v>45199</v>
      </c>
      <c r="P90" s="8">
        <f t="shared" si="7"/>
        <v>8.6</v>
      </c>
      <c r="R90" s="167">
        <f t="shared" si="8"/>
        <v>0</v>
      </c>
      <c r="S90" s="8">
        <f t="shared" si="9"/>
        <v>0</v>
      </c>
      <c r="T90" s="8">
        <f t="shared" si="5"/>
        <v>0</v>
      </c>
      <c r="U90" s="8">
        <f t="shared" si="6"/>
        <v>0</v>
      </c>
      <c r="V90" s="168"/>
      <c r="W90" s="9"/>
      <c r="X90" s="9"/>
    </row>
    <row r="91" spans="1:24" ht="106.5" customHeight="1">
      <c r="A91" s="8" t="s">
        <v>25</v>
      </c>
      <c r="B91" s="8" t="s">
        <v>73</v>
      </c>
      <c r="C91" s="8">
        <v>2021</v>
      </c>
      <c r="D91" s="18" t="str">
        <f>MID(Tabla111[[#This Row],[NO. CONSECUTIVO HALLAZGO
(CÓD. ICBF)]],1,9)</f>
        <v>AF-CGR-20</v>
      </c>
      <c r="E91" s="8" t="s">
        <v>270</v>
      </c>
      <c r="F91" s="8" t="s">
        <v>520</v>
      </c>
      <c r="G91"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v>
      </c>
      <c r="H91"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91" s="9" t="s">
        <v>549</v>
      </c>
      <c r="J91" s="19" t="str">
        <f>MID(Tabla111[[#This Row],[ACCIÓN DE MEJORA]],1,390)</f>
        <v>Fortalecer los procesos de constitución y ejecución de reservas</v>
      </c>
      <c r="K91" s="43" t="str">
        <f>MID(Tabla111[[#This Row],[ACTIVIDADES / DESCRIPCIÓN]],1,390)</f>
        <v>Actividad 1: Generar procesos de fortalecimiento con las regionales por medio de mesas de trabajo para seguimiento presupuestal, constitución y ejecución de reservas.</v>
      </c>
      <c r="L91" s="44" t="str">
        <f>MID(Tabla111[[#This Row],[UNIDAD DE MEDIDA]],1,9)</f>
        <v>Acta de r</v>
      </c>
      <c r="M91" s="193">
        <v>1</v>
      </c>
      <c r="N91" s="197">
        <v>45139</v>
      </c>
      <c r="O91" s="197">
        <v>45260</v>
      </c>
      <c r="P91" s="8">
        <f t="shared" si="7"/>
        <v>17.3</v>
      </c>
      <c r="R91" s="167">
        <f t="shared" si="8"/>
        <v>0</v>
      </c>
      <c r="S91" s="8">
        <f t="shared" si="9"/>
        <v>0</v>
      </c>
      <c r="T91" s="8">
        <f t="shared" si="5"/>
        <v>0</v>
      </c>
      <c r="U91" s="8">
        <f t="shared" si="6"/>
        <v>0</v>
      </c>
      <c r="V91" s="168"/>
      <c r="W91" s="9"/>
      <c r="X91" s="9"/>
    </row>
    <row r="92" spans="1:24" ht="106.5" customHeight="1">
      <c r="A92" s="8" t="s">
        <v>25</v>
      </c>
      <c r="B92" s="8" t="s">
        <v>73</v>
      </c>
      <c r="C92" s="8">
        <v>2021</v>
      </c>
      <c r="D92" s="18" t="str">
        <f>MID(Tabla111[[#This Row],[NO. CONSECUTIVO HALLAZGO
(CÓD. ICBF)]],1,9)</f>
        <v>AF-CGR-20</v>
      </c>
      <c r="E92" s="8" t="s">
        <v>270</v>
      </c>
      <c r="F92" s="8" t="s">
        <v>520</v>
      </c>
      <c r="G92"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v>
      </c>
      <c r="H9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92" s="9" t="s">
        <v>549</v>
      </c>
      <c r="J92" s="19" t="str">
        <f>MID(Tabla111[[#This Row],[ACCIÓN DE MEJORA]],1,390)</f>
        <v>Fortalecer los procesos de constitución y ejecución de reservas</v>
      </c>
      <c r="K92" s="43" t="str">
        <f>MID(Tabla111[[#This Row],[ACTIVIDADES / DESCRIPCIÓN]],1,390)</f>
        <v>Actividad 2: Generar informe con los resultados del seguimiento presupuestal a regionales.</v>
      </c>
      <c r="L92" s="44" t="str">
        <f>MID(Tabla111[[#This Row],[UNIDAD DE MEDIDA]],1,9)</f>
        <v>Informe d</v>
      </c>
      <c r="M92" s="193">
        <v>1</v>
      </c>
      <c r="N92" s="197">
        <v>45139</v>
      </c>
      <c r="O92" s="197">
        <v>45260</v>
      </c>
      <c r="P92" s="8">
        <f t="shared" si="7"/>
        <v>17.3</v>
      </c>
      <c r="R92" s="167">
        <f t="shared" si="8"/>
        <v>0</v>
      </c>
      <c r="S92" s="8">
        <f t="shared" si="9"/>
        <v>0</v>
      </c>
      <c r="T92" s="8">
        <f t="shared" si="5"/>
        <v>0</v>
      </c>
      <c r="U92" s="8">
        <f t="shared" si="6"/>
        <v>0</v>
      </c>
      <c r="V92" s="168"/>
      <c r="W92" s="9"/>
      <c r="X92" s="9"/>
    </row>
    <row r="93" spans="1:24" ht="106.5" customHeight="1">
      <c r="A93" s="8" t="s">
        <v>25</v>
      </c>
      <c r="B93" s="8" t="s">
        <v>73</v>
      </c>
      <c r="C93" s="8">
        <v>2021</v>
      </c>
      <c r="D93" s="18" t="str">
        <f>MID(Tabla111[[#This Row],[NO. CONSECUTIVO HALLAZGO
(CÓD. ICBF)]],1,9)</f>
        <v>AF-CGR-20</v>
      </c>
      <c r="E93" s="8" t="s">
        <v>550</v>
      </c>
      <c r="F93" s="8" t="s">
        <v>520</v>
      </c>
      <c r="G93"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93"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93" s="9" t="s">
        <v>523</v>
      </c>
      <c r="J93" s="19" t="str">
        <f>MID(Tabla111[[#This Row],[ACCIÓN DE MEJORA]],1,390)</f>
        <v>Fortalecer los procesos de constitución y ejecución de reservas</v>
      </c>
      <c r="K93" s="43" t="str">
        <f>MID(Tabla111[[#This Row],[ACTIVIDADES / DESCRIPCIÓN]],1,390)</f>
        <v>Actividad 1: Generar procesos de fortalecimiento con las regionales por medio de mesas de trabajo para seguimiento presupuestal, constitución y ejecución de reservas.</v>
      </c>
      <c r="L93" s="44" t="str">
        <f>MID(Tabla111[[#This Row],[UNIDAD DE MEDIDA]],1,9)</f>
        <v>Acta de r</v>
      </c>
      <c r="M93" s="193">
        <v>1</v>
      </c>
      <c r="N93" s="197">
        <v>45139</v>
      </c>
      <c r="O93" s="197">
        <v>45260</v>
      </c>
      <c r="P93" s="8">
        <f t="shared" si="7"/>
        <v>17.3</v>
      </c>
      <c r="R93" s="167">
        <f t="shared" si="8"/>
        <v>0</v>
      </c>
      <c r="S93" s="8">
        <f t="shared" si="9"/>
        <v>0</v>
      </c>
      <c r="T93" s="8">
        <f t="shared" si="5"/>
        <v>0</v>
      </c>
      <c r="U93" s="8">
        <f t="shared" si="6"/>
        <v>0</v>
      </c>
      <c r="V93" s="168"/>
      <c r="W93" s="9"/>
      <c r="X93" s="9"/>
    </row>
    <row r="94" spans="1:24" ht="106.5" customHeight="1">
      <c r="A94" s="8" t="s">
        <v>25</v>
      </c>
      <c r="B94" s="8" t="s">
        <v>73</v>
      </c>
      <c r="C94" s="8">
        <v>2021</v>
      </c>
      <c r="D94" s="18" t="str">
        <f>MID(Tabla111[[#This Row],[NO. CONSECUTIVO HALLAZGO
(CÓD. ICBF)]],1,9)</f>
        <v>AF-CGR-20</v>
      </c>
      <c r="E94" s="8" t="s">
        <v>550</v>
      </c>
      <c r="F94" s="8" t="s">
        <v>520</v>
      </c>
      <c r="G94"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94"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94" s="9" t="s">
        <v>523</v>
      </c>
      <c r="J94" s="19" t="str">
        <f>MID(Tabla111[[#This Row],[ACCIÓN DE MEJORA]],1,390)</f>
        <v>Fortalecer los procesos de constitución y ejecución de reservas</v>
      </c>
      <c r="K94" s="43" t="str">
        <f>MID(Tabla111[[#This Row],[ACTIVIDADES / DESCRIPCIÓN]],1,390)</f>
        <v>Actividad 2: Generar informe con los resultados del seguimiento presupuestal a regionales.</v>
      </c>
      <c r="L94" s="44" t="str">
        <f>MID(Tabla111[[#This Row],[UNIDAD DE MEDIDA]],1,9)</f>
        <v>Informe d</v>
      </c>
      <c r="M94" s="193">
        <v>1</v>
      </c>
      <c r="N94" s="197">
        <v>45139</v>
      </c>
      <c r="O94" s="197">
        <v>45260</v>
      </c>
      <c r="P94" s="8">
        <f t="shared" si="7"/>
        <v>17.3</v>
      </c>
      <c r="R94" s="167">
        <f t="shared" si="8"/>
        <v>0</v>
      </c>
      <c r="S94" s="8">
        <f t="shared" si="9"/>
        <v>0</v>
      </c>
      <c r="T94" s="8">
        <f t="shared" si="5"/>
        <v>0</v>
      </c>
      <c r="U94" s="8">
        <f t="shared" si="6"/>
        <v>0</v>
      </c>
      <c r="V94" s="168"/>
      <c r="W94" s="9"/>
      <c r="X94" s="9"/>
    </row>
    <row r="95" spans="1:24" ht="106.5" customHeight="1">
      <c r="A95" s="8" t="s">
        <v>25</v>
      </c>
      <c r="B95" s="8" t="s">
        <v>73</v>
      </c>
      <c r="C95" s="8">
        <v>2021</v>
      </c>
      <c r="D95" s="18" t="str">
        <f>MID(Tabla111[[#This Row],[NO. CONSECUTIVO HALLAZGO
(CÓD. ICBF)]],1,9)</f>
        <v>AF-CGR-20</v>
      </c>
      <c r="E95" s="8" t="s">
        <v>484</v>
      </c>
      <c r="F95" s="8" t="s">
        <v>520</v>
      </c>
      <c r="G95" s="19" t="str">
        <f>MID(Tabla111[[#This Row],[DESCRIPCIÓN DEL HALLAZGO]],1,390)</f>
        <v>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v>
      </c>
      <c r="H95"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95" s="9" t="s">
        <v>523</v>
      </c>
      <c r="J95" s="19" t="str">
        <f>MID(Tabla111[[#This Row],[ACCIÓN DE MEJORA]],1,390)</f>
        <v>Fortalecer los procesos de constitución y ejecución de reservas</v>
      </c>
      <c r="K95" s="43" t="str">
        <f>MID(Tabla111[[#This Row],[ACTIVIDADES / DESCRIPCIÓN]],1,390)</f>
        <v>Actividad 1: Generar procesos de fortalecimiento con las regionales por medio de mesas de trabajo para seguimiento presupuestal, constitución y ejecución de reservas.</v>
      </c>
      <c r="L95" s="44" t="str">
        <f>MID(Tabla111[[#This Row],[UNIDAD DE MEDIDA]],1,9)</f>
        <v>Acta de r</v>
      </c>
      <c r="M95" s="193">
        <v>1</v>
      </c>
      <c r="N95" s="197">
        <v>45139</v>
      </c>
      <c r="O95" s="197">
        <v>45260</v>
      </c>
      <c r="P95" s="8">
        <f t="shared" si="7"/>
        <v>17.3</v>
      </c>
      <c r="R95" s="167">
        <f t="shared" si="8"/>
        <v>0</v>
      </c>
      <c r="S95" s="8">
        <f t="shared" si="9"/>
        <v>0</v>
      </c>
      <c r="T95" s="8">
        <f t="shared" si="5"/>
        <v>0</v>
      </c>
      <c r="U95" s="8">
        <f t="shared" si="6"/>
        <v>0</v>
      </c>
      <c r="V95" s="168"/>
      <c r="W95" s="9"/>
      <c r="X95" s="9"/>
    </row>
    <row r="96" spans="1:24" ht="106.5" customHeight="1">
      <c r="A96" s="8" t="s">
        <v>25</v>
      </c>
      <c r="B96" s="8" t="s">
        <v>73</v>
      </c>
      <c r="C96" s="8">
        <v>2021</v>
      </c>
      <c r="D96" s="18" t="str">
        <f>MID(Tabla111[[#This Row],[NO. CONSECUTIVO HALLAZGO
(CÓD. ICBF)]],1,9)</f>
        <v>AF-CGR-20</v>
      </c>
      <c r="E96" s="8" t="s">
        <v>484</v>
      </c>
      <c r="F96" s="8" t="s">
        <v>520</v>
      </c>
      <c r="G96" s="19" t="str">
        <f>MID(Tabla111[[#This Row],[DESCRIPCIÓN DEL HALLAZGO]],1,390)</f>
        <v>Hallazgo N° 26. Constitución reservas presupuestales 2021 (Bogotá)
De la revisión y análisis de 7 contratos se determinó que las justificaciones presentadas para la constitución de reservas fueron realizadas inobservando la normatividad antes señalada, toda vez, que dicha justificación no obedece al criterio necesario de fuerza mayor o caso fortuito, es decir, a circunstancias imposible</v>
      </c>
      <c r="H96"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96" s="9" t="s">
        <v>523</v>
      </c>
      <c r="J96" s="19" t="str">
        <f>MID(Tabla111[[#This Row],[ACCIÓN DE MEJORA]],1,390)</f>
        <v>Fortalecer los procesos de constitución y ejecución de reservas</v>
      </c>
      <c r="K96" s="43" t="str">
        <f>MID(Tabla111[[#This Row],[ACTIVIDADES / DESCRIPCIÓN]],1,390)</f>
        <v>Actividad 2: Generar informe con los resultados del seguimiento presupuestal a regionales.</v>
      </c>
      <c r="L96" s="44" t="str">
        <f>MID(Tabla111[[#This Row],[UNIDAD DE MEDIDA]],1,9)</f>
        <v>Informe d</v>
      </c>
      <c r="M96" s="193">
        <v>1</v>
      </c>
      <c r="N96" s="197">
        <v>45139</v>
      </c>
      <c r="O96" s="197">
        <v>45260</v>
      </c>
      <c r="P96" s="8">
        <f t="shared" si="7"/>
        <v>17.3</v>
      </c>
      <c r="R96" s="167">
        <f t="shared" si="8"/>
        <v>0</v>
      </c>
      <c r="S96" s="8">
        <f t="shared" si="9"/>
        <v>0</v>
      </c>
      <c r="T96" s="8">
        <f t="shared" si="5"/>
        <v>0</v>
      </c>
      <c r="U96" s="8">
        <f t="shared" si="6"/>
        <v>0</v>
      </c>
      <c r="V96" s="168"/>
      <c r="W96" s="9"/>
      <c r="X96" s="9"/>
    </row>
    <row r="97" spans="1:24" ht="106.5" customHeight="1">
      <c r="A97" s="8" t="s">
        <v>25</v>
      </c>
      <c r="B97" s="8" t="s">
        <v>73</v>
      </c>
      <c r="C97" s="8">
        <v>2021</v>
      </c>
      <c r="D97" s="18" t="str">
        <f>MID(Tabla111[[#This Row],[NO. CONSECUTIVO HALLAZGO
(CÓD. ICBF)]],1,9)</f>
        <v>AF-CGR-20</v>
      </c>
      <c r="E97" s="8" t="s">
        <v>496</v>
      </c>
      <c r="F97" s="8" t="s">
        <v>520</v>
      </c>
      <c r="G97" s="19" t="str">
        <f>MID(Tabla111[[#This Row],[DESCRIPCIÓN DEL HALLAZGO]],1,390)</f>
        <v>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v>
      </c>
      <c r="H97" s="19" t="str">
        <f>MID(Tabla111[[#This Row],[CAUSA DEL HALLAZGO]],1,390)</f>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v>
      </c>
      <c r="I97" s="9" t="s">
        <v>523</v>
      </c>
      <c r="J97" s="19" t="str">
        <f>MID(Tabla111[[#This Row],[ACCIÓN DE MEJORA]],1,390)</f>
        <v>Fortalecer los procesos de constitución y ejecución de reservas</v>
      </c>
      <c r="K97" s="43" t="str">
        <f>MID(Tabla111[[#This Row],[ACTIVIDADES / DESCRIPCIÓN]],1,390)</f>
        <v>Actividad 1: Generar procesos de fortalecimiento con las regionales por medio de mesas de trabajo para seguimiento presupuestal, constitución y ejecución de reservas.</v>
      </c>
      <c r="L97" s="44" t="str">
        <f>MID(Tabla111[[#This Row],[UNIDAD DE MEDIDA]],1,9)</f>
        <v>Acta de r</v>
      </c>
      <c r="M97" s="193">
        <v>1</v>
      </c>
      <c r="N97" s="197">
        <v>45139</v>
      </c>
      <c r="O97" s="197">
        <v>45260</v>
      </c>
      <c r="P97" s="8">
        <f t="shared" si="7"/>
        <v>17.3</v>
      </c>
      <c r="R97" s="167">
        <f t="shared" si="8"/>
        <v>0</v>
      </c>
      <c r="S97" s="8">
        <f t="shared" si="9"/>
        <v>0</v>
      </c>
      <c r="T97" s="8">
        <f t="shared" si="5"/>
        <v>0</v>
      </c>
      <c r="U97" s="8">
        <f t="shared" si="6"/>
        <v>0</v>
      </c>
      <c r="V97" s="168"/>
      <c r="W97" s="9"/>
      <c r="X97" s="9"/>
    </row>
    <row r="98" spans="1:24" ht="106.5" customHeight="1">
      <c r="A98" s="8" t="s">
        <v>25</v>
      </c>
      <c r="B98" s="8" t="s">
        <v>73</v>
      </c>
      <c r="C98" s="8">
        <v>2021</v>
      </c>
      <c r="D98" s="18" t="str">
        <f>MID(Tabla111[[#This Row],[NO. CONSECUTIVO HALLAZGO
(CÓD. ICBF)]],1,9)</f>
        <v>AF-CGR-20</v>
      </c>
      <c r="E98" s="8" t="s">
        <v>496</v>
      </c>
      <c r="F98" s="8" t="s">
        <v>520</v>
      </c>
      <c r="G98" s="19" t="str">
        <f>MID(Tabla111[[#This Row],[DESCRIPCIÓN DEL HALLAZGO]],1,390)</f>
        <v>Hallazgo N° 32. Ejecución reservas presupuestales de 2020 (Bogotá)
Al final de la vigencia 2020, se constituyeron 616 reservas presupuestales por $21.719.165.335 y su ejecución en la vigencia 2021 fue de $17.552.017.725 (81.3%).
Se encontraron 216 contratos con reservas constituidas a 31-12-20 cuya ejecución en la vigencia 2021 fue del 0% (contratos cuyo presupuesto de inversión represe</v>
      </c>
      <c r="H98" s="19" t="str">
        <f>MID(Tabla111[[#This Row],[CAUSA DEL HALLAZGO]],1,390)</f>
        <v>Esta situación obedece a la inadecuada constitución de las reservas en la vigencia anterior y debilidades en el seguimiento de su ejecución por parte de la supervisión. No hay un óptimo aprovechamiento de los recursos asignados, impidiendo liberar oportunamente saldos no comprometidos, en su mayoría recursos de inversión, en favor de la atención de la población beneficiaria. Deficiencias</v>
      </c>
      <c r="I98" s="9" t="s">
        <v>523</v>
      </c>
      <c r="J98" s="19" t="str">
        <f>MID(Tabla111[[#This Row],[ACCIÓN DE MEJORA]],1,390)</f>
        <v>Fortalecer los procesos de constitución y ejecución de reservas</v>
      </c>
      <c r="K98" s="43" t="str">
        <f>MID(Tabla111[[#This Row],[ACTIVIDADES / DESCRIPCIÓN]],1,390)</f>
        <v>Actividad 2: Generar informe con los resultados del seguimiento presupuestal a regionales.</v>
      </c>
      <c r="L98" s="44" t="str">
        <f>MID(Tabla111[[#This Row],[UNIDAD DE MEDIDA]],1,9)</f>
        <v>Informe d</v>
      </c>
      <c r="M98" s="193">
        <v>1</v>
      </c>
      <c r="N98" s="197">
        <v>45139</v>
      </c>
      <c r="O98" s="197">
        <v>45260</v>
      </c>
      <c r="P98" s="8">
        <f t="shared" si="7"/>
        <v>17.3</v>
      </c>
      <c r="R98" s="167">
        <f t="shared" si="8"/>
        <v>0</v>
      </c>
      <c r="S98" s="8">
        <f t="shared" si="9"/>
        <v>0</v>
      </c>
      <c r="T98" s="8">
        <f t="shared" si="5"/>
        <v>0</v>
      </c>
      <c r="U98" s="8">
        <f t="shared" si="6"/>
        <v>0</v>
      </c>
      <c r="V98" s="168"/>
      <c r="W98" s="9"/>
      <c r="X98" s="9"/>
    </row>
    <row r="99" spans="1:24" ht="106.5" customHeight="1">
      <c r="A99" s="8" t="s">
        <v>25</v>
      </c>
      <c r="B99" s="8" t="s">
        <v>36</v>
      </c>
      <c r="C99" s="8">
        <v>2022</v>
      </c>
      <c r="D99" s="18" t="str">
        <f>MID(Tabla111[[#This Row],[NO. CONSECUTIVO HALLAZGO
(CÓD. ICBF)]],1,9)</f>
        <v>AF-CGR-20</v>
      </c>
      <c r="E99" s="8" t="s">
        <v>554</v>
      </c>
      <c r="F99" s="8" t="s">
        <v>520</v>
      </c>
      <c r="G99"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99" s="19" t="str">
        <f>MID(Tabla111[[#This Row],[CAUSA DEL HALLAZGO]],1,390)</f>
        <v>La CGR no especificó causa.</v>
      </c>
      <c r="I99" s="9" t="s">
        <v>556</v>
      </c>
      <c r="J99" s="19" t="str">
        <f>MID(Tabla111[[#This Row],[ACCIÓN DE MEJORA]],1,390)</f>
        <v>Interacción entre la Dirección administrativa, la Direcciones Regionales y el Grupo de Contabilidad para mitigar los hechos que dieron origen al hallazgo, mediante instrumento de seguimiento y control.</v>
      </c>
      <c r="K99" s="43" t="str">
        <f>MID(Tabla111[[#This Row],[ACTIVIDADES / DESCRIPCIÓN]],1,390)</f>
        <v xml:space="preserve">Actividad 1. Elaboración de instrumento de seguimiento y control y aplicación del mismo, en articulación con la Dirección Administrativa.                                                                                                                                                                                                                                                             </v>
      </c>
      <c r="L99" s="44" t="str">
        <f>MID(Tabla111[[#This Row],[UNIDAD DE MEDIDA]],1,9)</f>
        <v>Acta</v>
      </c>
      <c r="M99" s="193">
        <v>1</v>
      </c>
      <c r="N99" s="197">
        <v>45139</v>
      </c>
      <c r="O99" s="197">
        <v>45199</v>
      </c>
      <c r="P99" s="8">
        <f t="shared" si="7"/>
        <v>8.6</v>
      </c>
      <c r="R99" s="167">
        <f t="shared" si="8"/>
        <v>0</v>
      </c>
      <c r="S99" s="8">
        <f t="shared" si="9"/>
        <v>0</v>
      </c>
      <c r="T99" s="8">
        <f t="shared" si="5"/>
        <v>0</v>
      </c>
      <c r="U99" s="8">
        <f t="shared" si="6"/>
        <v>0</v>
      </c>
      <c r="V99" s="168"/>
      <c r="W99" s="9"/>
      <c r="X99" s="9"/>
    </row>
    <row r="100" spans="1:24" ht="106.5" customHeight="1">
      <c r="A100" s="8" t="s">
        <v>25</v>
      </c>
      <c r="B100" s="8" t="s">
        <v>36</v>
      </c>
      <c r="C100" s="8">
        <v>2022</v>
      </c>
      <c r="D100" s="18" t="str">
        <f>MID(Tabla111[[#This Row],[NO. CONSECUTIVO HALLAZGO
(CÓD. ICBF)]],1,9)</f>
        <v>AF-CGR-20</v>
      </c>
      <c r="E100" s="8" t="s">
        <v>554</v>
      </c>
      <c r="F100" s="8" t="s">
        <v>520</v>
      </c>
      <c r="G100"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100" s="19" t="str">
        <f>MID(Tabla111[[#This Row],[CAUSA DEL HALLAZGO]],1,390)</f>
        <v>La CGR no especificó causa.</v>
      </c>
      <c r="I100" s="9" t="s">
        <v>556</v>
      </c>
      <c r="J100" s="19" t="str">
        <f>MID(Tabla111[[#This Row],[ACCIÓN DE MEJORA]],1,390)</f>
        <v>Interacción entre la Dirección administrativa, la Direcciones Regionales y el Grupo de Contabilidad para mitigar los hechos que dieron origen al hallazgo, mediante instrumento de seguimiento y control.</v>
      </c>
      <c r="K100" s="43" t="str">
        <f>MID(Tabla111[[#This Row],[ACTIVIDADES / DESCRIPCIÓN]],1,390)</f>
        <v xml:space="preserve">Actividad 2. Diseñar el formato                                                                                                                                                                                                                                                                                                                                                                       </v>
      </c>
      <c r="L100" s="44" t="str">
        <f>MID(Tabla111[[#This Row],[UNIDAD DE MEDIDA]],1,9)</f>
        <v>Formato</v>
      </c>
      <c r="M100" s="193">
        <v>1</v>
      </c>
      <c r="N100" s="197">
        <v>45139</v>
      </c>
      <c r="O100" s="197">
        <v>45199</v>
      </c>
      <c r="P100" s="8">
        <f t="shared" si="7"/>
        <v>8.6</v>
      </c>
      <c r="R100" s="167">
        <f t="shared" si="8"/>
        <v>0</v>
      </c>
      <c r="S100" s="8">
        <f t="shared" si="9"/>
        <v>0</v>
      </c>
      <c r="T100" s="8">
        <f t="shared" si="5"/>
        <v>0</v>
      </c>
      <c r="U100" s="8">
        <f t="shared" si="6"/>
        <v>0</v>
      </c>
      <c r="V100" s="168"/>
      <c r="W100" s="9"/>
      <c r="X100" s="9"/>
    </row>
    <row r="101" spans="1:24" ht="106.5" customHeight="1">
      <c r="A101" s="8" t="s">
        <v>25</v>
      </c>
      <c r="B101" s="8" t="s">
        <v>36</v>
      </c>
      <c r="C101" s="8">
        <v>2022</v>
      </c>
      <c r="D101" s="18" t="str">
        <f>MID(Tabla111[[#This Row],[NO. CONSECUTIVO HALLAZGO
(CÓD. ICBF)]],1,9)</f>
        <v>AF-CGR-20</v>
      </c>
      <c r="E101" s="8" t="s">
        <v>554</v>
      </c>
      <c r="F101" s="8" t="s">
        <v>520</v>
      </c>
      <c r="G101"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101" s="19" t="str">
        <f>MID(Tabla111[[#This Row],[CAUSA DEL HALLAZGO]],1,390)</f>
        <v>La CGR no especificó causa.</v>
      </c>
      <c r="I101" s="9" t="s">
        <v>556</v>
      </c>
      <c r="J101" s="19" t="str">
        <f>MID(Tabla111[[#This Row],[ACCIÓN DE MEJORA]],1,390)</f>
        <v>Interacción entre la Dirección administrativa, la Direcciones Regionales y el Grupo de Contabilidad para mitigar los hechos que dieron origen al hallazgo, mediante instrumento de seguimiento y control.</v>
      </c>
      <c r="K101" s="43" t="str">
        <f>MID(Tabla111[[#This Row],[ACTIVIDADES / DESCRIPCIÓN]],1,390)</f>
        <v xml:space="preserve">Actividad 3. Socializar el formato en las regionales                                                                                                                                                                                                                                                                                                                                                  </v>
      </c>
      <c r="L101" s="44" t="str">
        <f>MID(Tabla111[[#This Row],[UNIDAD DE MEDIDA]],1,9)</f>
        <v>Correo el</v>
      </c>
      <c r="M101" s="193">
        <v>1</v>
      </c>
      <c r="N101" s="197">
        <v>45200</v>
      </c>
      <c r="O101" s="197">
        <v>45229</v>
      </c>
      <c r="P101" s="8">
        <f t="shared" si="7"/>
        <v>4.0999999999999996</v>
      </c>
      <c r="R101" s="167">
        <f t="shared" si="8"/>
        <v>0</v>
      </c>
      <c r="S101" s="8">
        <f t="shared" si="9"/>
        <v>0</v>
      </c>
      <c r="T101" s="8">
        <f t="shared" si="5"/>
        <v>0</v>
      </c>
      <c r="U101" s="8">
        <f t="shared" si="6"/>
        <v>0</v>
      </c>
      <c r="V101" s="168"/>
      <c r="W101" s="9"/>
      <c r="X101" s="9"/>
    </row>
    <row r="102" spans="1:24" ht="106.5" customHeight="1">
      <c r="A102" s="8" t="s">
        <v>25</v>
      </c>
      <c r="B102" s="8" t="s">
        <v>36</v>
      </c>
      <c r="C102" s="8">
        <v>2022</v>
      </c>
      <c r="D102" s="18" t="str">
        <f>MID(Tabla111[[#This Row],[NO. CONSECUTIVO HALLAZGO
(CÓD. ICBF)]],1,9)</f>
        <v>AF-CGR-20</v>
      </c>
      <c r="E102" s="8" t="s">
        <v>554</v>
      </c>
      <c r="F102" s="8" t="s">
        <v>520</v>
      </c>
      <c r="G102"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102" s="19" t="str">
        <f>MID(Tabla111[[#This Row],[CAUSA DEL HALLAZGO]],1,390)</f>
        <v>La CGR no especificó causa.</v>
      </c>
      <c r="I102" s="9" t="s">
        <v>556</v>
      </c>
      <c r="J102" s="19" t="str">
        <f>MID(Tabla111[[#This Row],[ACCIÓN DE MEJORA]],1,390)</f>
        <v>Interacción entre la Dirección administrativa, la Direcciones Regionales y el Grupo de Contabilidad para mitigar los hechos que dieron origen al hallazgo, mediante instrumento de seguimiento y control.</v>
      </c>
      <c r="K102" s="43" t="str">
        <f>MID(Tabla111[[#This Row],[ACTIVIDADES / DESCRIPCIÓN]],1,390)</f>
        <v xml:space="preserve">Actividad 4. Verificar los resultados despues de la aplicación del formato. </v>
      </c>
      <c r="L102" s="44" t="str">
        <f>MID(Tabla111[[#This Row],[UNIDAD DE MEDIDA]],1,9)</f>
        <v>Informe</v>
      </c>
      <c r="M102" s="193">
        <v>1</v>
      </c>
      <c r="N102" s="197">
        <v>45231</v>
      </c>
      <c r="O102" s="197">
        <v>45260</v>
      </c>
      <c r="P102" s="8">
        <f t="shared" si="7"/>
        <v>4.0999999999999996</v>
      </c>
      <c r="R102" s="167">
        <f t="shared" si="8"/>
        <v>0</v>
      </c>
      <c r="S102" s="8">
        <f t="shared" si="9"/>
        <v>0</v>
      </c>
      <c r="T102" s="8">
        <f t="shared" si="5"/>
        <v>0</v>
      </c>
      <c r="U102" s="8">
        <f t="shared" si="6"/>
        <v>0</v>
      </c>
      <c r="V102" s="168"/>
      <c r="W102" s="9"/>
      <c r="X102" s="9"/>
    </row>
    <row r="103" spans="1:24" ht="106.5" customHeight="1">
      <c r="A103" s="8" t="s">
        <v>25</v>
      </c>
      <c r="B103" s="8" t="s">
        <v>36</v>
      </c>
      <c r="C103" s="8">
        <v>2022</v>
      </c>
      <c r="D103" s="18" t="str">
        <f>MID(Tabla111[[#This Row],[NO. CONSECUTIVO HALLAZGO
(CÓD. ICBF)]],1,9)</f>
        <v>AF-CGR-20</v>
      </c>
      <c r="E103" s="8" t="s">
        <v>563</v>
      </c>
      <c r="F103" s="8" t="s">
        <v>520</v>
      </c>
      <c r="G103" s="19" t="str">
        <f>MID(Tabla111[[#This Row],[DESCRIPCIÓN DEL HALLAZGO]],1,390)</f>
        <v>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v>
      </c>
      <c r="H103" s="19" t="str">
        <f>MID(Tabla111[[#This Row],[CAUSA DEL HALLAZGO]],1,390)</f>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v>
      </c>
      <c r="I103" s="9" t="s">
        <v>140</v>
      </c>
      <c r="J103" s="19" t="str">
        <f>MID(Tabla111[[#This Row],[ACCIÓN DE MEJORA]],1,390)</f>
        <v xml:space="preserve">Definir la política contable que establezca el porcentaje o valor requerido para efectuar reexpresión de estados financieros. </v>
      </c>
      <c r="K103" s="43" t="str">
        <f>MID(Tabla111[[#This Row],[ACTIVIDADES / DESCRIPCIÓN]],1,390)</f>
        <v>Actividad 1. Presentar al Comité de Sostenibilidad la propuesta de politica para reexpresión de Estados Financieros.</v>
      </c>
      <c r="L103" s="44" t="str">
        <f>MID(Tabla111[[#This Row],[UNIDAD DE MEDIDA]],1,9)</f>
        <v xml:space="preserve">Acta
</v>
      </c>
      <c r="M103" s="193" t="s">
        <v>568</v>
      </c>
      <c r="N103" s="197">
        <v>45139</v>
      </c>
      <c r="O103" s="197">
        <v>45199</v>
      </c>
      <c r="P103" s="8">
        <f t="shared" si="7"/>
        <v>8.6</v>
      </c>
      <c r="R103" s="167">
        <f t="shared" si="8"/>
        <v>0</v>
      </c>
      <c r="S103" s="8">
        <f t="shared" si="9"/>
        <v>0</v>
      </c>
      <c r="T103" s="8">
        <f t="shared" si="5"/>
        <v>0</v>
      </c>
      <c r="U103" s="8">
        <f t="shared" si="6"/>
        <v>0</v>
      </c>
      <c r="V103" s="168"/>
      <c r="W103" s="9"/>
      <c r="X103" s="9"/>
    </row>
    <row r="104" spans="1:24" ht="106.5" customHeight="1">
      <c r="A104" s="8" t="s">
        <v>25</v>
      </c>
      <c r="B104" s="8" t="s">
        <v>36</v>
      </c>
      <c r="C104" s="8">
        <v>2022</v>
      </c>
      <c r="D104" s="18" t="str">
        <f>MID(Tabla111[[#This Row],[NO. CONSECUTIVO HALLAZGO
(CÓD. ICBF)]],1,9)</f>
        <v>AF-CGR-20</v>
      </c>
      <c r="E104" s="8" t="s">
        <v>563</v>
      </c>
      <c r="F104" s="8" t="s">
        <v>520</v>
      </c>
      <c r="G104" s="19" t="str">
        <f>MID(Tabla111[[#This Row],[DESCRIPCIÓN DEL HALLAZGO]],1,390)</f>
        <v>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v>
      </c>
      <c r="H104" s="19" t="str">
        <f>MID(Tabla111[[#This Row],[CAUSA DEL HALLAZGO]],1,390)</f>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v>
      </c>
      <c r="I104" s="9" t="s">
        <v>140</v>
      </c>
      <c r="J104" s="19" t="str">
        <f>MID(Tabla111[[#This Row],[ACCIÓN DE MEJORA]],1,390)</f>
        <v xml:space="preserve">Definir la política contable en relación con el porcentaje o valor requerido para efectuar reexpresión de estados financieros. </v>
      </c>
      <c r="K104" s="43" t="str">
        <f>MID(Tabla111[[#This Row],[ACTIVIDADES / DESCRIPCIÓN]],1,390)</f>
        <v xml:space="preserve">Actividad 2. Incorporar la nueva política al manual de politicas contables del ICBF                      </v>
      </c>
      <c r="L104" s="44" t="str">
        <f>MID(Tabla111[[#This Row],[UNIDAD DE MEDIDA]],1,9)</f>
        <v>Manual Ac</v>
      </c>
      <c r="M104" s="193" t="s">
        <v>572</v>
      </c>
      <c r="N104" s="197">
        <v>45170</v>
      </c>
      <c r="O104" s="197">
        <v>45230</v>
      </c>
      <c r="P104" s="8">
        <f t="shared" si="7"/>
        <v>8.6</v>
      </c>
      <c r="R104" s="167">
        <f t="shared" si="8"/>
        <v>0</v>
      </c>
      <c r="S104" s="8">
        <f t="shared" si="9"/>
        <v>0</v>
      </c>
      <c r="T104" s="8">
        <f t="shared" si="5"/>
        <v>0</v>
      </c>
      <c r="U104" s="8">
        <f t="shared" si="6"/>
        <v>0</v>
      </c>
      <c r="V104" s="168"/>
      <c r="W104" s="9"/>
      <c r="X104" s="9"/>
    </row>
    <row r="105" spans="1:24" ht="106.5" customHeight="1">
      <c r="A105" s="8" t="s">
        <v>25</v>
      </c>
      <c r="B105" s="8" t="s">
        <v>36</v>
      </c>
      <c r="C105" s="8">
        <v>2022</v>
      </c>
      <c r="D105" s="18" t="str">
        <f>MID(Tabla111[[#This Row],[NO. CONSECUTIVO HALLAZGO
(CÓD. ICBF)]],1,9)</f>
        <v>AF-CGR-20</v>
      </c>
      <c r="E105" s="8" t="s">
        <v>148</v>
      </c>
      <c r="F105" s="8" t="s">
        <v>520</v>
      </c>
      <c r="G105"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105"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105" s="9" t="s">
        <v>573</v>
      </c>
      <c r="J105" s="19" t="str">
        <f>MID(Tabla111[[#This Row],[ACCIÓN DE MEJORA]],1,390)</f>
        <v>Interacción entre la Dirección administrativa, la Direcciones Regionales y el Grupo de Contabilidad para mitigar los hechos que dieron origen al hallazgo, mediante instrumento de seguimiento y control.</v>
      </c>
      <c r="K105" s="43" t="str">
        <f>MID(Tabla111[[#This Row],[ACTIVIDADES / DESCRIPCIÓN]],1,390)</f>
        <v xml:space="preserve">Actividad 1. Elaboración de instrumento de seguimiento y control y aplicación del mismo, en articulación con la Dirección Administrativa.                                                                                                                                                                                                                                                             </v>
      </c>
      <c r="L105" s="44" t="str">
        <f>MID(Tabla111[[#This Row],[UNIDAD DE MEDIDA]],1,9)</f>
        <v>Acta</v>
      </c>
      <c r="M105" s="193">
        <v>1</v>
      </c>
      <c r="N105" s="197">
        <v>45139</v>
      </c>
      <c r="O105" s="197">
        <v>45199</v>
      </c>
      <c r="P105" s="8">
        <f t="shared" si="7"/>
        <v>8.6</v>
      </c>
      <c r="R105" s="167">
        <f t="shared" si="8"/>
        <v>0</v>
      </c>
      <c r="S105" s="8">
        <f t="shared" si="9"/>
        <v>0</v>
      </c>
      <c r="T105" s="8">
        <f t="shared" si="5"/>
        <v>0</v>
      </c>
      <c r="U105" s="8">
        <f t="shared" si="6"/>
        <v>0</v>
      </c>
      <c r="V105" s="168"/>
      <c r="W105" s="9"/>
      <c r="X105" s="9"/>
    </row>
    <row r="106" spans="1:24" ht="106.5" customHeight="1">
      <c r="A106" s="8" t="s">
        <v>25</v>
      </c>
      <c r="B106" s="8" t="s">
        <v>36</v>
      </c>
      <c r="C106" s="8">
        <v>2022</v>
      </c>
      <c r="D106" s="18" t="str">
        <f>MID(Tabla111[[#This Row],[NO. CONSECUTIVO HALLAZGO
(CÓD. ICBF)]],1,9)</f>
        <v>AF-CGR-20</v>
      </c>
      <c r="E106" s="8" t="s">
        <v>148</v>
      </c>
      <c r="F106" s="8" t="s">
        <v>520</v>
      </c>
      <c r="G106"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106"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106" s="9" t="s">
        <v>573</v>
      </c>
      <c r="J106" s="19" t="str">
        <f>MID(Tabla111[[#This Row],[ACCIÓN DE MEJORA]],1,390)</f>
        <v>Interacción entre la Dirección administrativa, la Direcciones Regionales y el Grupo de Contabilidad para mitigar los hechos que dieron origen al hallazgo, mediante instrumento de seguimiento y control.</v>
      </c>
      <c r="K106" s="43" t="str">
        <f>MID(Tabla111[[#This Row],[ACTIVIDADES / DESCRIPCIÓN]],1,390)</f>
        <v xml:space="preserve">Actividad 2. Diseñar el formato                                                                                                                                                                                                                                                                                                                                                                       </v>
      </c>
      <c r="L106" s="44" t="str">
        <f>MID(Tabla111[[#This Row],[UNIDAD DE MEDIDA]],1,9)</f>
        <v>Formato</v>
      </c>
      <c r="M106" s="193">
        <v>1</v>
      </c>
      <c r="N106" s="197">
        <v>45139</v>
      </c>
      <c r="O106" s="197">
        <v>45199</v>
      </c>
      <c r="P106" s="8">
        <f t="shared" si="7"/>
        <v>8.6</v>
      </c>
      <c r="R106" s="167">
        <f t="shared" si="8"/>
        <v>0</v>
      </c>
      <c r="S106" s="8">
        <f t="shared" si="9"/>
        <v>0</v>
      </c>
      <c r="T106" s="8">
        <f t="shared" si="5"/>
        <v>0</v>
      </c>
      <c r="U106" s="8">
        <f t="shared" si="6"/>
        <v>0</v>
      </c>
      <c r="V106" s="168"/>
      <c r="W106" s="9"/>
      <c r="X106" s="9"/>
    </row>
    <row r="107" spans="1:24" ht="106.5" customHeight="1">
      <c r="A107" s="8" t="s">
        <v>25</v>
      </c>
      <c r="B107" s="8" t="s">
        <v>36</v>
      </c>
      <c r="C107" s="8">
        <v>2022</v>
      </c>
      <c r="D107" s="18" t="str">
        <f>MID(Tabla111[[#This Row],[NO. CONSECUTIVO HALLAZGO
(CÓD. ICBF)]],1,9)</f>
        <v>AF-CGR-20</v>
      </c>
      <c r="E107" s="8" t="s">
        <v>148</v>
      </c>
      <c r="F107" s="8" t="s">
        <v>520</v>
      </c>
      <c r="G107"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107"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107" s="9" t="s">
        <v>573</v>
      </c>
      <c r="J107" s="19" t="str">
        <f>MID(Tabla111[[#This Row],[ACCIÓN DE MEJORA]],1,390)</f>
        <v>Interacción entre la Dirección administrativa, la Direcciones Regionales y el Grupo de Contabilidad para mitigar los hechos que dieron origen al hallazgo, mediante instrumento de seguimiento y control.</v>
      </c>
      <c r="K107" s="43" t="str">
        <f>MID(Tabla111[[#This Row],[ACTIVIDADES / DESCRIPCIÓN]],1,390)</f>
        <v xml:space="preserve">Actividad 3. Socializar el formato en las regionales                                                                                                                                                                                                                                                                                                                                                  </v>
      </c>
      <c r="L107" s="44" t="str">
        <f>MID(Tabla111[[#This Row],[UNIDAD DE MEDIDA]],1,9)</f>
        <v>Correo el</v>
      </c>
      <c r="M107" s="193">
        <v>1</v>
      </c>
      <c r="N107" s="197">
        <v>45200</v>
      </c>
      <c r="O107" s="197">
        <v>45229</v>
      </c>
      <c r="P107" s="8">
        <f t="shared" si="7"/>
        <v>4.0999999999999996</v>
      </c>
      <c r="R107" s="167">
        <f t="shared" si="8"/>
        <v>0</v>
      </c>
      <c r="S107" s="8">
        <f t="shared" si="9"/>
        <v>0</v>
      </c>
      <c r="T107" s="8">
        <f t="shared" si="5"/>
        <v>0</v>
      </c>
      <c r="U107" s="8">
        <f t="shared" si="6"/>
        <v>0</v>
      </c>
      <c r="V107" s="168"/>
      <c r="W107" s="9"/>
      <c r="X107" s="9"/>
    </row>
    <row r="108" spans="1:24" ht="106.5" customHeight="1">
      <c r="A108" s="8" t="s">
        <v>25</v>
      </c>
      <c r="B108" s="8" t="s">
        <v>36</v>
      </c>
      <c r="C108" s="8">
        <v>2022</v>
      </c>
      <c r="D108" s="18" t="str">
        <f>MID(Tabla111[[#This Row],[NO. CONSECUTIVO HALLAZGO
(CÓD. ICBF)]],1,9)</f>
        <v>AF-CGR-20</v>
      </c>
      <c r="E108" s="8" t="s">
        <v>148</v>
      </c>
      <c r="F108" s="8" t="s">
        <v>520</v>
      </c>
      <c r="G108"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108"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108" s="9" t="s">
        <v>573</v>
      </c>
      <c r="J108" s="19" t="str">
        <f>MID(Tabla111[[#This Row],[ACCIÓN DE MEJORA]],1,390)</f>
        <v>Interacción entre la Dirección administrativa, la Direcciones Regionales y el Grupo de Contabilidad para mitigar los hechos que dieron origen al hallazgo, mediante instrumento de seguimiento y control.</v>
      </c>
      <c r="K108" s="43" t="str">
        <f>MID(Tabla111[[#This Row],[ACTIVIDADES / DESCRIPCIÓN]],1,390)</f>
        <v xml:space="preserve">Actividad 4. Verificar los resultados despues de la aplicación del formato. </v>
      </c>
      <c r="L108" s="44" t="str">
        <f>MID(Tabla111[[#This Row],[UNIDAD DE MEDIDA]],1,9)</f>
        <v>Informe</v>
      </c>
      <c r="M108" s="193">
        <v>1</v>
      </c>
      <c r="N108" s="197">
        <v>45231</v>
      </c>
      <c r="O108" s="197">
        <v>45260</v>
      </c>
      <c r="P108" s="8">
        <f t="shared" si="7"/>
        <v>4.0999999999999996</v>
      </c>
      <c r="R108" s="167">
        <f t="shared" si="8"/>
        <v>0</v>
      </c>
      <c r="S108" s="8">
        <f t="shared" si="9"/>
        <v>0</v>
      </c>
      <c r="T108" s="8">
        <f t="shared" si="5"/>
        <v>0</v>
      </c>
      <c r="U108" s="8">
        <f t="shared" si="6"/>
        <v>0</v>
      </c>
      <c r="V108" s="168"/>
      <c r="W108" s="9"/>
      <c r="X108" s="9"/>
    </row>
    <row r="109" spans="1:24" ht="106.5" customHeight="1">
      <c r="A109" s="8" t="s">
        <v>25</v>
      </c>
      <c r="B109" s="8" t="s">
        <v>36</v>
      </c>
      <c r="C109" s="8">
        <v>2022</v>
      </c>
      <c r="D109" s="18" t="str">
        <f>MID(Tabla111[[#This Row],[NO. CONSECUTIVO HALLAZGO
(CÓD. ICBF)]],1,9)</f>
        <v>AF-CGR-20</v>
      </c>
      <c r="E109" s="8" t="s">
        <v>574</v>
      </c>
      <c r="F109" s="8" t="s">
        <v>520</v>
      </c>
      <c r="G109"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109"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109" s="9" t="s">
        <v>576</v>
      </c>
      <c r="J109" s="19" t="str">
        <f>MID(Tabla111[[#This Row],[ACCIÓN DE MEJORA]],1,390)</f>
        <v>Interacción entre la Dirección administrativa, la Direcciones Regionales y el Grupo de Contabilidad para mitigar los hechos que dieron origen al hallazgo, mediante instrumento de seguimiento y control.</v>
      </c>
      <c r="K109" s="43" t="str">
        <f>MID(Tabla111[[#This Row],[ACTIVIDADES / DESCRIPCIÓN]],1,390)</f>
        <v xml:space="preserve">Actividad 1. Elaboración de instrumento de seguimiento y control y aplicación del mismo, en articulación con la Dirección Administrativa.                                                                                                                                                                                                                                                             </v>
      </c>
      <c r="L109" s="44" t="str">
        <f>MID(Tabla111[[#This Row],[UNIDAD DE MEDIDA]],1,9)</f>
        <v>Acta</v>
      </c>
      <c r="M109" s="193">
        <v>1</v>
      </c>
      <c r="N109" s="197">
        <v>45139</v>
      </c>
      <c r="O109" s="197">
        <v>45199</v>
      </c>
      <c r="P109" s="8">
        <f t="shared" si="7"/>
        <v>8.6</v>
      </c>
      <c r="R109" s="167">
        <f t="shared" si="8"/>
        <v>0</v>
      </c>
      <c r="S109" s="8">
        <f t="shared" si="9"/>
        <v>0</v>
      </c>
      <c r="T109" s="8">
        <f t="shared" si="5"/>
        <v>0</v>
      </c>
      <c r="U109" s="8">
        <f t="shared" si="6"/>
        <v>0</v>
      </c>
      <c r="V109" s="168"/>
      <c r="W109" s="9"/>
      <c r="X109" s="9"/>
    </row>
    <row r="110" spans="1:24" ht="106.5" customHeight="1">
      <c r="A110" s="8" t="s">
        <v>25</v>
      </c>
      <c r="B110" s="8" t="s">
        <v>36</v>
      </c>
      <c r="C110" s="8">
        <v>2022</v>
      </c>
      <c r="D110" s="18" t="str">
        <f>MID(Tabla111[[#This Row],[NO. CONSECUTIVO HALLAZGO
(CÓD. ICBF)]],1,9)</f>
        <v>AF-CGR-20</v>
      </c>
      <c r="E110" s="8" t="s">
        <v>574</v>
      </c>
      <c r="F110" s="8" t="s">
        <v>520</v>
      </c>
      <c r="G110"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110"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110" s="9" t="s">
        <v>576</v>
      </c>
      <c r="J110" s="19" t="str">
        <f>MID(Tabla111[[#This Row],[ACCIÓN DE MEJORA]],1,390)</f>
        <v>Interacción entre la Dirección administrativa, la Direcciones Regionales y el Grupo de Contabilidad para mitigar los hechos que dieron origen al hallazgo, mediante instrumento de seguimiento y control.</v>
      </c>
      <c r="K110" s="43" t="str">
        <f>MID(Tabla111[[#This Row],[ACTIVIDADES / DESCRIPCIÓN]],1,390)</f>
        <v xml:space="preserve">Actividad 2. Diseñar el formato                                                                                                                                                                                                                                                                                                                                                                       </v>
      </c>
      <c r="L110" s="44" t="str">
        <f>MID(Tabla111[[#This Row],[UNIDAD DE MEDIDA]],1,9)</f>
        <v>Formato</v>
      </c>
      <c r="M110" s="193">
        <v>1</v>
      </c>
      <c r="N110" s="197">
        <v>45139</v>
      </c>
      <c r="O110" s="197">
        <v>45199</v>
      </c>
      <c r="P110" s="8">
        <f t="shared" si="7"/>
        <v>8.6</v>
      </c>
      <c r="R110" s="167">
        <f t="shared" si="8"/>
        <v>0</v>
      </c>
      <c r="S110" s="8">
        <f t="shared" si="9"/>
        <v>0</v>
      </c>
      <c r="T110" s="8">
        <f t="shared" si="5"/>
        <v>0</v>
      </c>
      <c r="U110" s="8">
        <f t="shared" si="6"/>
        <v>0</v>
      </c>
      <c r="V110" s="168"/>
      <c r="W110" s="9"/>
      <c r="X110" s="9"/>
    </row>
    <row r="111" spans="1:24" ht="106.5" customHeight="1">
      <c r="A111" s="8" t="s">
        <v>25</v>
      </c>
      <c r="B111" s="8" t="s">
        <v>36</v>
      </c>
      <c r="C111" s="8">
        <v>2022</v>
      </c>
      <c r="D111" s="18" t="str">
        <f>MID(Tabla111[[#This Row],[NO. CONSECUTIVO HALLAZGO
(CÓD. ICBF)]],1,9)</f>
        <v>AF-CGR-20</v>
      </c>
      <c r="E111" s="8" t="s">
        <v>574</v>
      </c>
      <c r="F111" s="8" t="s">
        <v>520</v>
      </c>
      <c r="G111"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111"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111" s="9" t="s">
        <v>576</v>
      </c>
      <c r="J111" s="19" t="str">
        <f>MID(Tabla111[[#This Row],[ACCIÓN DE MEJORA]],1,390)</f>
        <v>Interacción entre la Dirección administrativa, la Direcciones Regionales y el Grupo de Contabilidad para mitigar los hechos que dieron origen al hallazgo, mediante instrumento de seguimiento y control.</v>
      </c>
      <c r="K111" s="43" t="str">
        <f>MID(Tabla111[[#This Row],[ACTIVIDADES / DESCRIPCIÓN]],1,390)</f>
        <v xml:space="preserve">Actividad 3. Socializar el formato en las regionales                                                                                                                                                                                                                                                                                                                                                  </v>
      </c>
      <c r="L111" s="44" t="str">
        <f>MID(Tabla111[[#This Row],[UNIDAD DE MEDIDA]],1,9)</f>
        <v>Correo el</v>
      </c>
      <c r="M111" s="193">
        <v>1</v>
      </c>
      <c r="N111" s="197">
        <v>45200</v>
      </c>
      <c r="O111" s="197">
        <v>45229</v>
      </c>
      <c r="P111" s="8">
        <f t="shared" si="7"/>
        <v>4.0999999999999996</v>
      </c>
      <c r="R111" s="167">
        <f t="shared" si="8"/>
        <v>0</v>
      </c>
      <c r="S111" s="8">
        <f t="shared" si="9"/>
        <v>0</v>
      </c>
      <c r="T111" s="8">
        <f t="shared" si="5"/>
        <v>0</v>
      </c>
      <c r="U111" s="8">
        <f t="shared" si="6"/>
        <v>0</v>
      </c>
      <c r="V111" s="168"/>
      <c r="W111" s="9"/>
      <c r="X111" s="9"/>
    </row>
    <row r="112" spans="1:24" ht="106.5" customHeight="1">
      <c r="A112" s="8" t="s">
        <v>25</v>
      </c>
      <c r="B112" s="8" t="s">
        <v>36</v>
      </c>
      <c r="C112" s="8">
        <v>2022</v>
      </c>
      <c r="D112" s="18" t="str">
        <f>MID(Tabla111[[#This Row],[NO. CONSECUTIVO HALLAZGO
(CÓD. ICBF)]],1,9)</f>
        <v>AF-CGR-20</v>
      </c>
      <c r="E112" s="8" t="s">
        <v>574</v>
      </c>
      <c r="F112" s="8" t="s">
        <v>520</v>
      </c>
      <c r="G112"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112"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112" s="9" t="s">
        <v>576</v>
      </c>
      <c r="J112" s="19" t="str">
        <f>MID(Tabla111[[#This Row],[ACCIÓN DE MEJORA]],1,390)</f>
        <v>Interacción entre la Dirección administrativa, la Direcciones Regionales y el Grupo de Contabilidad para mitigar los hechos que dieron origen al hallazgo, mediante instrumento de seguimiento y control.</v>
      </c>
      <c r="K112" s="43" t="str">
        <f>MID(Tabla111[[#This Row],[ACTIVIDADES / DESCRIPCIÓN]],1,390)</f>
        <v xml:space="preserve">Actividad 4. Verificar los resultados despues de la aplicación del formato. </v>
      </c>
      <c r="L112" s="44" t="str">
        <f>MID(Tabla111[[#This Row],[UNIDAD DE MEDIDA]],1,9)</f>
        <v>Informe</v>
      </c>
      <c r="M112" s="193">
        <v>1</v>
      </c>
      <c r="N112" s="197">
        <v>45231</v>
      </c>
      <c r="O112" s="197">
        <v>45260</v>
      </c>
      <c r="P112" s="8">
        <f t="shared" si="7"/>
        <v>4.0999999999999996</v>
      </c>
      <c r="R112" s="167">
        <f t="shared" si="8"/>
        <v>0</v>
      </c>
      <c r="S112" s="8">
        <f t="shared" si="9"/>
        <v>0</v>
      </c>
      <c r="T112" s="8">
        <f t="shared" si="5"/>
        <v>0</v>
      </c>
      <c r="U112" s="8">
        <f t="shared" si="6"/>
        <v>0</v>
      </c>
      <c r="V112" s="168"/>
      <c r="W112" s="9"/>
      <c r="X112" s="9"/>
    </row>
    <row r="113" spans="1:24" ht="106.5" customHeight="1">
      <c r="A113" s="8" t="s">
        <v>25</v>
      </c>
      <c r="B113" s="8" t="s">
        <v>36</v>
      </c>
      <c r="C113" s="8">
        <v>2022</v>
      </c>
      <c r="D113" s="18" t="str">
        <f>MID(Tabla111[[#This Row],[NO. CONSECUTIVO HALLAZGO
(CÓD. ICBF)]],1,9)</f>
        <v>AF-CGR-20</v>
      </c>
      <c r="E113" s="8" t="s">
        <v>577</v>
      </c>
      <c r="F113" s="8" t="s">
        <v>520</v>
      </c>
      <c r="G113"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113" s="19" t="str">
        <f>MID(Tabla111[[#This Row],[CAUSA DEL HALLAZGO]],1,390)</f>
        <v>Lo anterior situación se presenta por debilidades en el control interno contable, falencias en la comunicación entre el área financiera del ICBF y el Centro Zonal de Puerto Asís.</v>
      </c>
      <c r="I113" s="9" t="s">
        <v>579</v>
      </c>
      <c r="J113" s="19" t="str">
        <f>MID(Tabla111[[#This Row],[ACCIÓN DE MEJORA]],1,390)</f>
        <v>Interacción entre la Dirección administrativa, la Direcciones Regionales y el Grupo de Contabilidad para mitigar los hechos que dieron origen al hallazgo, mediante instrumento de seguimiento y control.</v>
      </c>
      <c r="K113" s="43" t="str">
        <f>MID(Tabla111[[#This Row],[ACTIVIDADES / DESCRIPCIÓN]],1,390)</f>
        <v xml:space="preserve">Actividad 1. Elaboración de instrumento de seguimiento y control y aplicación del mismo, en articulación con la Dirección Administrativa.                                                                                                                                                                                                                                                             </v>
      </c>
      <c r="L113" s="44" t="str">
        <f>MID(Tabla111[[#This Row],[UNIDAD DE MEDIDA]],1,9)</f>
        <v>Acta</v>
      </c>
      <c r="M113" s="193">
        <v>1</v>
      </c>
      <c r="N113" s="197">
        <v>45139</v>
      </c>
      <c r="O113" s="197">
        <v>45199</v>
      </c>
      <c r="P113" s="8">
        <f t="shared" si="7"/>
        <v>8.6</v>
      </c>
      <c r="R113" s="167">
        <f t="shared" si="8"/>
        <v>0</v>
      </c>
      <c r="S113" s="8">
        <f t="shared" si="9"/>
        <v>0</v>
      </c>
      <c r="T113" s="8">
        <f t="shared" si="5"/>
        <v>0</v>
      </c>
      <c r="U113" s="8">
        <f t="shared" si="6"/>
        <v>0</v>
      </c>
      <c r="V113" s="168"/>
      <c r="W113" s="9"/>
      <c r="X113" s="9"/>
    </row>
    <row r="114" spans="1:24" ht="106.5" customHeight="1">
      <c r="A114" s="8" t="s">
        <v>25</v>
      </c>
      <c r="B114" s="8" t="s">
        <v>36</v>
      </c>
      <c r="C114" s="8">
        <v>2022</v>
      </c>
      <c r="D114" s="18" t="str">
        <f>MID(Tabla111[[#This Row],[NO. CONSECUTIVO HALLAZGO
(CÓD. ICBF)]],1,9)</f>
        <v>AF-CGR-20</v>
      </c>
      <c r="E114" s="8" t="s">
        <v>577</v>
      </c>
      <c r="F114" s="8" t="s">
        <v>520</v>
      </c>
      <c r="G114"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114" s="19" t="str">
        <f>MID(Tabla111[[#This Row],[CAUSA DEL HALLAZGO]],1,390)</f>
        <v>Lo anterior situación se presenta por debilidades en el control interno contable, falencias en la comunicación entre el área financiera del ICBF y el Centro Zonal de Puerto Asís.</v>
      </c>
      <c r="I114" s="9" t="s">
        <v>579</v>
      </c>
      <c r="J114" s="19" t="str">
        <f>MID(Tabla111[[#This Row],[ACCIÓN DE MEJORA]],1,390)</f>
        <v>Interacción entre la Dirección administrativa, la Direcciones Regionales y el Grupo de Contabilidad para mitigar los hechos que dieron origen al hallazgo, mediante instrumento de seguimiento y control.</v>
      </c>
      <c r="K114" s="43" t="str">
        <f>MID(Tabla111[[#This Row],[ACTIVIDADES / DESCRIPCIÓN]],1,390)</f>
        <v xml:space="preserve">Actividad 2. Diseñar el formato                                                                                                                                                                                                                                                                                                                                                                       </v>
      </c>
      <c r="L114" s="44" t="str">
        <f>MID(Tabla111[[#This Row],[UNIDAD DE MEDIDA]],1,9)</f>
        <v>Formato</v>
      </c>
      <c r="M114" s="193">
        <v>1</v>
      </c>
      <c r="N114" s="197">
        <v>45139</v>
      </c>
      <c r="O114" s="197">
        <v>45199</v>
      </c>
      <c r="P114" s="8">
        <f t="shared" si="7"/>
        <v>8.6</v>
      </c>
      <c r="R114" s="167">
        <f t="shared" si="8"/>
        <v>0</v>
      </c>
      <c r="S114" s="8">
        <f t="shared" si="9"/>
        <v>0</v>
      </c>
      <c r="T114" s="8">
        <f t="shared" si="5"/>
        <v>0</v>
      </c>
      <c r="U114" s="8">
        <f t="shared" si="6"/>
        <v>0</v>
      </c>
      <c r="V114" s="168"/>
      <c r="W114" s="9"/>
      <c r="X114" s="9"/>
    </row>
    <row r="115" spans="1:24" ht="106.5" customHeight="1">
      <c r="A115" s="8" t="s">
        <v>25</v>
      </c>
      <c r="B115" s="8" t="s">
        <v>36</v>
      </c>
      <c r="C115" s="8">
        <v>2022</v>
      </c>
      <c r="D115" s="18" t="str">
        <f>MID(Tabla111[[#This Row],[NO. CONSECUTIVO HALLAZGO
(CÓD. ICBF)]],1,9)</f>
        <v>AF-CGR-20</v>
      </c>
      <c r="E115" s="8" t="s">
        <v>577</v>
      </c>
      <c r="F115" s="8" t="s">
        <v>520</v>
      </c>
      <c r="G115"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115" s="19" t="str">
        <f>MID(Tabla111[[#This Row],[CAUSA DEL HALLAZGO]],1,390)</f>
        <v>Lo anterior situación se presenta por debilidades en el control interno contable, falencias en la comunicación entre el área financiera del ICBF y el Centro Zonal de Puerto Asís.</v>
      </c>
      <c r="I115" s="9" t="s">
        <v>579</v>
      </c>
      <c r="J115" s="19" t="str">
        <f>MID(Tabla111[[#This Row],[ACCIÓN DE MEJORA]],1,390)</f>
        <v>Interacción entre la Dirección administrativa, la Direcciones Regionales y el Grupo de Contabilidad para mitigar los hechos que dieron origen al hallazgo, mediante instrumento de seguimiento y control.</v>
      </c>
      <c r="K115" s="43" t="str">
        <f>MID(Tabla111[[#This Row],[ACTIVIDADES / DESCRIPCIÓN]],1,390)</f>
        <v xml:space="preserve">Actividad 3. Socializar el formato en las regionales                                                                                                                                                                                                                                                                                                                                                  </v>
      </c>
      <c r="L115" s="44" t="str">
        <f>MID(Tabla111[[#This Row],[UNIDAD DE MEDIDA]],1,9)</f>
        <v>Correo el</v>
      </c>
      <c r="M115" s="193">
        <v>1</v>
      </c>
      <c r="N115" s="197">
        <v>45200</v>
      </c>
      <c r="O115" s="197">
        <v>45229</v>
      </c>
      <c r="P115" s="8">
        <f t="shared" si="7"/>
        <v>4.0999999999999996</v>
      </c>
      <c r="R115" s="167">
        <f t="shared" si="8"/>
        <v>0</v>
      </c>
      <c r="S115" s="8">
        <f t="shared" si="9"/>
        <v>0</v>
      </c>
      <c r="T115" s="8">
        <f t="shared" si="5"/>
        <v>0</v>
      </c>
      <c r="U115" s="8">
        <f t="shared" si="6"/>
        <v>0</v>
      </c>
      <c r="V115" s="168"/>
      <c r="W115" s="9"/>
      <c r="X115" s="9"/>
    </row>
    <row r="116" spans="1:24" ht="106.5" customHeight="1">
      <c r="A116" s="8" t="s">
        <v>25</v>
      </c>
      <c r="B116" s="8" t="s">
        <v>36</v>
      </c>
      <c r="C116" s="8">
        <v>2022</v>
      </c>
      <c r="D116" s="18" t="str">
        <f>MID(Tabla111[[#This Row],[NO. CONSECUTIVO HALLAZGO
(CÓD. ICBF)]],1,9)</f>
        <v>AF-CGR-20</v>
      </c>
      <c r="E116" s="8" t="s">
        <v>577</v>
      </c>
      <c r="F116" s="8" t="s">
        <v>520</v>
      </c>
      <c r="G116"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116" s="19" t="str">
        <f>MID(Tabla111[[#This Row],[CAUSA DEL HALLAZGO]],1,390)</f>
        <v>Lo anterior situación se presenta por debilidades en el control interno contable, falencias en la comunicación entre el área financiera del ICBF y el Centro Zonal de Puerto Asís.</v>
      </c>
      <c r="I116" s="9" t="s">
        <v>579</v>
      </c>
      <c r="J116" s="19" t="str">
        <f>MID(Tabla111[[#This Row],[ACCIÓN DE MEJORA]],1,390)</f>
        <v>Interacción entre la Dirección administrativa, la Direcciones Regionales y el Grupo de Contabilidad para mitigar los hechos que dieron origen al hallazgo, mediante instrumento de seguimiento y control.</v>
      </c>
      <c r="K116" s="43" t="str">
        <f>MID(Tabla111[[#This Row],[ACTIVIDADES / DESCRIPCIÓN]],1,390)</f>
        <v xml:space="preserve">Actividad 4. Verificar los resultados despues de la aplicación del formato. </v>
      </c>
      <c r="L116" s="44" t="str">
        <f>MID(Tabla111[[#This Row],[UNIDAD DE MEDIDA]],1,9)</f>
        <v>Informe</v>
      </c>
      <c r="M116" s="193">
        <v>1</v>
      </c>
      <c r="N116" s="197">
        <v>45231</v>
      </c>
      <c r="O116" s="197">
        <v>45260</v>
      </c>
      <c r="P116" s="8">
        <f t="shared" si="7"/>
        <v>4.0999999999999996</v>
      </c>
      <c r="R116" s="167">
        <f t="shared" si="8"/>
        <v>0</v>
      </c>
      <c r="S116" s="8">
        <f t="shared" si="9"/>
        <v>0</v>
      </c>
      <c r="T116" s="8">
        <f t="shared" si="5"/>
        <v>0</v>
      </c>
      <c r="U116" s="8">
        <f t="shared" si="6"/>
        <v>0</v>
      </c>
      <c r="V116" s="168"/>
      <c r="W116" s="9"/>
      <c r="X116" s="9"/>
    </row>
    <row r="117" spans="1:24" ht="106.5" customHeight="1">
      <c r="A117" s="8" t="s">
        <v>25</v>
      </c>
      <c r="B117" s="8" t="s">
        <v>36</v>
      </c>
      <c r="C117" s="8">
        <v>2022</v>
      </c>
      <c r="D117" s="18" t="str">
        <f>MID(Tabla111[[#This Row],[NO. CONSECUTIVO HALLAZGO
(CÓD. ICBF)]],1,9)</f>
        <v>AF-CGR-20</v>
      </c>
      <c r="E117" s="8" t="s">
        <v>580</v>
      </c>
      <c r="F117" s="8" t="s">
        <v>520</v>
      </c>
      <c r="G117"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117"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117" s="9" t="s">
        <v>582</v>
      </c>
      <c r="J117" s="19" t="str">
        <f>MID(Tabla111[[#This Row],[ACCIÓN DE MEJORA]],1,390)</f>
        <v>Interacción entre la Dirección administrativa, la Direcciones Regionales y el Grupo de Contabilidad para mitigar los hechos que dieron origen al hallazgo, mediante instrumento de seguimiento y control.</v>
      </c>
      <c r="K117" s="43" t="str">
        <f>MID(Tabla111[[#This Row],[ACTIVIDADES / DESCRIPCIÓN]],1,390)</f>
        <v xml:space="preserve">Actividad 1. Elaboración de instrumento de seguimiento y control y aplicación del mismo, en articulación con la Dirección Administrativa.                                                                                                                                                                                                                                                             </v>
      </c>
      <c r="L117" s="44" t="str">
        <f>MID(Tabla111[[#This Row],[UNIDAD DE MEDIDA]],1,9)</f>
        <v>Acta</v>
      </c>
      <c r="M117" s="193">
        <v>1</v>
      </c>
      <c r="N117" s="197">
        <v>45139</v>
      </c>
      <c r="O117" s="197">
        <v>45199</v>
      </c>
      <c r="P117" s="8">
        <f t="shared" si="7"/>
        <v>8.6</v>
      </c>
      <c r="R117" s="167">
        <f t="shared" si="8"/>
        <v>0</v>
      </c>
      <c r="S117" s="8">
        <f t="shared" si="9"/>
        <v>0</v>
      </c>
      <c r="T117" s="8">
        <f t="shared" si="5"/>
        <v>0</v>
      </c>
      <c r="U117" s="8">
        <f t="shared" si="6"/>
        <v>0</v>
      </c>
      <c r="V117" s="168"/>
      <c r="W117" s="9"/>
      <c r="X117" s="9"/>
    </row>
    <row r="118" spans="1:24" ht="106.5" customHeight="1">
      <c r="A118" s="8" t="s">
        <v>25</v>
      </c>
      <c r="B118" s="8" t="s">
        <v>36</v>
      </c>
      <c r="C118" s="8">
        <v>2022</v>
      </c>
      <c r="D118" s="18" t="str">
        <f>MID(Tabla111[[#This Row],[NO. CONSECUTIVO HALLAZGO
(CÓD. ICBF)]],1,9)</f>
        <v>AF-CGR-20</v>
      </c>
      <c r="E118" s="8" t="s">
        <v>580</v>
      </c>
      <c r="F118" s="8" t="s">
        <v>520</v>
      </c>
      <c r="G118"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118"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118" s="9" t="s">
        <v>582</v>
      </c>
      <c r="J118" s="19" t="str">
        <f>MID(Tabla111[[#This Row],[ACCIÓN DE MEJORA]],1,390)</f>
        <v>Interacción entre la Dirección administrativa, la Direcciones Regionales y el Grupo de Contabilidad para mitigar los hechos que dieron origen al hallazgo, mediante instrumento de seguimiento y control.</v>
      </c>
      <c r="K118" s="43" t="str">
        <f>MID(Tabla111[[#This Row],[ACTIVIDADES / DESCRIPCIÓN]],1,390)</f>
        <v xml:space="preserve">Actividad 2. Diseñar el formato                                                                                                                                                                                                                                                                                                                                                                       </v>
      </c>
      <c r="L118" s="44" t="str">
        <f>MID(Tabla111[[#This Row],[UNIDAD DE MEDIDA]],1,9)</f>
        <v>Formato</v>
      </c>
      <c r="M118" s="193">
        <v>1</v>
      </c>
      <c r="N118" s="197">
        <v>45139</v>
      </c>
      <c r="O118" s="197">
        <v>45199</v>
      </c>
      <c r="P118" s="8">
        <f t="shared" si="7"/>
        <v>8.6</v>
      </c>
      <c r="R118" s="167">
        <f t="shared" si="8"/>
        <v>0</v>
      </c>
      <c r="S118" s="8">
        <f t="shared" si="9"/>
        <v>0</v>
      </c>
      <c r="T118" s="8">
        <f t="shared" si="5"/>
        <v>0</v>
      </c>
      <c r="U118" s="8">
        <f t="shared" si="6"/>
        <v>0</v>
      </c>
      <c r="V118" s="168"/>
      <c r="W118" s="9"/>
      <c r="X118" s="9"/>
    </row>
    <row r="119" spans="1:24" ht="106.5" customHeight="1">
      <c r="A119" s="8" t="s">
        <v>25</v>
      </c>
      <c r="B119" s="8" t="s">
        <v>36</v>
      </c>
      <c r="C119" s="8">
        <v>2022</v>
      </c>
      <c r="D119" s="18" t="str">
        <f>MID(Tabla111[[#This Row],[NO. CONSECUTIVO HALLAZGO
(CÓD. ICBF)]],1,9)</f>
        <v>AF-CGR-20</v>
      </c>
      <c r="E119" s="8" t="s">
        <v>580</v>
      </c>
      <c r="F119" s="8" t="s">
        <v>520</v>
      </c>
      <c r="G119"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119"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119" s="9" t="s">
        <v>582</v>
      </c>
      <c r="J119" s="19" t="str">
        <f>MID(Tabla111[[#This Row],[ACCIÓN DE MEJORA]],1,390)</f>
        <v>Interacción entre la Dirección administrativa, la Direcciones Regionales y el Grupo de Contabilidad para mitigar los hechos que dieron origen al hallazgo, mediante instrumento de seguimiento y control.</v>
      </c>
      <c r="K119" s="43" t="str">
        <f>MID(Tabla111[[#This Row],[ACTIVIDADES / DESCRIPCIÓN]],1,390)</f>
        <v xml:space="preserve">Actividad 3. Socializar el formato en las regionales                                                                                                                                                                                                                                                                                                                                                  </v>
      </c>
      <c r="L119" s="44" t="str">
        <f>MID(Tabla111[[#This Row],[UNIDAD DE MEDIDA]],1,9)</f>
        <v>Correo el</v>
      </c>
      <c r="M119" s="193">
        <v>1</v>
      </c>
      <c r="N119" s="197">
        <v>45200</v>
      </c>
      <c r="O119" s="197">
        <v>45229</v>
      </c>
      <c r="P119" s="8">
        <f t="shared" si="7"/>
        <v>4.0999999999999996</v>
      </c>
      <c r="R119" s="167">
        <f t="shared" si="8"/>
        <v>0</v>
      </c>
      <c r="S119" s="8">
        <f t="shared" si="9"/>
        <v>0</v>
      </c>
      <c r="T119" s="8">
        <f t="shared" si="5"/>
        <v>0</v>
      </c>
      <c r="U119" s="8">
        <f t="shared" si="6"/>
        <v>0</v>
      </c>
      <c r="V119" s="168"/>
      <c r="W119" s="9"/>
      <c r="X119" s="9"/>
    </row>
    <row r="120" spans="1:24" ht="106.5" customHeight="1">
      <c r="A120" s="8" t="s">
        <v>25</v>
      </c>
      <c r="B120" s="8" t="s">
        <v>36</v>
      </c>
      <c r="C120" s="8">
        <v>2022</v>
      </c>
      <c r="D120" s="18" t="str">
        <f>MID(Tabla111[[#This Row],[NO. CONSECUTIVO HALLAZGO
(CÓD. ICBF)]],1,9)</f>
        <v>AF-CGR-20</v>
      </c>
      <c r="E120" s="8" t="s">
        <v>580</v>
      </c>
      <c r="F120" s="8" t="s">
        <v>520</v>
      </c>
      <c r="G120"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120"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120" s="9" t="s">
        <v>582</v>
      </c>
      <c r="J120" s="19" t="str">
        <f>MID(Tabla111[[#This Row],[ACCIÓN DE MEJORA]],1,390)</f>
        <v>Interacción entre la Dirección administrativa, la Direcciones Regionales y el Grupo de Contabilidad para mitigar los hechos que dieron origen al hallazgo, mediante instrumento de seguimiento y control.</v>
      </c>
      <c r="K120" s="43" t="str">
        <f>MID(Tabla111[[#This Row],[ACTIVIDADES / DESCRIPCIÓN]],1,390)</f>
        <v xml:space="preserve">Actividad 4. Verificar los resultados despues de la aplicación del formato. </v>
      </c>
      <c r="L120" s="44" t="str">
        <f>MID(Tabla111[[#This Row],[UNIDAD DE MEDIDA]],1,9)</f>
        <v>Informe</v>
      </c>
      <c r="M120" s="193">
        <v>1</v>
      </c>
      <c r="N120" s="197">
        <v>45231</v>
      </c>
      <c r="O120" s="197">
        <v>45260</v>
      </c>
      <c r="P120" s="8">
        <f t="shared" si="7"/>
        <v>4.0999999999999996</v>
      </c>
      <c r="R120" s="167">
        <f t="shared" si="8"/>
        <v>0</v>
      </c>
      <c r="S120" s="8">
        <f t="shared" si="9"/>
        <v>0</v>
      </c>
      <c r="T120" s="8">
        <f t="shared" si="5"/>
        <v>0</v>
      </c>
      <c r="U120" s="8">
        <f t="shared" si="6"/>
        <v>0</v>
      </c>
      <c r="V120" s="168"/>
      <c r="W120" s="9"/>
      <c r="X120" s="9"/>
    </row>
    <row r="121" spans="1:24" ht="106.5" customHeight="1">
      <c r="A121" s="8" t="s">
        <v>25</v>
      </c>
      <c r="B121" s="8" t="s">
        <v>36</v>
      </c>
      <c r="C121" s="8">
        <v>2022</v>
      </c>
      <c r="D121" s="18" t="str">
        <f>MID(Tabla111[[#This Row],[NO. CONSECUTIVO HALLAZGO
(CÓD. ICBF)]],1,9)</f>
        <v>AF-CGR-20</v>
      </c>
      <c r="E121" s="8" t="s">
        <v>342</v>
      </c>
      <c r="F121" s="8" t="s">
        <v>520</v>
      </c>
      <c r="G121"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121"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121" s="9" t="s">
        <v>583</v>
      </c>
      <c r="J121" s="19" t="str">
        <f>MID(Tabla111[[#This Row],[ACCIÓN DE MEJORA]],1,390)</f>
        <v>Interacción entre la Dirección administrativa, la Direcciones Regionales y el Grupo de Contabilidad para mitigar los hechos que dieron origen al hallazgo, mediante instrumento de seguimiento y control.</v>
      </c>
      <c r="K121" s="43" t="str">
        <f>MID(Tabla111[[#This Row],[ACTIVIDADES / DESCRIPCIÓN]],1,390)</f>
        <v xml:space="preserve">Actividad 1. Elaboración de instrumento de seguimiento y control y aplicación del mismo, en articulación con la Dirección Administrativa.                                                                                                                                                                                                                                                             </v>
      </c>
      <c r="L121" s="44" t="str">
        <f>MID(Tabla111[[#This Row],[UNIDAD DE MEDIDA]],1,9)</f>
        <v>Acta</v>
      </c>
      <c r="M121" s="193">
        <v>1</v>
      </c>
      <c r="N121" s="197">
        <v>45139</v>
      </c>
      <c r="O121" s="197">
        <v>45199</v>
      </c>
      <c r="P121" s="8">
        <f t="shared" si="7"/>
        <v>8.6</v>
      </c>
      <c r="R121" s="167">
        <f t="shared" si="8"/>
        <v>0</v>
      </c>
      <c r="S121" s="8">
        <f t="shared" si="9"/>
        <v>0</v>
      </c>
      <c r="T121" s="8">
        <f t="shared" si="5"/>
        <v>0</v>
      </c>
      <c r="U121" s="8">
        <f t="shared" si="6"/>
        <v>0</v>
      </c>
      <c r="V121" s="168"/>
      <c r="W121" s="9"/>
      <c r="X121" s="9"/>
    </row>
    <row r="122" spans="1:24" ht="106.5" customHeight="1">
      <c r="A122" s="8" t="s">
        <v>25</v>
      </c>
      <c r="B122" s="8" t="s">
        <v>36</v>
      </c>
      <c r="C122" s="8">
        <v>2022</v>
      </c>
      <c r="D122" s="18" t="str">
        <f>MID(Tabla111[[#This Row],[NO. CONSECUTIVO HALLAZGO
(CÓD. ICBF)]],1,9)</f>
        <v>AF-CGR-20</v>
      </c>
      <c r="E122" s="8" t="s">
        <v>342</v>
      </c>
      <c r="F122" s="8" t="s">
        <v>520</v>
      </c>
      <c r="G122"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122"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122" s="9" t="s">
        <v>583</v>
      </c>
      <c r="J122" s="19" t="str">
        <f>MID(Tabla111[[#This Row],[ACCIÓN DE MEJORA]],1,390)</f>
        <v>Interacción entre la Dirección administrativa, la Direcciones Regionales y el Grupo de Contabilidad para mitigar los hechos que dieron origen al hallazgo, mediante instrumento de seguimiento y control.</v>
      </c>
      <c r="K122" s="43" t="str">
        <f>MID(Tabla111[[#This Row],[ACTIVIDADES / DESCRIPCIÓN]],1,390)</f>
        <v xml:space="preserve">Actividad 2. Diseñar el formato                                                                                                                                                                                                                                                                                                                                                                       </v>
      </c>
      <c r="L122" s="44" t="str">
        <f>MID(Tabla111[[#This Row],[UNIDAD DE MEDIDA]],1,9)</f>
        <v>Formato</v>
      </c>
      <c r="M122" s="193">
        <v>1</v>
      </c>
      <c r="N122" s="197">
        <v>45139</v>
      </c>
      <c r="O122" s="197">
        <v>45199</v>
      </c>
      <c r="P122" s="8">
        <f t="shared" si="7"/>
        <v>8.6</v>
      </c>
      <c r="R122" s="167">
        <f t="shared" si="8"/>
        <v>0</v>
      </c>
      <c r="S122" s="8">
        <f t="shared" si="9"/>
        <v>0</v>
      </c>
      <c r="T122" s="8">
        <f t="shared" si="5"/>
        <v>0</v>
      </c>
      <c r="U122" s="8">
        <f t="shared" si="6"/>
        <v>0</v>
      </c>
      <c r="V122" s="168"/>
      <c r="W122" s="9"/>
      <c r="X122" s="9"/>
    </row>
    <row r="123" spans="1:24" ht="106.5" customHeight="1">
      <c r="A123" s="8" t="s">
        <v>25</v>
      </c>
      <c r="B123" s="8" t="s">
        <v>36</v>
      </c>
      <c r="C123" s="8">
        <v>2022</v>
      </c>
      <c r="D123" s="18" t="str">
        <f>MID(Tabla111[[#This Row],[NO. CONSECUTIVO HALLAZGO
(CÓD. ICBF)]],1,9)</f>
        <v>AF-CGR-20</v>
      </c>
      <c r="E123" s="8" t="s">
        <v>342</v>
      </c>
      <c r="F123" s="8" t="s">
        <v>520</v>
      </c>
      <c r="G123"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123"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123" s="9" t="s">
        <v>583</v>
      </c>
      <c r="J123" s="19" t="str">
        <f>MID(Tabla111[[#This Row],[ACCIÓN DE MEJORA]],1,390)</f>
        <v>Interacción entre la Dirección administrativa, la Direcciones Regionales y el Grupo de Contabilidad para mitigar los hechos que dieron origen al hallazgo, mediante instrumento de seguimiento y control.</v>
      </c>
      <c r="K123" s="43" t="str">
        <f>MID(Tabla111[[#This Row],[ACTIVIDADES / DESCRIPCIÓN]],1,390)</f>
        <v xml:space="preserve">Actividad 3. Socializar el formato en las regionales                                                                                                                                                                                                                                                                                                                                                  </v>
      </c>
      <c r="L123" s="44" t="str">
        <f>MID(Tabla111[[#This Row],[UNIDAD DE MEDIDA]],1,9)</f>
        <v>Correo el</v>
      </c>
      <c r="M123" s="193">
        <v>1</v>
      </c>
      <c r="N123" s="197">
        <v>45200</v>
      </c>
      <c r="O123" s="197">
        <v>45229</v>
      </c>
      <c r="P123" s="8">
        <f t="shared" si="7"/>
        <v>4.0999999999999996</v>
      </c>
      <c r="R123" s="167">
        <f t="shared" si="8"/>
        <v>0</v>
      </c>
      <c r="S123" s="8">
        <f t="shared" si="9"/>
        <v>0</v>
      </c>
      <c r="T123" s="8">
        <f t="shared" si="5"/>
        <v>0</v>
      </c>
      <c r="U123" s="8">
        <f t="shared" si="6"/>
        <v>0</v>
      </c>
      <c r="V123" s="168"/>
      <c r="W123" s="9"/>
      <c r="X123" s="9"/>
    </row>
    <row r="124" spans="1:24" ht="106.5" customHeight="1">
      <c r="A124" s="8" t="s">
        <v>25</v>
      </c>
      <c r="B124" s="8" t="s">
        <v>36</v>
      </c>
      <c r="C124" s="8">
        <v>2022</v>
      </c>
      <c r="D124" s="18" t="str">
        <f>MID(Tabla111[[#This Row],[NO. CONSECUTIVO HALLAZGO
(CÓD. ICBF)]],1,9)</f>
        <v>AF-CGR-20</v>
      </c>
      <c r="E124" s="8" t="s">
        <v>342</v>
      </c>
      <c r="F124" s="8" t="s">
        <v>520</v>
      </c>
      <c r="G124"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124"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124" s="9" t="s">
        <v>583</v>
      </c>
      <c r="J124" s="19" t="str">
        <f>MID(Tabla111[[#This Row],[ACCIÓN DE MEJORA]],1,390)</f>
        <v>Interacción entre la Dirección administrativa, la Direcciones Regionales y el Grupo de Contabilidad para mitigar los hechos que dieron origen al hallazgo, mediante instrumento de seguimiento y control.</v>
      </c>
      <c r="K124" s="43" t="str">
        <f>MID(Tabla111[[#This Row],[ACTIVIDADES / DESCRIPCIÓN]],1,390)</f>
        <v xml:space="preserve">Actividad 4. Verificar los resultados despues de la aplicación del formato. </v>
      </c>
      <c r="L124" s="44" t="str">
        <f>MID(Tabla111[[#This Row],[UNIDAD DE MEDIDA]],1,9)</f>
        <v>Informe</v>
      </c>
      <c r="M124" s="193">
        <v>1</v>
      </c>
      <c r="N124" s="197">
        <v>45231</v>
      </c>
      <c r="O124" s="197">
        <v>45260</v>
      </c>
      <c r="P124" s="8">
        <f t="shared" si="7"/>
        <v>4.0999999999999996</v>
      </c>
      <c r="R124" s="167">
        <f t="shared" si="8"/>
        <v>0</v>
      </c>
      <c r="S124" s="8">
        <f t="shared" si="9"/>
        <v>0</v>
      </c>
      <c r="T124" s="8">
        <f t="shared" si="5"/>
        <v>0</v>
      </c>
      <c r="U124" s="8">
        <f t="shared" si="6"/>
        <v>0</v>
      </c>
      <c r="V124" s="168"/>
      <c r="W124" s="9"/>
      <c r="X124" s="9"/>
    </row>
    <row r="125" spans="1:24" ht="106.5" customHeight="1">
      <c r="A125" s="8" t="s">
        <v>25</v>
      </c>
      <c r="B125" s="8" t="s">
        <v>36</v>
      </c>
      <c r="C125" s="8">
        <v>2022</v>
      </c>
      <c r="D125" s="18" t="str">
        <f>MID(Tabla111[[#This Row],[NO. CONSECUTIVO HALLAZGO
(CÓD. ICBF)]],1,9)</f>
        <v>AF-CGR-20</v>
      </c>
      <c r="E125" s="8" t="s">
        <v>584</v>
      </c>
      <c r="F125" s="8" t="s">
        <v>520</v>
      </c>
      <c r="G125" s="19" t="str">
        <f>MID(Tabla111[[#This Row],[DESCRIPCIÓN DEL HALLAZGO]],1,390)</f>
        <v>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de</v>
      </c>
      <c r="H125" s="19" t="str">
        <f>MID(Tabla111[[#This Row],[CAUSA DEL HALLAZGO]],1,390)</f>
        <v>Esta práctica evidencia una falta de gestión de las entidades fideicomitentes, en la oportuna ejecución de los recursos dados en administración. De esta forma, a más tiempo de permanencia sin ejecutar, mayor es la consecuencia negativa sobre el erario.</v>
      </c>
      <c r="I125" s="9" t="s">
        <v>586</v>
      </c>
      <c r="J125" s="19" t="str">
        <f>MID(Tabla111[[#This Row],[ACCIÓN DE MEJORA]],1,390)</f>
        <v xml:space="preserve">Realizar seguimiento al procedimiento de legalización de recursos entregados en administración. </v>
      </c>
      <c r="K125" s="43" t="str">
        <f>MID(Tabla111[[#This Row],[ACTIVIDADES / DESCRIPCIÓN]],1,390)</f>
        <v>Actividad 1. Solicitar mensualmente de agosto a noviembre, las actas de legalización de recursos entregados en administración.</v>
      </c>
      <c r="L125" s="44" t="str">
        <f>MID(Tabla111[[#This Row],[UNIDAD DE MEDIDA]],1,9)</f>
        <v>Correo el</v>
      </c>
      <c r="M125" s="193">
        <v>4</v>
      </c>
      <c r="N125" s="197">
        <v>45139</v>
      </c>
      <c r="O125" s="197">
        <v>45260</v>
      </c>
      <c r="P125" s="8">
        <f t="shared" si="7"/>
        <v>17.3</v>
      </c>
      <c r="R125" s="167">
        <f t="shared" si="8"/>
        <v>0</v>
      </c>
      <c r="S125" s="8">
        <f t="shared" si="9"/>
        <v>0</v>
      </c>
      <c r="T125" s="8">
        <f t="shared" si="5"/>
        <v>0</v>
      </c>
      <c r="U125" s="8">
        <f t="shared" si="6"/>
        <v>0</v>
      </c>
      <c r="V125" s="168"/>
      <c r="W125" s="9"/>
      <c r="X125" s="9"/>
    </row>
    <row r="126" spans="1:24" ht="106.5" customHeight="1">
      <c r="A126" s="8" t="s">
        <v>25</v>
      </c>
      <c r="B126" s="8" t="s">
        <v>36</v>
      </c>
      <c r="C126" s="8">
        <v>2022</v>
      </c>
      <c r="D126" s="18" t="str">
        <f>MID(Tabla111[[#This Row],[NO. CONSECUTIVO HALLAZGO
(CÓD. ICBF)]],1,9)</f>
        <v>AF-CGR-20</v>
      </c>
      <c r="E126" s="8" t="s">
        <v>584</v>
      </c>
      <c r="F126" s="8" t="s">
        <v>520</v>
      </c>
      <c r="G126" s="19" t="str">
        <f>MID(Tabla111[[#This Row],[DESCRIPCIÓN DEL HALLAZGO]],1,390)</f>
        <v>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de</v>
      </c>
      <c r="H126" s="19" t="str">
        <f>MID(Tabla111[[#This Row],[CAUSA DEL HALLAZGO]],1,390)</f>
        <v>Esta práctica evidencia una falta de gestión de las entidades fideicomitentes, en la oportuna ejecución de los recursos dados en administración. De esta forma, a más tiempo de permanencia sin ejecutar, mayor es la consecuencia negativa sobre el erario.</v>
      </c>
      <c r="I126" s="9" t="s">
        <v>586</v>
      </c>
      <c r="J126" s="19" t="str">
        <f>MID(Tabla111[[#This Row],[ACCIÓN DE MEJORA]],1,390)</f>
        <v xml:space="preserve">Realizar seguimiento al procedimiento de legalización de recursos entregados en administración. </v>
      </c>
      <c r="K126" s="43" t="str">
        <f>MID(Tabla111[[#This Row],[ACTIVIDADES / DESCRIPCIÓN]],1,390)</f>
        <v>Actividad 2. Revisar que los recursos legalizados se encuentren oportuna y correctamente  registrados en la contabilidad.</v>
      </c>
      <c r="L126" s="44" t="str">
        <f>MID(Tabla111[[#This Row],[UNIDAD DE MEDIDA]],1,9)</f>
        <v>Informe</v>
      </c>
      <c r="M126" s="193">
        <v>1</v>
      </c>
      <c r="N126" s="197">
        <v>45139</v>
      </c>
      <c r="O126" s="197">
        <v>45260</v>
      </c>
      <c r="P126" s="8">
        <f t="shared" si="7"/>
        <v>17.3</v>
      </c>
      <c r="R126" s="167">
        <f t="shared" si="8"/>
        <v>0</v>
      </c>
      <c r="S126" s="8">
        <f t="shared" si="9"/>
        <v>0</v>
      </c>
      <c r="T126" s="8">
        <f t="shared" si="5"/>
        <v>0</v>
      </c>
      <c r="U126" s="8">
        <f t="shared" si="6"/>
        <v>0</v>
      </c>
      <c r="V126" s="168"/>
      <c r="W126" s="9"/>
      <c r="X126" s="9"/>
    </row>
    <row r="127" spans="1:24" ht="106.5" customHeight="1">
      <c r="A127" s="8" t="s">
        <v>25</v>
      </c>
      <c r="B127" s="8" t="s">
        <v>36</v>
      </c>
      <c r="C127" s="8">
        <v>2022</v>
      </c>
      <c r="D127" s="18" t="str">
        <f>MID(Tabla111[[#This Row],[NO. CONSECUTIVO HALLAZGO
(CÓD. ICBF)]],1,9)</f>
        <v>AF-CGR-20</v>
      </c>
      <c r="E127" s="8" t="s">
        <v>584</v>
      </c>
      <c r="F127" s="8" t="s">
        <v>520</v>
      </c>
      <c r="G127" s="19" t="str">
        <f>MID(Tabla111[[#This Row],[DESCRIPCIÓN DEL HALLAZGO]],1,390)</f>
        <v>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de</v>
      </c>
      <c r="H127" s="19" t="str">
        <f>MID(Tabla111[[#This Row],[CAUSA DEL HALLAZGO]],1,390)</f>
        <v>Esta práctica evidencia una falta de gestión de las entidades fideicomitentes, en la oportuna ejecución de los recursos dados en administración. De esta forma, a más tiempo de permanencia sin ejecutar, mayor es la consecuencia negativa sobre el erario.</v>
      </c>
      <c r="I127" s="9" t="s">
        <v>586</v>
      </c>
      <c r="J127" s="19" t="str">
        <f>MID(Tabla111[[#This Row],[ACCIÓN DE MEJORA]],1,390)</f>
        <v xml:space="preserve">Realizar seguimiento al procedimiento de legalización de recursos entregados en administración. </v>
      </c>
      <c r="K127" s="43" t="str">
        <f>MID(Tabla111[[#This Row],[ACTIVIDADES / DESCRIPCIÓN]],1,390)</f>
        <v>Actividad 3. Informar al Área correspondiente, al presentarse deficiencias en los registros contables realizados.</v>
      </c>
      <c r="L127" s="44" t="str">
        <f>MID(Tabla111[[#This Row],[UNIDAD DE MEDIDA]],1,9)</f>
        <v>Correo el</v>
      </c>
      <c r="M127" s="193">
        <v>1</v>
      </c>
      <c r="N127" s="197">
        <v>45139</v>
      </c>
      <c r="O127" s="197">
        <v>45260</v>
      </c>
      <c r="P127" s="8">
        <f t="shared" si="7"/>
        <v>17.3</v>
      </c>
      <c r="R127" s="167">
        <f t="shared" si="8"/>
        <v>0</v>
      </c>
      <c r="S127" s="8">
        <f t="shared" si="9"/>
        <v>0</v>
      </c>
      <c r="T127" s="8">
        <f t="shared" si="5"/>
        <v>0</v>
      </c>
      <c r="U127" s="8">
        <f t="shared" si="6"/>
        <v>0</v>
      </c>
      <c r="V127" s="168"/>
      <c r="W127" s="9"/>
      <c r="X127" s="9"/>
    </row>
    <row r="128" spans="1:24" ht="106.5" customHeight="1">
      <c r="A128" s="8" t="s">
        <v>25</v>
      </c>
      <c r="B128" s="8" t="s">
        <v>36</v>
      </c>
      <c r="C128" s="8">
        <v>2022</v>
      </c>
      <c r="D128" s="18" t="str">
        <f>MID(Tabla111[[#This Row],[NO. CONSECUTIVO HALLAZGO
(CÓD. ICBF)]],1,9)</f>
        <v>AF-CGR-20</v>
      </c>
      <c r="E128" s="8" t="s">
        <v>592</v>
      </c>
      <c r="F128" s="8" t="s">
        <v>520</v>
      </c>
      <c r="G128" s="19" t="str">
        <f>MID(Tabla111[[#This Row],[DESCRIPCIÓN DEL HALLAZGO]],1,390)</f>
        <v>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v>
      </c>
      <c r="H128" s="19" t="str">
        <f>MID(Tabla111[[#This Row],[CAUSA DEL HALLAZGO]],1,390)</f>
        <v>Esta situación se presenta por la inobservancia de los manuales y lineamientos según normativas vigentes, procedimientos y políticas de operación para el cierre de gestión financiera.</v>
      </c>
      <c r="I128" s="9" t="s">
        <v>528</v>
      </c>
      <c r="J128" s="19" t="str">
        <f>MID(Tabla111[[#This Row],[ACCIÓN DE MEJORA]],1,390)</f>
        <v>Fortalecer los procesos de constitución de rezago presupuestal</v>
      </c>
      <c r="K128" s="43" t="str">
        <f>MID(Tabla111[[#This Row],[ACTIVIDADES / DESCRIPCIÓN]],1,390)</f>
        <v>Activida 1: Eliminar el procedimiento P5. GF Constitución Ejecución y Seguimiento de Reservas Presupuestales y Cuentas por Pagar, con la finalidad de separar los procesos en 2 procedimientos diferentes: uno para cuentas por pagar y otra para reservas presupuestales.</v>
      </c>
      <c r="L128" s="44" t="str">
        <f>MID(Tabla111[[#This Row],[UNIDAD DE MEDIDA]],1,9)</f>
        <v>Procedimi</v>
      </c>
      <c r="M128" s="193">
        <v>2</v>
      </c>
      <c r="N128" s="197">
        <v>45139</v>
      </c>
      <c r="O128" s="197">
        <v>45199</v>
      </c>
      <c r="P128" s="8">
        <f t="shared" si="7"/>
        <v>8.6</v>
      </c>
      <c r="R128" s="167">
        <f t="shared" si="8"/>
        <v>0</v>
      </c>
      <c r="S128" s="8">
        <f t="shared" si="9"/>
        <v>0</v>
      </c>
      <c r="T128" s="8">
        <f t="shared" si="5"/>
        <v>0</v>
      </c>
      <c r="U128" s="8">
        <f t="shared" si="6"/>
        <v>0</v>
      </c>
      <c r="V128" s="168"/>
      <c r="W128" s="9"/>
      <c r="X128" s="9"/>
    </row>
    <row r="129" spans="1:24" ht="106.5" customHeight="1">
      <c r="A129" s="8" t="s">
        <v>25</v>
      </c>
      <c r="B129" s="8" t="s">
        <v>36</v>
      </c>
      <c r="C129" s="8">
        <v>2022</v>
      </c>
      <c r="D129" s="18" t="str">
        <f>MID(Tabla111[[#This Row],[NO. CONSECUTIVO HALLAZGO
(CÓD. ICBF)]],1,9)</f>
        <v>AF-CGR-20</v>
      </c>
      <c r="E129" s="8" t="s">
        <v>592</v>
      </c>
      <c r="F129" s="8" t="s">
        <v>520</v>
      </c>
      <c r="G129" s="19" t="str">
        <f>MID(Tabla111[[#This Row],[DESCRIPCIÓN DEL HALLAZGO]],1,390)</f>
        <v>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v>
      </c>
      <c r="H129" s="19" t="str">
        <f>MID(Tabla111[[#This Row],[CAUSA DEL HALLAZGO]],1,390)</f>
        <v>Esta situación se presenta por la inobservancia de los manuales y lineamientos según normativas vigentes, procedimientos y políticas de operación para el cierre de gestión financiera.</v>
      </c>
      <c r="I129" s="9" t="s">
        <v>528</v>
      </c>
      <c r="J129" s="19" t="str">
        <f>MID(Tabla111[[#This Row],[ACCIÓN DE MEJORA]],1,390)</f>
        <v>Fortalecer los procesos de constitución de rezago presupuestal</v>
      </c>
      <c r="K129" s="43" t="str">
        <f>MID(Tabla111[[#This Row],[ACTIVIDADES / DESCRIPCIÓN]],1,390)</f>
        <v>Actividad 2: Socializar procedimientos creados de reservas presupuestales y cuentas por pagar</v>
      </c>
      <c r="L129" s="44" t="str">
        <f>MID(Tabla111[[#This Row],[UNIDAD DE MEDIDA]],1,9)</f>
        <v>Correo El</v>
      </c>
      <c r="M129" s="193">
        <v>1</v>
      </c>
      <c r="N129" s="197">
        <v>45170</v>
      </c>
      <c r="O129" s="197">
        <v>45260</v>
      </c>
      <c r="P129" s="8">
        <f t="shared" si="7"/>
        <v>12.9</v>
      </c>
      <c r="R129" s="167">
        <f t="shared" si="8"/>
        <v>0</v>
      </c>
      <c r="S129" s="8">
        <f t="shared" si="9"/>
        <v>0</v>
      </c>
      <c r="T129" s="8">
        <f t="shared" si="5"/>
        <v>0</v>
      </c>
      <c r="U129" s="8">
        <f t="shared" si="6"/>
        <v>0</v>
      </c>
      <c r="V129" s="168"/>
      <c r="W129" s="9"/>
      <c r="X129" s="9"/>
    </row>
    <row r="130" spans="1:24" ht="106.5" customHeight="1">
      <c r="A130" s="8" t="s">
        <v>25</v>
      </c>
      <c r="B130" s="8" t="s">
        <v>36</v>
      </c>
      <c r="C130" s="8">
        <v>2022</v>
      </c>
      <c r="D130" s="18" t="str">
        <f>MID(Tabla111[[#This Row],[NO. CONSECUTIVO HALLAZGO
(CÓD. ICBF)]],1,9)</f>
        <v>AF-CGR-20</v>
      </c>
      <c r="E130" s="8" t="s">
        <v>592</v>
      </c>
      <c r="F130" s="8" t="s">
        <v>520</v>
      </c>
      <c r="G130" s="19" t="str">
        <f>MID(Tabla111[[#This Row],[DESCRIPCIÓN DEL HALLAZGO]],1,390)</f>
        <v>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v>
      </c>
      <c r="H130" s="19" t="str">
        <f>MID(Tabla111[[#This Row],[CAUSA DEL HALLAZGO]],1,390)</f>
        <v>Esta situación se presenta por la inobservancia de los manuales y lineamientos según normativas vigentes, procedimientos y políticas de operación para el cierre de gestión financiera.</v>
      </c>
      <c r="I130" s="9" t="s">
        <v>599</v>
      </c>
      <c r="J130" s="19" t="str">
        <f>MID(Tabla111[[#This Row],[ACCIÓN DE MEJORA]],1,390)</f>
        <v>Fortalecer los procesos de constitución de rezago presupuestal</v>
      </c>
      <c r="K130" s="43" t="str">
        <f>MID(Tabla111[[#This Row],[ACTIVIDADES / DESCRIPCIÓN]],1,390)</f>
        <v>Actividad 3: Realizar el informe de seguimiento y ejecución  mensual  a nivel regional  y Grupo Financiero Sede de la Dirección General, de las cuentas por pagar  y  Reservas Presupuestales.</v>
      </c>
      <c r="L130" s="44" t="str">
        <f>MID(Tabla111[[#This Row],[UNIDAD DE MEDIDA]],1,9)</f>
        <v>Informe d</v>
      </c>
      <c r="M130" s="193">
        <v>2</v>
      </c>
      <c r="N130" s="197">
        <v>45170</v>
      </c>
      <c r="O130" s="197">
        <v>45260</v>
      </c>
      <c r="P130" s="8">
        <f t="shared" si="7"/>
        <v>12.9</v>
      </c>
      <c r="R130" s="167">
        <f t="shared" si="8"/>
        <v>0</v>
      </c>
      <c r="S130" s="8">
        <f t="shared" si="9"/>
        <v>0</v>
      </c>
      <c r="T130" s="8">
        <f t="shared" si="5"/>
        <v>0</v>
      </c>
      <c r="U130" s="8">
        <f t="shared" si="6"/>
        <v>0</v>
      </c>
      <c r="V130" s="168"/>
      <c r="W130" s="9"/>
      <c r="X130" s="9"/>
    </row>
    <row r="131" spans="1:24" ht="106.5" customHeight="1">
      <c r="A131" s="8" t="s">
        <v>25</v>
      </c>
      <c r="B131" s="8" t="s">
        <v>36</v>
      </c>
      <c r="C131" s="8">
        <v>2022</v>
      </c>
      <c r="D131" s="18" t="str">
        <f>MID(Tabla111[[#This Row],[NO. CONSECUTIVO HALLAZGO
(CÓD. ICBF)]],1,9)</f>
        <v>AF-CGR-20</v>
      </c>
      <c r="E131" s="8" t="s">
        <v>592</v>
      </c>
      <c r="F131" s="8" t="s">
        <v>520</v>
      </c>
      <c r="G131" s="19" t="str">
        <f>MID(Tabla111[[#This Row],[DESCRIPCIÓN DEL HALLAZGO]],1,390)</f>
        <v>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v>
      </c>
      <c r="H131" s="19" t="str">
        <f>MID(Tabla111[[#This Row],[CAUSA DEL HALLAZGO]],1,390)</f>
        <v>Esta situación se presenta por la inobservancia de los manuales y lineamientos según normativas vigentes, procedimientos y políticas de operación para el cierre de gestión financiera.</v>
      </c>
      <c r="I131" s="9" t="s">
        <v>599</v>
      </c>
      <c r="J131" s="19" t="str">
        <f>MID(Tabla111[[#This Row],[ACCIÓN DE MEJORA]],1,390)</f>
        <v>Fortalecer los procesos de constitución de rezago presupuestal</v>
      </c>
      <c r="K131" s="43" t="str">
        <f>MID(Tabla111[[#This Row],[ACTIVIDADES / DESCRIPCIÓN]],1,390)</f>
        <v>Actividad 4: Remitir alertas según el resultado del informe de seguimiento.</v>
      </c>
      <c r="L131" s="44" t="str">
        <f>MID(Tabla111[[#This Row],[UNIDAD DE MEDIDA]],1,9)</f>
        <v>Correo El</v>
      </c>
      <c r="M131" s="193">
        <v>2</v>
      </c>
      <c r="N131" s="197">
        <v>45170</v>
      </c>
      <c r="O131" s="197">
        <v>45260</v>
      </c>
      <c r="P131" s="8">
        <f t="shared" si="7"/>
        <v>12.9</v>
      </c>
      <c r="R131" s="167">
        <f t="shared" si="8"/>
        <v>0</v>
      </c>
      <c r="S131" s="8">
        <f t="shared" si="9"/>
        <v>0</v>
      </c>
      <c r="T131" s="8">
        <f t="shared" si="5"/>
        <v>0</v>
      </c>
      <c r="U131" s="8">
        <f t="shared" si="6"/>
        <v>0</v>
      </c>
      <c r="V131" s="168"/>
      <c r="W131" s="9"/>
      <c r="X131" s="9"/>
    </row>
    <row r="132" spans="1:24" ht="106.5" customHeight="1">
      <c r="A132" s="8" t="s">
        <v>25</v>
      </c>
      <c r="B132" s="8" t="s">
        <v>36</v>
      </c>
      <c r="C132" s="8">
        <v>2022</v>
      </c>
      <c r="D132" s="18" t="str">
        <f>MID(Tabla111[[#This Row],[NO. CONSECUTIVO HALLAZGO
(CÓD. ICBF)]],1,9)</f>
        <v>AF-CGR-20</v>
      </c>
      <c r="E132" s="8" t="s">
        <v>605</v>
      </c>
      <c r="F132" s="8" t="s">
        <v>520</v>
      </c>
      <c r="G132"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32" s="19" t="str">
        <f>MID(Tabla111[[#This Row],[CAUSA DEL HALLAZGO]],1,390)</f>
        <v>La CGR no especificó causa.</v>
      </c>
      <c r="I132" s="9" t="s">
        <v>607</v>
      </c>
      <c r="J132" s="19" t="str">
        <f>MID(Tabla111[[#This Row],[ACCIÓN DE MEJORA]],1,390)</f>
        <v>Conciliar el procedimiento de procesos judiciales y centralizar  los registros de procesos de representación judicial en la contabilidad del Grupo Financiero Sede de la Dirección General</v>
      </c>
      <c r="K132" s="43" t="str">
        <f>MID(Tabla111[[#This Row],[ACTIVIDADES / DESCRIPCIÓN]],1,390)</f>
        <v xml:space="preserve">Actividad 1. Realizar mesa de trabajo con la Oficina Asesora Jurídica con el fin de validar los inconvenientes presentados y de ser posible considerar la posibilidad de centralizar los registros de procesos de representación judicial en el Grupo Financiero Sede de la Dirección General.
</v>
      </c>
      <c r="L132" s="44" t="str">
        <f>MID(Tabla111[[#This Row],[UNIDAD DE MEDIDA]],1,9)</f>
        <v xml:space="preserve">Acta
</v>
      </c>
      <c r="M132" s="193">
        <v>1</v>
      </c>
      <c r="N132" s="197">
        <v>45139</v>
      </c>
      <c r="O132" s="197">
        <v>45260</v>
      </c>
      <c r="P132" s="8">
        <f t="shared" si="7"/>
        <v>17.3</v>
      </c>
      <c r="R132" s="167">
        <f t="shared" si="8"/>
        <v>0</v>
      </c>
      <c r="S132" s="8">
        <f t="shared" si="9"/>
        <v>0</v>
      </c>
      <c r="T132" s="8">
        <f t="shared" si="5"/>
        <v>0</v>
      </c>
      <c r="U132" s="8">
        <f t="shared" si="6"/>
        <v>0</v>
      </c>
      <c r="V132" s="168"/>
      <c r="W132" s="9"/>
      <c r="X132" s="9"/>
    </row>
    <row r="133" spans="1:24" ht="106.5" customHeight="1">
      <c r="A133" s="8" t="s">
        <v>25</v>
      </c>
      <c r="B133" s="8" t="s">
        <v>36</v>
      </c>
      <c r="C133" s="8">
        <v>2022</v>
      </c>
      <c r="D133" s="18" t="str">
        <f>MID(Tabla111[[#This Row],[NO. CONSECUTIVO HALLAZGO
(CÓD. ICBF)]],1,9)</f>
        <v>AF-CGR-20</v>
      </c>
      <c r="E133" s="8" t="s">
        <v>605</v>
      </c>
      <c r="F133" s="8" t="s">
        <v>520</v>
      </c>
      <c r="G133"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33" s="19" t="str">
        <f>MID(Tabla111[[#This Row],[CAUSA DEL HALLAZGO]],1,390)</f>
        <v>La CGR no especificó causa.</v>
      </c>
      <c r="I133" s="9" t="s">
        <v>607</v>
      </c>
      <c r="J133" s="19" t="str">
        <f>MID(Tabla111[[#This Row],[ACCIÓN DE MEJORA]],1,390)</f>
        <v>Conciliar el procedimiento de procesos judiciales y centralizar  los registros de procesos de representación judicial en la contabilidad del Grupo Financiero Sede de la Dirección General</v>
      </c>
      <c r="K133" s="43" t="str">
        <f>MID(Tabla111[[#This Row],[ACTIVIDADES / DESCRIPCIÓN]],1,390)</f>
        <v xml:space="preserve">Actividad 2. implementar la simplificación del trámite, con la centralización de la contabilidad de los procesos jurídicos, proponiendo la verificación, aprobación y actualización del Procedimiento para Consolidar la Información Contable Administrativa y Jurídica P32.GFv3 e Instructivo Contable de Procesos Jurídicos IT6.P31.GF v2 del proceso de Gestión Financiera
</v>
      </c>
      <c r="L133" s="44" t="str">
        <f>MID(Tabla111[[#This Row],[UNIDAD DE MEDIDA]],1,9)</f>
        <v>Actualiza</v>
      </c>
      <c r="M133" s="193">
        <v>1</v>
      </c>
      <c r="N133" s="197">
        <v>45139</v>
      </c>
      <c r="O133" s="197">
        <v>45260</v>
      </c>
      <c r="P133" s="8">
        <f t="shared" si="7"/>
        <v>17.3</v>
      </c>
      <c r="R133" s="167">
        <f t="shared" si="8"/>
        <v>0</v>
      </c>
      <c r="S133" s="8">
        <f t="shared" si="9"/>
        <v>0</v>
      </c>
      <c r="T133" s="8">
        <f t="shared" si="5"/>
        <v>0</v>
      </c>
      <c r="U133" s="8">
        <f t="shared" si="6"/>
        <v>0</v>
      </c>
      <c r="V133" s="168"/>
      <c r="W133" s="9"/>
      <c r="X133" s="9"/>
    </row>
    <row r="134" spans="1:24" ht="106.5" customHeight="1">
      <c r="A134" s="8" t="s">
        <v>25</v>
      </c>
      <c r="B134" s="8" t="s">
        <v>36</v>
      </c>
      <c r="C134" s="8">
        <v>2022</v>
      </c>
      <c r="D134" s="18" t="str">
        <f>MID(Tabla111[[#This Row],[NO. CONSECUTIVO HALLAZGO
(CÓD. ICBF)]],1,9)</f>
        <v>AF-CGR-20</v>
      </c>
      <c r="E134" s="8" t="s">
        <v>605</v>
      </c>
      <c r="F134" s="8" t="s">
        <v>520</v>
      </c>
      <c r="G134"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34" s="19" t="str">
        <f>MID(Tabla111[[#This Row],[CAUSA DEL HALLAZGO]],1,390)</f>
        <v>La CGR no especificó causa.</v>
      </c>
      <c r="I134" s="9" t="s">
        <v>607</v>
      </c>
      <c r="J134" s="19" t="str">
        <f>MID(Tabla111[[#This Row],[ACCIÓN DE MEJORA]],1,390)</f>
        <v>Conciliar el procedimiento de procesos judiciales y centralizar  los registros de procesos de representación judicial en la contabilidad del Grupo Financiero Sede de la Dirección General</v>
      </c>
      <c r="K134" s="43" t="str">
        <f>MID(Tabla111[[#This Row],[ACTIVIDADES / DESCRIPCIÓN]],1,390)</f>
        <v xml:space="preserve">Actividad 3. Con el fin de poner en marcha el ejercicio de centralización de los procesos jurídicos en la Sede de la Dirección General, proponer estrategia de transición de la contabilidad por Regionales (Realizar cronograma de actividades) 
</v>
      </c>
      <c r="L134" s="44" t="str">
        <f>MID(Tabla111[[#This Row],[UNIDAD DE MEDIDA]],1,9)</f>
        <v>Cronogram</v>
      </c>
      <c r="M134" s="193">
        <v>1</v>
      </c>
      <c r="N134" s="197">
        <v>45139</v>
      </c>
      <c r="O134" s="197">
        <v>45260</v>
      </c>
      <c r="P134" s="8">
        <f t="shared" si="7"/>
        <v>17.3</v>
      </c>
      <c r="R134" s="167">
        <f t="shared" si="8"/>
        <v>0</v>
      </c>
      <c r="S134" s="8">
        <f t="shared" si="9"/>
        <v>0</v>
      </c>
      <c r="T134" s="8">
        <f t="shared" si="5"/>
        <v>0</v>
      </c>
      <c r="U134" s="8">
        <f t="shared" si="6"/>
        <v>0</v>
      </c>
      <c r="V134" s="168"/>
      <c r="W134" s="9"/>
      <c r="X134" s="9"/>
    </row>
    <row r="135" spans="1:24" ht="106.5" customHeight="1">
      <c r="A135" s="8" t="s">
        <v>25</v>
      </c>
      <c r="B135" s="8" t="s">
        <v>36</v>
      </c>
      <c r="C135" s="8">
        <v>2022</v>
      </c>
      <c r="D135" s="18" t="str">
        <f>MID(Tabla111[[#This Row],[NO. CONSECUTIVO HALLAZGO
(CÓD. ICBF)]],1,9)</f>
        <v>AF-CGR-20</v>
      </c>
      <c r="E135" s="8" t="s">
        <v>605</v>
      </c>
      <c r="F135" s="8" t="s">
        <v>520</v>
      </c>
      <c r="G135"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35" s="19" t="str">
        <f>MID(Tabla111[[#This Row],[CAUSA DEL HALLAZGO]],1,390)</f>
        <v>La CGR no especificó causa.</v>
      </c>
      <c r="I135" s="9" t="s">
        <v>607</v>
      </c>
      <c r="J135" s="19" t="str">
        <f>MID(Tabla111[[#This Row],[ACCIÓN DE MEJORA]],1,390)</f>
        <v>Conciliar el procedimiento de procesos judiciales y centralizar  los registros de procesos de representación judicial en la contabilidad del Grupo Financiero Sede de la Dirección General</v>
      </c>
      <c r="K135" s="43" t="str">
        <f>MID(Tabla111[[#This Row],[ACTIVIDADES / DESCRIPCIÓN]],1,390)</f>
        <v xml:space="preserve">Actividad 4. Realizar seguimiento  y retroalimentación a los Grupos Contables regionales frente al registro y depuración de las partidas (OAJ)
</v>
      </c>
      <c r="L135" s="44" t="str">
        <f>MID(Tabla111[[#This Row],[UNIDAD DE MEDIDA]],1,9)</f>
        <v>Acta soci</v>
      </c>
      <c r="M135" s="193">
        <v>1</v>
      </c>
      <c r="N135" s="197">
        <v>45139</v>
      </c>
      <c r="O135" s="197">
        <v>45260</v>
      </c>
      <c r="P135" s="8">
        <f t="shared" si="7"/>
        <v>17.3</v>
      </c>
      <c r="R135" s="167">
        <f t="shared" si="8"/>
        <v>0</v>
      </c>
      <c r="S135" s="8">
        <f t="shared" si="9"/>
        <v>0</v>
      </c>
      <c r="T135" s="8">
        <f t="shared" si="5"/>
        <v>0</v>
      </c>
      <c r="U135" s="8">
        <f t="shared" si="6"/>
        <v>0</v>
      </c>
      <c r="V135" s="168"/>
      <c r="W135" s="9"/>
      <c r="X135" s="9"/>
    </row>
    <row r="136" spans="1:24" ht="106.5" customHeight="1">
      <c r="A136" s="8" t="s">
        <v>25</v>
      </c>
      <c r="B136" s="8" t="s">
        <v>36</v>
      </c>
      <c r="C136" s="8">
        <v>2022</v>
      </c>
      <c r="D136" s="18" t="str">
        <f>MID(Tabla111[[#This Row],[NO. CONSECUTIVO HALLAZGO
(CÓD. ICBF)]],1,9)</f>
        <v>AF-CGR-20</v>
      </c>
      <c r="E136" s="8" t="s">
        <v>605</v>
      </c>
      <c r="F136" s="8" t="s">
        <v>520</v>
      </c>
      <c r="G136"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36" s="19" t="str">
        <f>MID(Tabla111[[#This Row],[CAUSA DEL HALLAZGO]],1,390)</f>
        <v>La CGR no especificó causa.</v>
      </c>
      <c r="I136" s="9" t="s">
        <v>607</v>
      </c>
      <c r="J136" s="19" t="str">
        <f>MID(Tabla111[[#This Row],[ACCIÓN DE MEJORA]],1,390)</f>
        <v>Conciliar el procedimiento de procesos judiciales y centralizar  los registros de procesos de representación judicial en la contabilidad del Grupo Financiero Sede de la Dirección General</v>
      </c>
      <c r="K136" s="43" t="str">
        <f>MID(Tabla111[[#This Row],[ACTIVIDADES / DESCRIPCIÓN]],1,390)</f>
        <v>Actividad 5. Realizar conciliación a nivel nacional con SIIF Nación.</v>
      </c>
      <c r="L136" s="44" t="str">
        <f>MID(Tabla111[[#This Row],[UNIDAD DE MEDIDA]],1,9)</f>
        <v xml:space="preserve">Reportes </v>
      </c>
      <c r="M136" s="193">
        <v>1</v>
      </c>
      <c r="N136" s="197">
        <v>45139</v>
      </c>
      <c r="O136" s="197">
        <v>45260</v>
      </c>
      <c r="P136" s="8">
        <f t="shared" si="7"/>
        <v>17.3</v>
      </c>
      <c r="R136" s="167">
        <f t="shared" si="8"/>
        <v>0</v>
      </c>
      <c r="S136" s="8">
        <f t="shared" si="9"/>
        <v>0</v>
      </c>
      <c r="T136" s="8">
        <f t="shared" si="5"/>
        <v>0</v>
      </c>
      <c r="U136" s="8">
        <f t="shared" si="6"/>
        <v>0</v>
      </c>
      <c r="V136" s="168"/>
      <c r="W136" s="9"/>
      <c r="X136" s="9"/>
    </row>
    <row r="137" spans="1:24" ht="106.5" customHeight="1">
      <c r="A137" s="8" t="s">
        <v>25</v>
      </c>
      <c r="B137" s="8" t="s">
        <v>36</v>
      </c>
      <c r="C137" s="8">
        <v>2022</v>
      </c>
      <c r="D137" s="18" t="str">
        <f>MID(Tabla111[[#This Row],[NO. CONSECUTIVO HALLAZGO
(CÓD. ICBF)]],1,9)</f>
        <v>AF-CGR-20</v>
      </c>
      <c r="E137" s="8" t="s">
        <v>285</v>
      </c>
      <c r="F137" s="8" t="s">
        <v>520</v>
      </c>
      <c r="G137"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37"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37" s="9" t="s">
        <v>549</v>
      </c>
      <c r="J137" s="19" t="str">
        <f>MID(Tabla111[[#This Row],[ACCIÓN DE MEJORA]],1,390)</f>
        <v>Fortalecer los procesos de segumiento y ejecución presupuestal</v>
      </c>
      <c r="K137" s="43" t="str">
        <f>MID(Tabla111[[#This Row],[ACTIVIDADES / DESCRIPCIÓN]],1,390)</f>
        <v>Actividad 1: Realizar mesas de trabajo con áreas de la sede nacional y regionales con la finalidad de evaluar y generar las alertas oportunas a la Dirección General, de manera que se puedan realizar las acciones preventivas, tendientes a mitigar la pérdida de apropiación y constitución de rezago presupuestal.</v>
      </c>
      <c r="L137" s="44" t="str">
        <f>MID(Tabla111[[#This Row],[UNIDAD DE MEDIDA]],1,9)</f>
        <v>Informe a</v>
      </c>
      <c r="M137" s="193">
        <v>2</v>
      </c>
      <c r="N137" s="197">
        <v>45170</v>
      </c>
      <c r="O137" s="197">
        <v>45230</v>
      </c>
      <c r="P137" s="8">
        <f t="shared" si="7"/>
        <v>8.6</v>
      </c>
      <c r="R137" s="167">
        <f t="shared" si="8"/>
        <v>0</v>
      </c>
      <c r="S137" s="8">
        <f t="shared" si="9"/>
        <v>0</v>
      </c>
      <c r="T137" s="8">
        <f t="shared" si="5"/>
        <v>0</v>
      </c>
      <c r="U137" s="8">
        <f t="shared" si="6"/>
        <v>0</v>
      </c>
      <c r="V137" s="168"/>
      <c r="W137" s="9"/>
      <c r="X137" s="9"/>
    </row>
    <row r="138" spans="1:24" ht="106.5" customHeight="1">
      <c r="A138" s="8" t="s">
        <v>25</v>
      </c>
      <c r="B138" s="8" t="s">
        <v>36</v>
      </c>
      <c r="C138" s="8">
        <v>2022</v>
      </c>
      <c r="D138" s="18" t="str">
        <f>MID(Tabla111[[#This Row],[NO. CONSECUTIVO HALLAZGO
(CÓD. ICBF)]],1,9)</f>
        <v>AF-CGR-20</v>
      </c>
      <c r="E138" s="8" t="s">
        <v>285</v>
      </c>
      <c r="F138" s="8" t="s">
        <v>520</v>
      </c>
      <c r="G138"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38"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38" s="9" t="s">
        <v>549</v>
      </c>
      <c r="J138" s="19" t="str">
        <f>MID(Tabla111[[#This Row],[ACCIÓN DE MEJORA]],1,390)</f>
        <v>Fortalecer los procesos de segumiento y ejecución presupuestal</v>
      </c>
      <c r="K138" s="43" t="str">
        <f>MID(Tabla111[[#This Row],[ACTIVIDADES / DESCRIPCIÓN]],1,390)</f>
        <v>Actividad 2: Realizar informe del resultado de las mesas de trabajo</v>
      </c>
      <c r="L138" s="44" t="str">
        <f>MID(Tabla111[[#This Row],[UNIDAD DE MEDIDA]],1,9)</f>
        <v>Informe a</v>
      </c>
      <c r="M138" s="193">
        <v>2</v>
      </c>
      <c r="N138" s="197">
        <v>45170</v>
      </c>
      <c r="O138" s="197">
        <v>45230</v>
      </c>
      <c r="P138" s="8">
        <f t="shared" si="7"/>
        <v>8.6</v>
      </c>
      <c r="R138" s="167">
        <f t="shared" si="8"/>
        <v>0</v>
      </c>
      <c r="S138" s="8">
        <f t="shared" si="9"/>
        <v>0</v>
      </c>
      <c r="T138" s="8">
        <f t="shared" si="5"/>
        <v>0</v>
      </c>
      <c r="U138" s="8">
        <f t="shared" si="6"/>
        <v>0</v>
      </c>
      <c r="V138" s="168"/>
      <c r="W138" s="9"/>
      <c r="X138" s="9"/>
    </row>
    <row r="139" spans="1:24" ht="106.5" customHeight="1">
      <c r="A139" s="8" t="s">
        <v>25</v>
      </c>
      <c r="B139" s="8" t="s">
        <v>36</v>
      </c>
      <c r="C139" s="8">
        <v>2022</v>
      </c>
      <c r="D139" s="18" t="str">
        <f>MID(Tabla111[[#This Row],[NO. CONSECUTIVO HALLAZGO
(CÓD. ICBF)]],1,9)</f>
        <v>AF-CGR-20</v>
      </c>
      <c r="E139" s="8" t="s">
        <v>233</v>
      </c>
      <c r="F139" s="8" t="s">
        <v>520</v>
      </c>
      <c r="G139"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139"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139" s="9" t="s">
        <v>523</v>
      </c>
      <c r="J139" s="19" t="str">
        <f>MID(Tabla111[[#This Row],[ACCIÓN DE MEJORA]],1,390)</f>
        <v>Fortalecer los procesos de constitución y ejecución de reservas</v>
      </c>
      <c r="K139" s="43" t="str">
        <f>MID(Tabla111[[#This Row],[ACTIVIDADES / DESCRIPCIÓN]],1,390)</f>
        <v>Actividad 1: Generar procesos de fortalecimiento con las regionales por medio de mesas de trabajo para seguimiento presupuestal, constitución y ejecución de reservas.</v>
      </c>
      <c r="L139" s="44" t="str">
        <f>MID(Tabla111[[#This Row],[UNIDAD DE MEDIDA]],1,9)</f>
        <v>Acta de r</v>
      </c>
      <c r="M139" s="193">
        <v>1</v>
      </c>
      <c r="N139" s="197">
        <v>45139</v>
      </c>
      <c r="O139" s="197">
        <v>45260</v>
      </c>
      <c r="P139" s="8">
        <f t="shared" si="7"/>
        <v>17.3</v>
      </c>
      <c r="R139" s="167">
        <f t="shared" si="8"/>
        <v>0</v>
      </c>
      <c r="S139" s="8">
        <f t="shared" si="9"/>
        <v>0</v>
      </c>
      <c r="T139" s="8">
        <f t="shared" ref="T139:T202" si="10">+IF(O139&lt;=$B$6,S139,0)</f>
        <v>0</v>
      </c>
      <c r="U139" s="8">
        <f t="shared" ref="U139:U202" si="11">+IF($B$6&gt;=O139,P139,0)</f>
        <v>0</v>
      </c>
      <c r="V139" s="168"/>
      <c r="W139" s="9"/>
      <c r="X139" s="9"/>
    </row>
    <row r="140" spans="1:24" ht="106.5" customHeight="1">
      <c r="A140" s="8" t="s">
        <v>25</v>
      </c>
      <c r="B140" s="8" t="s">
        <v>36</v>
      </c>
      <c r="C140" s="8">
        <v>2022</v>
      </c>
      <c r="D140" s="18" t="str">
        <f>MID(Tabla111[[#This Row],[NO. CONSECUTIVO HALLAZGO
(CÓD. ICBF)]],1,9)</f>
        <v>AF-CGR-20</v>
      </c>
      <c r="E140" s="8" t="s">
        <v>233</v>
      </c>
      <c r="F140" s="8" t="s">
        <v>520</v>
      </c>
      <c r="G140"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140"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140" s="9" t="s">
        <v>523</v>
      </c>
      <c r="J140" s="19" t="str">
        <f>MID(Tabla111[[#This Row],[ACCIÓN DE MEJORA]],1,390)</f>
        <v xml:space="preserve">Fortalecer los procesos de constitución y ejecución de reserva </v>
      </c>
      <c r="K140" s="43" t="str">
        <f>MID(Tabla111[[#This Row],[ACTIVIDADES / DESCRIPCIÓN]],1,390)</f>
        <v>Actividad 2: Generar informe con los resultados del seguimiento presupuestal a regionales.</v>
      </c>
      <c r="L140" s="44" t="str">
        <f>MID(Tabla111[[#This Row],[UNIDAD DE MEDIDA]],1,9)</f>
        <v>Informe d</v>
      </c>
      <c r="M140" s="193">
        <v>1</v>
      </c>
      <c r="N140" s="197">
        <v>45139</v>
      </c>
      <c r="O140" s="197">
        <v>45260</v>
      </c>
      <c r="P140" s="8">
        <f t="shared" ref="P140:P203" si="12">ROUND(((O140-N140)/7),1)</f>
        <v>17.3</v>
      </c>
      <c r="R140" s="167">
        <f t="shared" ref="R140:R203" si="13">IF(Q140=0,0,+Q140/M140)</f>
        <v>0</v>
      </c>
      <c r="S140" s="8">
        <f t="shared" ref="S140:S203" si="14">ROUND((P140*R140),1)</f>
        <v>0</v>
      </c>
      <c r="T140" s="8">
        <f t="shared" si="10"/>
        <v>0</v>
      </c>
      <c r="U140" s="8">
        <f t="shared" si="11"/>
        <v>0</v>
      </c>
      <c r="V140" s="168"/>
      <c r="W140" s="9"/>
      <c r="X140" s="9"/>
    </row>
    <row r="141" spans="1:24" ht="106.5" customHeight="1">
      <c r="A141" s="8" t="s">
        <v>25</v>
      </c>
      <c r="B141" s="8" t="s">
        <v>36</v>
      </c>
      <c r="C141" s="8">
        <v>2022</v>
      </c>
      <c r="D141" s="18" t="str">
        <f>MID(Tabla111[[#This Row],[NO. CONSECUTIVO HALLAZGO
(CÓD. ICBF)]],1,9)</f>
        <v>AF-CGR-20</v>
      </c>
      <c r="E141" s="8" t="s">
        <v>501</v>
      </c>
      <c r="F141" s="8" t="s">
        <v>520</v>
      </c>
      <c r="G141"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141"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141" s="9" t="s">
        <v>523</v>
      </c>
      <c r="J141" s="19" t="str">
        <f>MID(Tabla111[[#This Row],[ACCIÓN DE MEJORA]],1,390)</f>
        <v>Fortalecer los procesos de constitución de reserva presupuestal</v>
      </c>
      <c r="K141" s="43" t="str">
        <f>MID(Tabla111[[#This Row],[ACTIVIDADES / DESCRIPCIÓN]],1,390)</f>
        <v>Actividad 1: Generar procesos de fortalecimiento con las regionales por medio de mesas de trabajo para seguimiento presupuestal, constitución y ejecución de reservas.</v>
      </c>
      <c r="L141" s="44" t="str">
        <f>MID(Tabla111[[#This Row],[UNIDAD DE MEDIDA]],1,9)</f>
        <v>Acta de r</v>
      </c>
      <c r="M141" s="193">
        <v>1</v>
      </c>
      <c r="N141" s="197">
        <v>45139</v>
      </c>
      <c r="O141" s="197">
        <v>45260</v>
      </c>
      <c r="P141" s="8">
        <f t="shared" si="12"/>
        <v>17.3</v>
      </c>
      <c r="R141" s="167">
        <f t="shared" si="13"/>
        <v>0</v>
      </c>
      <c r="S141" s="8">
        <f t="shared" si="14"/>
        <v>0</v>
      </c>
      <c r="T141" s="8">
        <f t="shared" si="10"/>
        <v>0</v>
      </c>
      <c r="U141" s="8">
        <f t="shared" si="11"/>
        <v>0</v>
      </c>
      <c r="V141" s="168"/>
      <c r="W141" s="9"/>
      <c r="X141" s="9"/>
    </row>
    <row r="142" spans="1:24" ht="106.5" customHeight="1">
      <c r="A142" s="8" t="s">
        <v>25</v>
      </c>
      <c r="B142" s="8" t="s">
        <v>36</v>
      </c>
      <c r="C142" s="8">
        <v>2022</v>
      </c>
      <c r="D142" s="18" t="str">
        <f>MID(Tabla111[[#This Row],[NO. CONSECUTIVO HALLAZGO
(CÓD. ICBF)]],1,9)</f>
        <v>AF-CGR-20</v>
      </c>
      <c r="E142" s="8" t="s">
        <v>501</v>
      </c>
      <c r="F142" s="8" t="s">
        <v>520</v>
      </c>
      <c r="G142"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142"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142" s="9" t="s">
        <v>523</v>
      </c>
      <c r="J142" s="19" t="str">
        <f>MID(Tabla111[[#This Row],[ACCIÓN DE MEJORA]],1,390)</f>
        <v>Fortalecer los procesos de constitución de reserva presupuestal</v>
      </c>
      <c r="K142" s="43" t="str">
        <f>MID(Tabla111[[#This Row],[ACTIVIDADES / DESCRIPCIÓN]],1,390)</f>
        <v>Actividad 2: Generar informe con los resultados del seguimiento presupuestal a regionales.</v>
      </c>
      <c r="L142" s="44" t="str">
        <f>MID(Tabla111[[#This Row],[UNIDAD DE MEDIDA]],1,9)</f>
        <v>Informe d</v>
      </c>
      <c r="M142" s="193">
        <v>1</v>
      </c>
      <c r="N142" s="197">
        <v>45139</v>
      </c>
      <c r="O142" s="197">
        <v>45260</v>
      </c>
      <c r="P142" s="8">
        <f t="shared" si="12"/>
        <v>17.3</v>
      </c>
      <c r="R142" s="167">
        <f t="shared" si="13"/>
        <v>0</v>
      </c>
      <c r="S142" s="8">
        <f t="shared" si="14"/>
        <v>0</v>
      </c>
      <c r="T142" s="8">
        <f t="shared" si="10"/>
        <v>0</v>
      </c>
      <c r="U142" s="8">
        <f t="shared" si="11"/>
        <v>0</v>
      </c>
      <c r="V142" s="168"/>
      <c r="W142" s="9"/>
      <c r="X142" s="9"/>
    </row>
    <row r="143" spans="1:24" ht="106.5" customHeight="1">
      <c r="A143" s="8" t="s">
        <v>25</v>
      </c>
      <c r="B143" s="8" t="s">
        <v>36</v>
      </c>
      <c r="C143" s="8">
        <v>2022</v>
      </c>
      <c r="D143" s="18" t="str">
        <f>MID(Tabla111[[#This Row],[NO. CONSECUTIVO HALLAZGO
(CÓD. ICBF)]],1,9)</f>
        <v>AF-CGR-20</v>
      </c>
      <c r="E143" s="8" t="s">
        <v>359</v>
      </c>
      <c r="F143" s="8" t="s">
        <v>520</v>
      </c>
      <c r="G143"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143"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143" s="9" t="s">
        <v>523</v>
      </c>
      <c r="J143" s="19" t="str">
        <f>MID(Tabla111[[#This Row],[ACCIÓN DE MEJORA]],1,390)</f>
        <v>Fortalecer los procesos de constitución de reserva presupuestal</v>
      </c>
      <c r="K143" s="43" t="str">
        <f>MID(Tabla111[[#This Row],[ACTIVIDADES / DESCRIPCIÓN]],1,390)</f>
        <v>Actividad 1: Generar procesos de fortalecimiento con las regionales por medio de mesas de trabajo para seguimiento presupuestal, constitución y ejecución de reservas.</v>
      </c>
      <c r="L143" s="44" t="str">
        <f>MID(Tabla111[[#This Row],[UNIDAD DE MEDIDA]],1,9)</f>
        <v>Acta de r</v>
      </c>
      <c r="M143" s="193">
        <v>1</v>
      </c>
      <c r="N143" s="197">
        <v>45139</v>
      </c>
      <c r="O143" s="197">
        <v>45260</v>
      </c>
      <c r="P143" s="8">
        <f t="shared" si="12"/>
        <v>17.3</v>
      </c>
      <c r="R143" s="167">
        <f t="shared" si="13"/>
        <v>0</v>
      </c>
      <c r="S143" s="8">
        <f t="shared" si="14"/>
        <v>0</v>
      </c>
      <c r="T143" s="8">
        <f t="shared" si="10"/>
        <v>0</v>
      </c>
      <c r="U143" s="8">
        <f t="shared" si="11"/>
        <v>0</v>
      </c>
      <c r="V143" s="168"/>
      <c r="W143" s="9"/>
      <c r="X143" s="9"/>
    </row>
    <row r="144" spans="1:24" ht="106.5" customHeight="1">
      <c r="A144" s="8" t="s">
        <v>25</v>
      </c>
      <c r="B144" s="8" t="s">
        <v>36</v>
      </c>
      <c r="C144" s="8">
        <v>2022</v>
      </c>
      <c r="D144" s="18" t="str">
        <f>MID(Tabla111[[#This Row],[NO. CONSECUTIVO HALLAZGO
(CÓD. ICBF)]],1,9)</f>
        <v>AF-CGR-20</v>
      </c>
      <c r="E144" s="8" t="s">
        <v>359</v>
      </c>
      <c r="F144" s="8" t="s">
        <v>520</v>
      </c>
      <c r="G144"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144"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144" s="9" t="s">
        <v>523</v>
      </c>
      <c r="J144" s="19" t="str">
        <f>MID(Tabla111[[#This Row],[ACCIÓN DE MEJORA]],1,390)</f>
        <v>Fortalecer los procesos de constitución de reserva presupuestal</v>
      </c>
      <c r="K144" s="43" t="str">
        <f>MID(Tabla111[[#This Row],[ACTIVIDADES / DESCRIPCIÓN]],1,390)</f>
        <v>Actividad 2: Generar informe con los resultados del seguimiento presupuestal a regionales.</v>
      </c>
      <c r="L144" s="44" t="str">
        <f>MID(Tabla111[[#This Row],[UNIDAD DE MEDIDA]],1,9)</f>
        <v>Informe d</v>
      </c>
      <c r="M144" s="193">
        <v>1</v>
      </c>
      <c r="N144" s="197">
        <v>45139</v>
      </c>
      <c r="O144" s="197">
        <v>45260</v>
      </c>
      <c r="P144" s="8">
        <f t="shared" si="12"/>
        <v>17.3</v>
      </c>
      <c r="R144" s="167">
        <f t="shared" si="13"/>
        <v>0</v>
      </c>
      <c r="S144" s="8">
        <f t="shared" si="14"/>
        <v>0</v>
      </c>
      <c r="T144" s="8">
        <f t="shared" si="10"/>
        <v>0</v>
      </c>
      <c r="U144" s="8">
        <f t="shared" si="11"/>
        <v>0</v>
      </c>
      <c r="V144" s="168"/>
      <c r="W144" s="9"/>
      <c r="X144" s="9"/>
    </row>
    <row r="145" spans="1:24" ht="106.5" customHeight="1">
      <c r="A145" s="8" t="s">
        <v>25</v>
      </c>
      <c r="B145" s="8" t="s">
        <v>36</v>
      </c>
      <c r="C145" s="8">
        <v>2022</v>
      </c>
      <c r="D145" s="18" t="str">
        <f>MID(Tabla111[[#This Row],[NO. CONSECUTIVO HALLAZGO
(CÓD. ICBF)]],1,9)</f>
        <v>AF-CGR-20</v>
      </c>
      <c r="E145" s="8" t="s">
        <v>628</v>
      </c>
      <c r="F145" s="8" t="s">
        <v>520</v>
      </c>
      <c r="G145"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145"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145" s="9" t="s">
        <v>523</v>
      </c>
      <c r="J145" s="19" t="str">
        <f>MID(Tabla111[[#This Row],[ACCIÓN DE MEJORA]],1,390)</f>
        <v>Fortalecer los procesos de ejecución de reserva presupuestal</v>
      </c>
      <c r="K145" s="43" t="str">
        <f>MID(Tabla111[[#This Row],[ACTIVIDADES / DESCRIPCIÓN]],1,390)</f>
        <v>Actividad 1: Generar procesos de fortalecimiento con las regionales por medio de mesas de trabajo para seguimiento presupuestal, constitución y ejecución de reservas.</v>
      </c>
      <c r="L145" s="44" t="str">
        <f>MID(Tabla111[[#This Row],[UNIDAD DE MEDIDA]],1,9)</f>
        <v>Acta de r</v>
      </c>
      <c r="M145" s="193">
        <v>1</v>
      </c>
      <c r="N145" s="197">
        <v>45139</v>
      </c>
      <c r="O145" s="197">
        <v>45260</v>
      </c>
      <c r="P145" s="8">
        <f t="shared" si="12"/>
        <v>17.3</v>
      </c>
      <c r="R145" s="167">
        <f t="shared" si="13"/>
        <v>0</v>
      </c>
      <c r="S145" s="8">
        <f t="shared" si="14"/>
        <v>0</v>
      </c>
      <c r="T145" s="8">
        <f t="shared" si="10"/>
        <v>0</v>
      </c>
      <c r="U145" s="8">
        <f t="shared" si="11"/>
        <v>0</v>
      </c>
      <c r="V145" s="168"/>
      <c r="W145" s="9"/>
      <c r="X145" s="9"/>
    </row>
    <row r="146" spans="1:24" ht="106.5" customHeight="1">
      <c r="A146" s="8" t="s">
        <v>25</v>
      </c>
      <c r="B146" s="8" t="s">
        <v>36</v>
      </c>
      <c r="C146" s="8">
        <v>2022</v>
      </c>
      <c r="D146" s="18" t="str">
        <f>MID(Tabla111[[#This Row],[NO. CONSECUTIVO HALLAZGO
(CÓD. ICBF)]],1,9)</f>
        <v>AF-CGR-20</v>
      </c>
      <c r="E146" s="8" t="s">
        <v>628</v>
      </c>
      <c r="F146" s="8" t="s">
        <v>520</v>
      </c>
      <c r="G146"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146"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146" s="9" t="s">
        <v>523</v>
      </c>
      <c r="J146" s="19" t="str">
        <f>MID(Tabla111[[#This Row],[ACCIÓN DE MEJORA]],1,390)</f>
        <v>Fortalecer los procesos de ejecución de reserva presupuestal</v>
      </c>
      <c r="K146" s="43" t="str">
        <f>MID(Tabla111[[#This Row],[ACTIVIDADES / DESCRIPCIÓN]],1,390)</f>
        <v>Actividad 2: Generar informe con los resultados del seguimiento presupuestal a regionales.</v>
      </c>
      <c r="L146" s="44" t="str">
        <f>MID(Tabla111[[#This Row],[UNIDAD DE MEDIDA]],1,9)</f>
        <v>Informe d</v>
      </c>
      <c r="M146" s="193">
        <v>1</v>
      </c>
      <c r="N146" s="197">
        <v>45139</v>
      </c>
      <c r="O146" s="197">
        <v>45260</v>
      </c>
      <c r="P146" s="8">
        <f t="shared" si="12"/>
        <v>17.3</v>
      </c>
      <c r="R146" s="167">
        <f t="shared" si="13"/>
        <v>0</v>
      </c>
      <c r="S146" s="8">
        <f t="shared" si="14"/>
        <v>0</v>
      </c>
      <c r="T146" s="8">
        <f t="shared" si="10"/>
        <v>0</v>
      </c>
      <c r="U146" s="8">
        <f t="shared" si="11"/>
        <v>0</v>
      </c>
      <c r="V146" s="168"/>
      <c r="W146" s="9"/>
      <c r="X146" s="9"/>
    </row>
    <row r="147" spans="1:24" ht="106.5" customHeight="1">
      <c r="A147" s="8" t="s">
        <v>25</v>
      </c>
      <c r="B147" s="8" t="s">
        <v>36</v>
      </c>
      <c r="C147" s="8">
        <v>2022</v>
      </c>
      <c r="D147" s="18" t="str">
        <f>MID(Tabla111[[#This Row],[NO. CONSECUTIVO HALLAZGO
(CÓD. ICBF)]],1,9)</f>
        <v>AF-CGR-20</v>
      </c>
      <c r="E147" s="8" t="s">
        <v>459</v>
      </c>
      <c r="F147" s="8" t="s">
        <v>520</v>
      </c>
      <c r="G147"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47"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47" s="9" t="s">
        <v>632</v>
      </c>
      <c r="J147" s="19" t="str">
        <f>MID(Tabla111[[#This Row],[ACCIÓN DE MEJORA]],1,390)</f>
        <v>Generar alertas que mitigen  la constitución de Vigencias Expiradas.</v>
      </c>
      <c r="K147" s="43" t="str">
        <f>MID(Tabla111[[#This Row],[ACTIVIDADES / DESCRIPCIÓN]],1,390)</f>
        <v>Activida 1: Solicitar a las regionales estado de las reservas presupuestales.</v>
      </c>
      <c r="L147" s="44" t="str">
        <f>MID(Tabla111[[#This Row],[UNIDAD DE MEDIDA]],1,9)</f>
        <v>Correo El</v>
      </c>
      <c r="M147" s="193">
        <v>3</v>
      </c>
      <c r="N147" s="197">
        <v>45139</v>
      </c>
      <c r="O147" s="197">
        <v>45260</v>
      </c>
      <c r="P147" s="8">
        <f t="shared" si="12"/>
        <v>17.3</v>
      </c>
      <c r="R147" s="167">
        <f t="shared" si="13"/>
        <v>0</v>
      </c>
      <c r="S147" s="8">
        <f t="shared" si="14"/>
        <v>0</v>
      </c>
      <c r="T147" s="8">
        <f t="shared" si="10"/>
        <v>0</v>
      </c>
      <c r="U147" s="8">
        <f t="shared" si="11"/>
        <v>0</v>
      </c>
      <c r="V147" s="168"/>
      <c r="W147" s="9"/>
      <c r="X147" s="9"/>
    </row>
    <row r="148" spans="1:24" ht="106.5" customHeight="1">
      <c r="A148" s="8" t="s">
        <v>25</v>
      </c>
      <c r="B148" s="8" t="s">
        <v>36</v>
      </c>
      <c r="C148" s="8">
        <v>2022</v>
      </c>
      <c r="D148" s="18" t="str">
        <f>MID(Tabla111[[#This Row],[NO. CONSECUTIVO HALLAZGO
(CÓD. ICBF)]],1,9)</f>
        <v>AF-CGR-20</v>
      </c>
      <c r="E148" s="8" t="s">
        <v>459</v>
      </c>
      <c r="F148" s="8" t="s">
        <v>520</v>
      </c>
      <c r="G148"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48"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48" s="9" t="s">
        <v>632</v>
      </c>
      <c r="J148" s="19" t="str">
        <f>MID(Tabla111[[#This Row],[ACCIÓN DE MEJORA]],1,390)</f>
        <v>Generar alertas que mitigen  la constitución de Vigencias Expiradas.</v>
      </c>
      <c r="K148" s="43" t="str">
        <f>MID(Tabla111[[#This Row],[ACTIVIDADES / DESCRIPCIÓN]],1,390)</f>
        <v>Actividad 2: Revisar los compromisos con obligatoriedad, que permitan identificar las obligaciones que presentan riesgo de constitución de Vigencia Expirada.</v>
      </c>
      <c r="L148" s="44" t="str">
        <f>MID(Tabla111[[#This Row],[UNIDAD DE MEDIDA]],1,9)</f>
        <v>Informe</v>
      </c>
      <c r="M148" s="193">
        <v>3</v>
      </c>
      <c r="N148" s="197">
        <v>45139</v>
      </c>
      <c r="O148" s="197">
        <v>45260</v>
      </c>
      <c r="P148" s="8">
        <f t="shared" si="12"/>
        <v>17.3</v>
      </c>
      <c r="R148" s="167">
        <f t="shared" si="13"/>
        <v>0</v>
      </c>
      <c r="S148" s="8">
        <f t="shared" si="14"/>
        <v>0</v>
      </c>
      <c r="T148" s="8">
        <f t="shared" si="10"/>
        <v>0</v>
      </c>
      <c r="U148" s="8">
        <f t="shared" si="11"/>
        <v>0</v>
      </c>
      <c r="V148" s="168"/>
      <c r="W148" s="9"/>
      <c r="X148" s="9"/>
    </row>
    <row r="149" spans="1:24" ht="106.5" customHeight="1">
      <c r="A149" s="8" t="s">
        <v>25</v>
      </c>
      <c r="B149" s="8" t="s">
        <v>36</v>
      </c>
      <c r="C149" s="8">
        <v>2022</v>
      </c>
      <c r="D149" s="18" t="str">
        <f>MID(Tabla111[[#This Row],[NO. CONSECUTIVO HALLAZGO
(CÓD. ICBF)]],1,9)</f>
        <v>AF-CGR-20</v>
      </c>
      <c r="E149" s="8" t="s">
        <v>459</v>
      </c>
      <c r="F149" s="8" t="s">
        <v>520</v>
      </c>
      <c r="G149"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49"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49" s="9" t="s">
        <v>632</v>
      </c>
      <c r="J149" s="19" t="str">
        <f>MID(Tabla111[[#This Row],[ACCIÓN DE MEJORA]],1,390)</f>
        <v>Generar alertas que mitigen  la constitución de Vigencias Expiradas.</v>
      </c>
      <c r="K149" s="43" t="str">
        <f>MID(Tabla111[[#This Row],[ACTIVIDADES / DESCRIPCIÓN]],1,390)</f>
        <v>Actividad 3: Generar alertas a las áreas de aquellos saldos que se identifiquen como posible vigencia expirada.</v>
      </c>
      <c r="L149" s="44" t="str">
        <f>MID(Tabla111[[#This Row],[UNIDAD DE MEDIDA]],1,9)</f>
        <v>Informe</v>
      </c>
      <c r="M149" s="193">
        <v>3</v>
      </c>
      <c r="N149" s="197">
        <v>45139</v>
      </c>
      <c r="O149" s="197">
        <v>45260</v>
      </c>
      <c r="P149" s="8">
        <f t="shared" si="12"/>
        <v>17.3</v>
      </c>
      <c r="R149" s="167">
        <f t="shared" si="13"/>
        <v>0</v>
      </c>
      <c r="S149" s="8">
        <f t="shared" si="14"/>
        <v>0</v>
      </c>
      <c r="T149" s="8">
        <f t="shared" si="10"/>
        <v>0</v>
      </c>
      <c r="U149" s="8">
        <f t="shared" si="11"/>
        <v>0</v>
      </c>
      <c r="V149" s="168"/>
      <c r="W149" s="9"/>
      <c r="X149" s="9"/>
    </row>
    <row r="150" spans="1:24" ht="106.5" customHeight="1">
      <c r="A150" s="8" t="s">
        <v>25</v>
      </c>
      <c r="B150" s="8" t="s">
        <v>36</v>
      </c>
      <c r="C150" s="8">
        <v>2022</v>
      </c>
      <c r="D150" s="18" t="str">
        <f>MID(Tabla111[[#This Row],[NO. CONSECUTIVO HALLAZGO
(CÓD. ICBF)]],1,9)</f>
        <v>AF-CGR-20</v>
      </c>
      <c r="E150" s="8" t="s">
        <v>375</v>
      </c>
      <c r="F150" s="8" t="s">
        <v>520</v>
      </c>
      <c r="G150"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150"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150" s="9" t="s">
        <v>523</v>
      </c>
      <c r="J150" s="19" t="str">
        <f>MID(Tabla111[[#This Row],[ACCIÓN DE MEJORA]],1,390)</f>
        <v xml:space="preserve">Fortalecer los procesos de constitución y ejecución de reserva </v>
      </c>
      <c r="K150" s="43" t="str">
        <f>MID(Tabla111[[#This Row],[ACTIVIDADES / DESCRIPCIÓN]],1,390)</f>
        <v>Actividad 1: Generar procesos de fortalecimiento con las regionales por medio de mesas de trabajo para seguimiento presupuestal, constitución y ejecución de reservas.</v>
      </c>
      <c r="L150" s="44" t="str">
        <f>MID(Tabla111[[#This Row],[UNIDAD DE MEDIDA]],1,9)</f>
        <v>Acta de r</v>
      </c>
      <c r="M150" s="193">
        <v>1</v>
      </c>
      <c r="N150" s="197">
        <v>45139</v>
      </c>
      <c r="O150" s="197">
        <v>45260</v>
      </c>
      <c r="P150" s="8">
        <f t="shared" si="12"/>
        <v>17.3</v>
      </c>
      <c r="R150" s="167">
        <f t="shared" si="13"/>
        <v>0</v>
      </c>
      <c r="S150" s="8">
        <f t="shared" si="14"/>
        <v>0</v>
      </c>
      <c r="T150" s="8">
        <f t="shared" si="10"/>
        <v>0</v>
      </c>
      <c r="U150" s="8">
        <f t="shared" si="11"/>
        <v>0</v>
      </c>
      <c r="V150" s="168"/>
      <c r="W150" s="9"/>
      <c r="X150" s="9"/>
    </row>
    <row r="151" spans="1:24" ht="106.5" customHeight="1">
      <c r="A151" s="8" t="s">
        <v>25</v>
      </c>
      <c r="B151" s="8" t="s">
        <v>36</v>
      </c>
      <c r="C151" s="8">
        <v>2022</v>
      </c>
      <c r="D151" s="18" t="str">
        <f>MID(Tabla111[[#This Row],[NO. CONSECUTIVO HALLAZGO
(CÓD. ICBF)]],1,9)</f>
        <v>AF-CGR-20</v>
      </c>
      <c r="E151" s="8" t="s">
        <v>375</v>
      </c>
      <c r="F151" s="8" t="s">
        <v>520</v>
      </c>
      <c r="G151"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151"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151" s="9" t="s">
        <v>523</v>
      </c>
      <c r="J151" s="19" t="str">
        <f>MID(Tabla111[[#This Row],[ACCIÓN DE MEJORA]],1,390)</f>
        <v xml:space="preserve">Fortalecer los procesos de constitución y ejecución de reserva </v>
      </c>
      <c r="K151" s="43" t="str">
        <f>MID(Tabla111[[#This Row],[ACTIVIDADES / DESCRIPCIÓN]],1,390)</f>
        <v>Actividad 2: Generar informe con los resultados del seguimiento presupuestal a regionales.</v>
      </c>
      <c r="L151" s="44" t="str">
        <f>MID(Tabla111[[#This Row],[UNIDAD DE MEDIDA]],1,9)</f>
        <v>Informe d</v>
      </c>
      <c r="M151" s="193">
        <v>1</v>
      </c>
      <c r="N151" s="197">
        <v>45139</v>
      </c>
      <c r="O151" s="197">
        <v>45260</v>
      </c>
      <c r="P151" s="8">
        <f t="shared" si="12"/>
        <v>17.3</v>
      </c>
      <c r="R151" s="167">
        <f t="shared" si="13"/>
        <v>0</v>
      </c>
      <c r="S151" s="8">
        <f t="shared" si="14"/>
        <v>0</v>
      </c>
      <c r="T151" s="8">
        <f t="shared" si="10"/>
        <v>0</v>
      </c>
      <c r="U151" s="8">
        <f t="shared" si="11"/>
        <v>0</v>
      </c>
      <c r="V151" s="168"/>
      <c r="W151" s="9"/>
      <c r="X151" s="9"/>
    </row>
    <row r="152" spans="1:24" ht="106.5" customHeight="1">
      <c r="A152" s="8" t="s">
        <v>25</v>
      </c>
      <c r="B152" s="8" t="s">
        <v>36</v>
      </c>
      <c r="C152" s="8">
        <v>2022</v>
      </c>
      <c r="D152" s="18" t="str">
        <f>MID(Tabla111[[#This Row],[NO. CONSECUTIVO HALLAZGO
(CÓD. ICBF)]],1,9)</f>
        <v>AF-CGR-20</v>
      </c>
      <c r="E152" s="8" t="s">
        <v>638</v>
      </c>
      <c r="F152" s="8" t="s">
        <v>520</v>
      </c>
      <c r="G152" s="19" t="str">
        <f>MID(Tabla111[[#This Row],[DESCRIPCIÓN DEL HALLAZGO]],1,390)</f>
        <v>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v>
      </c>
      <c r="H152" s="19" t="str">
        <f>MID(Tabla111[[#This Row],[CAUSA DEL HALLAZGO]],1,390)</f>
        <v>Lo anterior, debido a deficiencias de seguimiento, control y vigilancia institucional, que da lugar al manejo de los recursos sin constituir cuenta maestra exclusiva para el manejo de los recursos de cada convenio o contrato…</v>
      </c>
      <c r="I152" s="9" t="s">
        <v>641</v>
      </c>
      <c r="J152" s="19" t="str">
        <f>MID(Tabla111[[#This Row],[ACCIÓN DE MEJORA]],1,390)</f>
        <v xml:space="preserve">Apoyar, mediante la construcción de un procedimiento estandarizado de cuentas maestras que sirva como documento de consulta a supervisores e incluso operadores para la optimización en el uso de dicho producto para la ejecución de los recursos. </v>
      </c>
      <c r="K152" s="43" t="str">
        <f>MID(Tabla111[[#This Row],[ACTIVIDADES / DESCRIPCIÓN]],1,390)</f>
        <v xml:space="preserve">Actividad 1: Elaboración del procedimiento de cuentas maestras
</v>
      </c>
      <c r="L152" s="44" t="str">
        <f>MID(Tabla111[[#This Row],[UNIDAD DE MEDIDA]],1,9)</f>
        <v>Procedimi</v>
      </c>
      <c r="M152" s="193">
        <v>1</v>
      </c>
      <c r="N152" s="197">
        <v>45139</v>
      </c>
      <c r="O152" s="197">
        <v>45260</v>
      </c>
      <c r="P152" s="8">
        <f t="shared" si="12"/>
        <v>17.3</v>
      </c>
      <c r="R152" s="167">
        <f t="shared" si="13"/>
        <v>0</v>
      </c>
      <c r="S152" s="8">
        <f t="shared" si="14"/>
        <v>0</v>
      </c>
      <c r="T152" s="8">
        <f t="shared" si="10"/>
        <v>0</v>
      </c>
      <c r="U152" s="8">
        <f t="shared" si="11"/>
        <v>0</v>
      </c>
      <c r="V152" s="168"/>
      <c r="W152" s="9"/>
      <c r="X152" s="9"/>
    </row>
    <row r="153" spans="1:24" ht="106.5" customHeight="1">
      <c r="A153" s="8" t="s">
        <v>25</v>
      </c>
      <c r="B153" s="8" t="s">
        <v>36</v>
      </c>
      <c r="C153" s="8">
        <v>2022</v>
      </c>
      <c r="D153" s="18" t="str">
        <f>MID(Tabla111[[#This Row],[NO. CONSECUTIVO HALLAZGO
(CÓD. ICBF)]],1,9)</f>
        <v>AF-CGR-20</v>
      </c>
      <c r="E153" s="8" t="s">
        <v>638</v>
      </c>
      <c r="F153" s="8" t="s">
        <v>520</v>
      </c>
      <c r="G153" s="19" t="str">
        <f>MID(Tabla111[[#This Row],[DESCRIPCIÓN DEL HALLAZGO]],1,390)</f>
        <v>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v>
      </c>
      <c r="H153" s="19" t="str">
        <f>MID(Tabla111[[#This Row],[CAUSA DEL HALLAZGO]],1,390)</f>
        <v>Lo anterior, debido a deficiencias de seguimiento, control y vigilancia institucional, que da lugar al manejo de los recursos sin constituir cuenta maestra exclusiva para el manejo de los recursos de cada convenio o contrato…</v>
      </c>
      <c r="I153" s="9" t="s">
        <v>641</v>
      </c>
      <c r="J153" s="19" t="str">
        <f>MID(Tabla111[[#This Row],[ACCIÓN DE MEJORA]],1,390)</f>
        <v xml:space="preserve">Apoyar, mediante la construcción de un procedimiento estandarizado de cuentas maestras que sirva como documento de consulta a supervisores e incluso operadores para la optimización en el uso de dicho producto para la ejecución de los recursos. </v>
      </c>
      <c r="K153" s="43" t="str">
        <f>MID(Tabla111[[#This Row],[ACTIVIDADES / DESCRIPCIÓN]],1,390)</f>
        <v xml:space="preserve">Actividad 2: Socialización y capacitación en el procedimiento de cuentas maestras a las Regionales. </v>
      </c>
      <c r="L153" s="44" t="str">
        <f>MID(Tabla111[[#This Row],[UNIDAD DE MEDIDA]],1,9)</f>
        <v>Correo El</v>
      </c>
      <c r="M153" s="193">
        <v>2</v>
      </c>
      <c r="N153" s="197">
        <v>45139</v>
      </c>
      <c r="O153" s="197">
        <v>45260</v>
      </c>
      <c r="P153" s="8">
        <f t="shared" si="12"/>
        <v>17.3</v>
      </c>
      <c r="R153" s="167">
        <f t="shared" si="13"/>
        <v>0</v>
      </c>
      <c r="S153" s="8">
        <f t="shared" si="14"/>
        <v>0</v>
      </c>
      <c r="T153" s="8">
        <f t="shared" si="10"/>
        <v>0</v>
      </c>
      <c r="U153" s="8">
        <f t="shared" si="11"/>
        <v>0</v>
      </c>
      <c r="V153" s="168"/>
      <c r="W153" s="9"/>
      <c r="X153" s="9"/>
    </row>
    <row r="154" spans="1:24" ht="106.5" customHeight="1">
      <c r="A154" s="8" t="s">
        <v>25</v>
      </c>
      <c r="B154" s="8" t="s">
        <v>36</v>
      </c>
      <c r="C154" s="8">
        <v>2022</v>
      </c>
      <c r="D154" s="18" t="str">
        <f>MID(Tabla111[[#This Row],[NO. CONSECUTIVO HALLAZGO
(CÓD. ICBF)]],1,9)</f>
        <v>AF-CGR-20</v>
      </c>
      <c r="E154" s="8" t="s">
        <v>648</v>
      </c>
      <c r="F154" s="8" t="s">
        <v>520</v>
      </c>
      <c r="G154" s="19" t="str">
        <f>MID(Tabla111[[#This Row],[DESCRIPCIÓN DEL HALLAZGO]],1,390)</f>
        <v>Hallazgo N° 51. Contratos de aporte con Entidades sin Ánimo de Lucro – ESAL (OI)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v>
      </c>
      <c r="H154" s="19" t="str">
        <f>MID(Tabla111[[#This Row],[CAUSA DEL HALLAZGO]],1,390)</f>
        <v>Lo anterior, por deficiencias en los mecanismos de seguimiento y control por parte de la supervisión,...</v>
      </c>
      <c r="I154" s="9" t="s">
        <v>641</v>
      </c>
      <c r="J154" s="19" t="str">
        <f>MID(Tabla111[[#This Row],[ACCIÓN DE MEJORA]],1,390)</f>
        <v xml:space="preserve">Socialización del procedimiento estandarizado de cuentas maestras que sirva como documento de consulta a supervisores e incluso operadores para la optimización en el uso de dicho producto para la ejecución de los recursos. </v>
      </c>
      <c r="K154" s="43" t="str">
        <f>MID(Tabla111[[#This Row],[ACTIVIDADES / DESCRIPCIÓN]],1,390)</f>
        <v xml:space="preserve">Socialización y capacitación en el procedimiento de cuentas maestras a las Regionales. </v>
      </c>
      <c r="L154" s="44" t="str">
        <f>MID(Tabla111[[#This Row],[UNIDAD DE MEDIDA]],1,9)</f>
        <v>Correo El</v>
      </c>
      <c r="M154" s="193">
        <v>2</v>
      </c>
      <c r="N154" s="197">
        <v>45139</v>
      </c>
      <c r="O154" s="197">
        <v>45260</v>
      </c>
      <c r="P154" s="8">
        <f t="shared" si="12"/>
        <v>17.3</v>
      </c>
      <c r="R154" s="167">
        <f t="shared" si="13"/>
        <v>0</v>
      </c>
      <c r="S154" s="8">
        <f t="shared" si="14"/>
        <v>0</v>
      </c>
      <c r="T154" s="8">
        <f t="shared" si="10"/>
        <v>0</v>
      </c>
      <c r="U154" s="8">
        <f t="shared" si="11"/>
        <v>0</v>
      </c>
      <c r="V154" s="168"/>
      <c r="W154" s="9"/>
      <c r="X154" s="9"/>
    </row>
    <row r="155" spans="1:24" ht="106.5" customHeight="1">
      <c r="A155" s="69" t="s">
        <v>25</v>
      </c>
      <c r="B155" s="69" t="s">
        <v>36</v>
      </c>
      <c r="C155" s="69">
        <v>2022</v>
      </c>
      <c r="D155" s="18" t="str">
        <f>MID(Tabla111[[#This Row],[NO. CONSECUTIVO HALLAZGO
(CÓD. ICBF)]],1,9)</f>
        <v>AF-CGR-20</v>
      </c>
      <c r="E155" s="69" t="s">
        <v>670</v>
      </c>
      <c r="F155" s="69" t="s">
        <v>671</v>
      </c>
      <c r="G155" s="19" t="str">
        <f>MID(Tabla111[[#This Row],[DESCRIPCIÓN DEL HALLAZGO]],1,390)</f>
        <v xml:space="preserve">Hallazgo N° 32. Proceso administrativo sancionatorio contrato 86001262021 - Fundación Chonto Cimarrón (D,F) (Putumayo)
De acuerdo a los soportes evidenciados por la CGR, los cuales corresponden a los entregados por el Contratista FUNDACIÓN PARA EL FOMENTO, DESARROLLO Y POTENCIALIZACIÓN DE PROYECTOS INNOVADORES DEL PACÍFICO COLOMBIANO – FUNDACIÓN CHONTO CIMARRÓN, Contrato 86001262021, y </v>
      </c>
      <c r="H155"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155" s="71" t="s">
        <v>674</v>
      </c>
      <c r="J155" s="19" t="str">
        <f>MID(Tabla111[[#This Row],[ACCIÓN DE MEJORA]],1,390)</f>
        <v>2. Exigir el diligenciamiento en el reporte trimestral de ejecución, inejecución, reinversion y liberación de los recursos, de los programas y modalidades de la Dirección de Infancia, el avance en los aportes a cargo de los operadores en el marco de la ejecución de los contratos.</v>
      </c>
      <c r="K155" s="43" t="str">
        <f>MID(Tabla111[[#This Row],[ACTIVIDADES / DESCRIPCIÓN]],1,390)</f>
        <v xml:space="preserve">2. Adelantar el seguimiento a los aportes a cargo de los operadores en el marco de los contratos suscritos, mediante la revisión del reporte trimestral de ejecución e inejecución, reinversiones y liberación de los recursos (actual), que deben diligenciar los equipos de apoyo a la supervisíón de los contratos de aporte que ejecutan los programas y modalidades de la Dirección de Infancia. </v>
      </c>
      <c r="L155" s="44" t="str">
        <f>MID(Tabla111[[#This Row],[UNIDAD DE MEDIDA]],1,9)</f>
        <v>1. Inform</v>
      </c>
      <c r="M155" s="193">
        <v>4</v>
      </c>
      <c r="N155" s="201">
        <v>45139</v>
      </c>
      <c r="O155" s="201">
        <v>45473</v>
      </c>
      <c r="P155" s="8">
        <f t="shared" si="12"/>
        <v>47.7</v>
      </c>
      <c r="R155" s="167">
        <f t="shared" si="13"/>
        <v>0</v>
      </c>
      <c r="S155" s="8">
        <f t="shared" si="14"/>
        <v>0</v>
      </c>
      <c r="T155" s="8">
        <f t="shared" si="10"/>
        <v>0</v>
      </c>
      <c r="U155" s="8">
        <f t="shared" si="11"/>
        <v>0</v>
      </c>
      <c r="V155" s="168"/>
      <c r="W155" s="9"/>
      <c r="X155" s="9"/>
    </row>
    <row r="156" spans="1:24" ht="106.5" customHeight="1">
      <c r="A156" s="69" t="s">
        <v>25</v>
      </c>
      <c r="B156" s="69" t="s">
        <v>36</v>
      </c>
      <c r="C156" s="69">
        <v>2022</v>
      </c>
      <c r="D156" s="18" t="str">
        <f>MID(Tabla111[[#This Row],[NO. CONSECUTIVO HALLAZGO
(CÓD. ICBF)]],1,9)</f>
        <v>AF-CGR-20</v>
      </c>
      <c r="E156" s="69" t="s">
        <v>48</v>
      </c>
      <c r="F156" s="69" t="s">
        <v>671</v>
      </c>
      <c r="G156"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156" s="19" t="str">
        <f>MID(Tabla111[[#This Row],[CAUSA DEL HALLAZGO]],1,390)</f>
        <v>Lo anterior es ocasionado debido a la inobservancia del Instituto Colombiano de Bienestar Familiar – (ICBF) en el mantenimiento y cuidado de los bienes inmuebles a su cargo y su adecuada gestión….</v>
      </c>
      <c r="I156" s="70" t="s">
        <v>679</v>
      </c>
      <c r="J156" s="19" t="str">
        <f>MID(Tabla111[[#This Row],[ACCIÓN DE MEJORA]],1,390)</f>
        <v xml:space="preserve">Generar un diagnóstico de la infraesructrua que nos permita identificar si la infraestructura entraria en operación una vez se le intervengan los recursos o si se determinaria si se entrega al municipio o se dona. </v>
      </c>
      <c r="K156" s="43" t="str">
        <f>MID(Tabla111[[#This Row],[ACTIVIDADES / DESCRIPCIÓN]],1,390)</f>
        <v>1. Participar en la reunión de socilización del diagnostico del inmueble Centro Especial Orange Hi, realizado por la Dirección Administrativa.</v>
      </c>
      <c r="L156" s="44" t="str">
        <f>MID(Tabla111[[#This Row],[UNIDAD DE MEDIDA]],1,9)</f>
        <v>Acta de r</v>
      </c>
      <c r="M156" s="193">
        <v>1</v>
      </c>
      <c r="N156" s="201">
        <v>45200</v>
      </c>
      <c r="O156" s="201">
        <v>45230</v>
      </c>
      <c r="P156" s="8">
        <f t="shared" si="12"/>
        <v>4.3</v>
      </c>
      <c r="R156" s="167">
        <f t="shared" si="13"/>
        <v>0</v>
      </c>
      <c r="S156" s="8">
        <f t="shared" si="14"/>
        <v>0</v>
      </c>
      <c r="T156" s="8">
        <f t="shared" si="10"/>
        <v>0</v>
      </c>
      <c r="U156" s="8">
        <f t="shared" si="11"/>
        <v>0</v>
      </c>
      <c r="V156" s="168"/>
      <c r="W156" s="9"/>
      <c r="X156" s="9"/>
    </row>
    <row r="157" spans="1:24" ht="106.5" customHeight="1">
      <c r="A157" s="69" t="s">
        <v>25</v>
      </c>
      <c r="B157" s="69" t="s">
        <v>36</v>
      </c>
      <c r="C157" s="69">
        <v>2022</v>
      </c>
      <c r="D157" s="18" t="str">
        <f>MID(Tabla111[[#This Row],[NO. CONSECUTIVO HALLAZGO
(CÓD. ICBF)]],1,9)</f>
        <v>AF-CGR-20</v>
      </c>
      <c r="E157" s="69" t="s">
        <v>48</v>
      </c>
      <c r="F157" s="69" t="s">
        <v>671</v>
      </c>
      <c r="G157"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157" s="19" t="str">
        <f>MID(Tabla111[[#This Row],[CAUSA DEL HALLAZGO]],1,390)</f>
        <v>Lo anterior es ocasionado debido a la inobservancia del Instituto Colombiano de Bienestar Familiar – (ICBF) en el mantenimiento y cuidado de los bienes inmuebles a su cargo y su adecuada gestión….</v>
      </c>
      <c r="I157" s="70" t="s">
        <v>679</v>
      </c>
      <c r="J157" s="19" t="str">
        <f>MID(Tabla111[[#This Row],[ACCIÓN DE MEJORA]],1,390)</f>
        <v xml:space="preserve">Generar un diagnóstico de la infraesructrua que nos permita identificar si la infraestructura entraria en operación una vez se le intervengan los recursos o si se determinaria si se entrega al municipio o se dona. </v>
      </c>
      <c r="K157" s="43" t="str">
        <f>MID(Tabla111[[#This Row],[ACTIVIDADES / DESCRIPCIÓN]],1,390)</f>
        <v xml:space="preserve">2. Participar en la Contrucción del  Plan de Trabajo con la Dirección de Infancia, Dirección de Adolescencia y Juventud, Dirección Administrativa y Dirección Regional San Andres,   para la intervención del inmubel si este lo requiere . </v>
      </c>
      <c r="L157" s="44" t="str">
        <f>MID(Tabla111[[#This Row],[UNIDAD DE MEDIDA]],1,9)</f>
        <v>Plan de t</v>
      </c>
      <c r="M157" s="193">
        <v>1</v>
      </c>
      <c r="N157" s="201">
        <v>45200</v>
      </c>
      <c r="O157" s="201">
        <v>45230</v>
      </c>
      <c r="P157" s="8">
        <f t="shared" si="12"/>
        <v>4.3</v>
      </c>
      <c r="R157" s="167">
        <f t="shared" si="13"/>
        <v>0</v>
      </c>
      <c r="S157" s="8">
        <f t="shared" si="14"/>
        <v>0</v>
      </c>
      <c r="T157" s="8">
        <f t="shared" si="10"/>
        <v>0</v>
      </c>
      <c r="U157" s="8">
        <f t="shared" si="11"/>
        <v>0</v>
      </c>
      <c r="V157" s="168"/>
      <c r="W157" s="9"/>
      <c r="X157" s="9"/>
    </row>
    <row r="158" spans="1:24" ht="106.5" customHeight="1">
      <c r="A158" s="69" t="s">
        <v>25</v>
      </c>
      <c r="B158" s="69" t="s">
        <v>36</v>
      </c>
      <c r="C158" s="69">
        <v>2022</v>
      </c>
      <c r="D158" s="18" t="str">
        <f>MID(Tabla111[[#This Row],[NO. CONSECUTIVO HALLAZGO
(CÓD. ICBF)]],1,9)</f>
        <v>AF-CGR-20</v>
      </c>
      <c r="E158" s="69" t="s">
        <v>48</v>
      </c>
      <c r="F158" s="69" t="s">
        <v>671</v>
      </c>
      <c r="G158"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158" s="19" t="str">
        <f>MID(Tabla111[[#This Row],[CAUSA DEL HALLAZGO]],1,390)</f>
        <v>Lo anterior es ocasionado debido a la inobservancia del Instituto Colombiano de Bienestar Familiar – (ICBF) en el mantenimiento y cuidado de los bienes inmuebles a su cargo y su adecuada gestión….</v>
      </c>
      <c r="I158" s="70" t="s">
        <v>679</v>
      </c>
      <c r="J158" s="19" t="str">
        <f>MID(Tabla111[[#This Row],[ACCIÓN DE MEJORA]],1,390)</f>
        <v xml:space="preserve">Generar un diagnóstico de la infraesructrua que nos permita identificar si la infraestructura entraria en operación una vez se le intervengan los recursos o si se determinaria si se entrega al municipio o se dona. </v>
      </c>
      <c r="K158" s="43" t="str">
        <f>MID(Tabla111[[#This Row],[ACTIVIDADES / DESCRIPCIÓN]],1,390)</f>
        <v>3. Participar en el seguimiento  al  Plan de Trabajo de la intervención al Inmueble Centro Especial Orange Hill, s si este lo requiere.</v>
      </c>
      <c r="L158" s="44" t="str">
        <f>MID(Tabla111[[#This Row],[UNIDAD DE MEDIDA]],1,9)</f>
        <v xml:space="preserve">Actas de </v>
      </c>
      <c r="M158" s="193">
        <v>4</v>
      </c>
      <c r="N158" s="202">
        <v>45231</v>
      </c>
      <c r="O158" s="197">
        <v>45504</v>
      </c>
      <c r="P158" s="8">
        <f t="shared" si="12"/>
        <v>39</v>
      </c>
      <c r="R158" s="167">
        <f t="shared" si="13"/>
        <v>0</v>
      </c>
      <c r="S158" s="8">
        <f t="shared" si="14"/>
        <v>0</v>
      </c>
      <c r="T158" s="8">
        <f t="shared" si="10"/>
        <v>0</v>
      </c>
      <c r="U158" s="8">
        <f t="shared" si="11"/>
        <v>0</v>
      </c>
      <c r="V158" s="168"/>
      <c r="W158" s="9"/>
      <c r="X158" s="9"/>
    </row>
    <row r="159" spans="1:24" ht="106.5" customHeight="1">
      <c r="A159" s="78" t="s">
        <v>25</v>
      </c>
      <c r="B159" s="78" t="s">
        <v>36</v>
      </c>
      <c r="C159" s="78">
        <v>2022</v>
      </c>
      <c r="D159" s="18" t="str">
        <f>MID(Tabla111[[#This Row],[NO. CONSECUTIVO HALLAZGO
(CÓD. ICBF)]],1,9)</f>
        <v>AF-CGR-20</v>
      </c>
      <c r="E159" s="78" t="s">
        <v>253</v>
      </c>
      <c r="F159" s="69" t="s">
        <v>671</v>
      </c>
      <c r="G159"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159"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159" s="81" t="s">
        <v>688</v>
      </c>
      <c r="J159" s="19" t="str">
        <f>MID(Tabla111[[#This Row],[ACCIÓN DE MEJORA]],1,390)</f>
        <v xml:space="preserve">Cargar la evidencia del pago del ICBF en la plataforma del SECOP II, después de los 10 días de haberse generado el pago.  
</v>
      </c>
      <c r="K159" s="43" t="str">
        <f>MID(Tabla111[[#This Row],[ACTIVIDADES / DESCRIPCIÓN]],1,390)</f>
        <v xml:space="preserve">1. Solicitar a la Dirección de contratación , capacitación sobre la Guía de Supervisión de Contratos y Convenios Suscritos por el ICBF, para los colabores   que apoyan  en la supervision  de la  contratación de la Dirección de Infancia. </v>
      </c>
      <c r="L159" s="44" t="str">
        <f>MID(Tabla111[[#This Row],[UNIDAD DE MEDIDA]],1,9)</f>
        <v>Listado d</v>
      </c>
      <c r="M159" s="193">
        <v>5</v>
      </c>
      <c r="N159" s="203">
        <v>45184</v>
      </c>
      <c r="O159" s="197">
        <v>45504</v>
      </c>
      <c r="P159" s="8">
        <f t="shared" si="12"/>
        <v>45.7</v>
      </c>
      <c r="R159" s="167">
        <f t="shared" si="13"/>
        <v>0</v>
      </c>
      <c r="S159" s="8">
        <f t="shared" si="14"/>
        <v>0</v>
      </c>
      <c r="T159" s="8">
        <f t="shared" si="10"/>
        <v>0</v>
      </c>
      <c r="U159" s="8">
        <f t="shared" si="11"/>
        <v>0</v>
      </c>
      <c r="V159" s="168"/>
      <c r="W159" s="9"/>
      <c r="X159" s="9"/>
    </row>
    <row r="160" spans="1:24" ht="106.5" customHeight="1">
      <c r="A160" s="78" t="s">
        <v>25</v>
      </c>
      <c r="B160" s="78" t="s">
        <v>36</v>
      </c>
      <c r="C160" s="78">
        <v>2022</v>
      </c>
      <c r="D160" s="18" t="str">
        <f>MID(Tabla111[[#This Row],[NO. CONSECUTIVO HALLAZGO
(CÓD. ICBF)]],1,9)</f>
        <v>AF-CGR-20</v>
      </c>
      <c r="E160" s="78" t="s">
        <v>253</v>
      </c>
      <c r="F160" s="69" t="s">
        <v>671</v>
      </c>
      <c r="G160"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160"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160" s="81" t="s">
        <v>688</v>
      </c>
      <c r="J160" s="19" t="str">
        <f>MID(Tabla111[[#This Row],[ACCIÓN DE MEJORA]],1,390)</f>
        <v>La Dirección de Contratación propuso la participación de esta dependencia en la formulación por ser supervisores de los contratos relacionados en el hallazgo.</v>
      </c>
      <c r="K160" s="43" t="str">
        <f>MID(Tabla111[[#This Row],[ACTIVIDADES / DESCRIPCIÓN]],1,390)</f>
        <v xml:space="preserve">2. Divulgar a los  colaboradores   que apoyan  en la supervision  de la  contratación de la Dirección de Infancia., los correos  de recomendación  sobre la contratacipon que comparte la Dirección de Contratación. </v>
      </c>
      <c r="L160" s="44" t="str">
        <f>MID(Tabla111[[#This Row],[UNIDAD DE MEDIDA]],1,9)</f>
        <v>Correos e</v>
      </c>
      <c r="M160" s="193">
        <v>4</v>
      </c>
      <c r="N160" s="203">
        <v>45184</v>
      </c>
      <c r="O160" s="197">
        <v>45504</v>
      </c>
      <c r="P160" s="8">
        <f t="shared" si="12"/>
        <v>45.7</v>
      </c>
      <c r="R160" s="167">
        <f t="shared" si="13"/>
        <v>0</v>
      </c>
      <c r="S160" s="8">
        <f t="shared" si="14"/>
        <v>0</v>
      </c>
      <c r="T160" s="8">
        <f t="shared" si="10"/>
        <v>0</v>
      </c>
      <c r="U160" s="8">
        <f t="shared" si="11"/>
        <v>0</v>
      </c>
      <c r="V160" s="168"/>
      <c r="W160" s="9"/>
      <c r="X160" s="9"/>
    </row>
    <row r="161" spans="1:24" ht="106.5" customHeight="1">
      <c r="A161" s="78" t="s">
        <v>25</v>
      </c>
      <c r="B161" s="78" t="s">
        <v>36</v>
      </c>
      <c r="C161" s="78">
        <v>2022</v>
      </c>
      <c r="D161" s="18" t="str">
        <f>MID(Tabla111[[#This Row],[NO. CONSECUTIVO HALLAZGO
(CÓD. ICBF)]],1,9)</f>
        <v>AF-CGR-20</v>
      </c>
      <c r="E161" s="78" t="s">
        <v>253</v>
      </c>
      <c r="F161" s="69" t="s">
        <v>671</v>
      </c>
      <c r="G161"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161"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161" s="81" t="s">
        <v>688</v>
      </c>
      <c r="J161" s="19" t="str">
        <f>MID(Tabla111[[#This Row],[ACCIÓN DE MEJORA]],1,390)</f>
        <v>La Dirección de Contratación propuso la participación de esta dependencia en la formulación por ser supervisores de los contratos relacionados en el hallazgo.</v>
      </c>
      <c r="K161" s="43" t="str">
        <f>MID(Tabla111[[#This Row],[ACTIVIDADES / DESCRIPCIÓN]],1,390)</f>
        <v xml:space="preserve"> 3.Realizar la  verificación trimestral de los pagos por parte del ICBF en la plataforma SECOP II.</v>
      </c>
      <c r="L161" s="44" t="str">
        <f>MID(Tabla111[[#This Row],[UNIDAD DE MEDIDA]],1,9)</f>
        <v xml:space="preserve">Correos  </v>
      </c>
      <c r="M161" s="193">
        <v>3</v>
      </c>
      <c r="N161" s="203">
        <v>45184</v>
      </c>
      <c r="O161" s="197">
        <v>45504</v>
      </c>
      <c r="P161" s="8">
        <f t="shared" si="12"/>
        <v>45.7</v>
      </c>
      <c r="R161" s="167">
        <f t="shared" si="13"/>
        <v>0</v>
      </c>
      <c r="S161" s="8">
        <f t="shared" si="14"/>
        <v>0</v>
      </c>
      <c r="T161" s="8">
        <f t="shared" si="10"/>
        <v>0</v>
      </c>
      <c r="U161" s="8">
        <f t="shared" si="11"/>
        <v>0</v>
      </c>
      <c r="V161" s="168"/>
      <c r="W161" s="9"/>
      <c r="X161" s="9"/>
    </row>
    <row r="162" spans="1:24" ht="106.5" customHeight="1">
      <c r="A162" s="69" t="s">
        <v>25</v>
      </c>
      <c r="B162" s="69" t="s">
        <v>36</v>
      </c>
      <c r="C162" s="69">
        <v>2022</v>
      </c>
      <c r="D162" s="18" t="str">
        <f>MID(Tabla111[[#This Row],[NO. CONSECUTIVO HALLAZGO
(CÓD. ICBF)]],1,9)</f>
        <v>AF-CGR-20</v>
      </c>
      <c r="E162" s="69" t="s">
        <v>285</v>
      </c>
      <c r="F162" s="69" t="s">
        <v>671</v>
      </c>
      <c r="G162"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6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62" s="72" t="s">
        <v>698</v>
      </c>
      <c r="J162" s="19" t="str">
        <f>MID(Tabla111[[#This Row],[ACCIÓN DE MEJORA]],1,390)</f>
        <v xml:space="preserve">1. Reportar a la Dirección financiera del ICBF   el seguimiento periódico a los saldos de recursos en: apropiación disponible, CDP y RP, de la Dirección de Infancia.
</v>
      </c>
      <c r="K162" s="43" t="str">
        <f>MID(Tabla111[[#This Row],[ACTIVIDADES / DESCRIPCIÓN]],1,390)</f>
        <v xml:space="preserve">1. Entregar a la Dirección financiera  el reporte mensual de seguimiento a los saldos de recursos en: apropiación disponible, CDP y RP, de la Dirección de Infancia.
</v>
      </c>
      <c r="L162" s="44" t="str">
        <f>MID(Tabla111[[#This Row],[UNIDAD DE MEDIDA]],1,9)</f>
        <v>1. Correo</v>
      </c>
      <c r="M162" s="193">
        <v>6</v>
      </c>
      <c r="N162" s="201">
        <v>45139</v>
      </c>
      <c r="O162" s="201">
        <v>45322</v>
      </c>
      <c r="P162" s="8">
        <f t="shared" si="12"/>
        <v>26.1</v>
      </c>
      <c r="R162" s="167">
        <f t="shared" si="13"/>
        <v>0</v>
      </c>
      <c r="S162" s="8">
        <f t="shared" si="14"/>
        <v>0</v>
      </c>
      <c r="T162" s="8">
        <f t="shared" si="10"/>
        <v>0</v>
      </c>
      <c r="U162" s="8">
        <f t="shared" si="11"/>
        <v>0</v>
      </c>
      <c r="V162" s="168"/>
      <c r="W162" s="9"/>
      <c r="X162" s="9"/>
    </row>
    <row r="163" spans="1:24" ht="106.5" customHeight="1">
      <c r="A163" s="69" t="s">
        <v>25</v>
      </c>
      <c r="B163" s="69" t="s">
        <v>36</v>
      </c>
      <c r="C163" s="69">
        <v>2022</v>
      </c>
      <c r="D163" s="18" t="str">
        <f>MID(Tabla111[[#This Row],[NO. CONSECUTIVO HALLAZGO
(CÓD. ICBF)]],1,9)</f>
        <v>AF-CGR-20</v>
      </c>
      <c r="E163" s="69" t="s">
        <v>285</v>
      </c>
      <c r="F163" s="69" t="s">
        <v>671</v>
      </c>
      <c r="G163"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163"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163" s="72" t="s">
        <v>698</v>
      </c>
      <c r="J163" s="19" t="str">
        <f>MID(Tabla111[[#This Row],[ACCIÓN DE MEJORA]],1,390)</f>
        <v xml:space="preserve">
2. Realizar los tramites presupuestales  de reducción, adición o liberación de recursos, en los tiempos definidos sin exceder las fechas límite.</v>
      </c>
      <c r="K163" s="43" t="str">
        <f>MID(Tabla111[[#This Row],[ACTIVIDADES / DESCRIPCIÓN]],1,390)</f>
        <v xml:space="preserve">
2. Adelantar los tramites presupuestales (de acuerdo con la necesidad) de traslados, reducciones y/o adiciones de los Certificados de Disponibilidad Presupuestal (CDP) y de Registro Presupuestal (RP) de los contratos y convenios suscritos por las DIrección de Indfancia en la vigencia 2023, considerando las fechas límite de conformidad con el calendario presupuestal de la Dirección Finan</v>
      </c>
      <c r="L163" s="44" t="str">
        <f>MID(Tabla111[[#This Row],[UNIDAD DE MEDIDA]],1,9)</f>
        <v xml:space="preserve">
2.Entreg</v>
      </c>
      <c r="M163" s="193">
        <v>6</v>
      </c>
      <c r="N163" s="201">
        <v>45139</v>
      </c>
      <c r="O163" s="201">
        <v>45322</v>
      </c>
      <c r="P163" s="8">
        <f t="shared" si="12"/>
        <v>26.1</v>
      </c>
      <c r="R163" s="167">
        <f t="shared" si="13"/>
        <v>0</v>
      </c>
      <c r="S163" s="8">
        <f t="shared" si="14"/>
        <v>0</v>
      </c>
      <c r="T163" s="8">
        <f t="shared" si="10"/>
        <v>0</v>
      </c>
      <c r="U163" s="8">
        <f t="shared" si="11"/>
        <v>0</v>
      </c>
      <c r="V163" s="168"/>
      <c r="W163" s="9"/>
      <c r="X163" s="9"/>
    </row>
    <row r="164" spans="1:24" ht="106.5" customHeight="1">
      <c r="A164" s="33" t="s">
        <v>25</v>
      </c>
      <c r="B164" s="33" t="s">
        <v>36</v>
      </c>
      <c r="C164" s="33">
        <v>2022</v>
      </c>
      <c r="D164" s="18" t="str">
        <f>MID(Tabla111[[#This Row],[NO. CONSECUTIVO HALLAZGO
(CÓD. ICBF)]],1,9)</f>
        <v>AF-CGR-20</v>
      </c>
      <c r="E164" s="33" t="s">
        <v>707</v>
      </c>
      <c r="F164" s="33" t="s">
        <v>708</v>
      </c>
      <c r="G164" s="19" t="str">
        <f>MID(Tabla111[[#This Row],[DESCRIPCIÓN DEL HALLAZGO]],1,390)</f>
        <v xml:space="preserve">Hallazgo N° 25. Actas mercados contrato 127-2022 (F,D) (Huila)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v>
      </c>
      <c r="H164" s="19" t="str">
        <f>MID(Tabla111[[#This Row],[CAUSA DEL HALLAZGO]],1,390)</f>
        <v xml:space="preserve">Lo anterior, debido a las debilidades en el ejercicio riguroso de la supervisión del contrato, al autorizar pagos al operador del servicio sin contarse con el acta de entrega de mercados correspondiente al mes de noviembre… </v>
      </c>
      <c r="I164" s="10" t="s">
        <v>711</v>
      </c>
      <c r="J164" s="19" t="str">
        <f>MID(Tabla111[[#This Row],[ACCIÓN DE MEJORA]],1,390)</f>
        <v>Proponer el diseño de formato codificado como registro documental de la relación de alimentos comprados y entregados a cada UDS</v>
      </c>
      <c r="K164" s="43" t="str">
        <f>MID(Tabla111[[#This Row],[ACTIVIDADES / DESCRIPCIÓN]],1,390)</f>
        <v xml:space="preserve">Solicitar a la Direccion de Primera Infancia el diseño de formato codificado para el recibo a satisfaccion de calidad, cantidad y oportunidad en la entrega fisica o material de los alimentos por parte de la EAS en cada UDS para la preparación de los alimentos servidos </v>
      </c>
      <c r="L164" s="44" t="str">
        <f>MID(Tabla111[[#This Row],[UNIDAD DE MEDIDA]],1,9)</f>
        <v>Correo el</v>
      </c>
      <c r="M164" s="193">
        <v>1</v>
      </c>
      <c r="N164" s="204">
        <v>45139</v>
      </c>
      <c r="O164" s="204">
        <v>45199</v>
      </c>
      <c r="P164" s="8">
        <f t="shared" si="12"/>
        <v>8.6</v>
      </c>
      <c r="R164" s="167">
        <f t="shared" si="13"/>
        <v>0</v>
      </c>
      <c r="S164" s="8">
        <f t="shared" si="14"/>
        <v>0</v>
      </c>
      <c r="T164" s="8">
        <f t="shared" si="10"/>
        <v>0</v>
      </c>
      <c r="U164" s="8">
        <f t="shared" si="11"/>
        <v>0</v>
      </c>
      <c r="V164" s="168"/>
      <c r="W164" s="9"/>
      <c r="X164" s="9"/>
    </row>
    <row r="165" spans="1:24" ht="106.5" customHeight="1">
      <c r="A165" s="33" t="s">
        <v>25</v>
      </c>
      <c r="B165" s="33" t="s">
        <v>36</v>
      </c>
      <c r="C165" s="33">
        <v>2022</v>
      </c>
      <c r="D165" s="18" t="str">
        <f>MID(Tabla111[[#This Row],[NO. CONSECUTIVO HALLAZGO
(CÓD. ICBF)]],1,9)</f>
        <v>AF-CGR-20</v>
      </c>
      <c r="E165" s="33" t="s">
        <v>707</v>
      </c>
      <c r="F165" s="33" t="s">
        <v>708</v>
      </c>
      <c r="G165" s="19" t="str">
        <f>MID(Tabla111[[#This Row],[DESCRIPCIÓN DEL HALLAZGO]],1,390)</f>
        <v xml:space="preserve">Hallazgo N° 25. Actas mercados contrato 127-2022 (F,D) (Huila)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v>
      </c>
      <c r="H165" s="19" t="str">
        <f>MID(Tabla111[[#This Row],[CAUSA DEL HALLAZGO]],1,390)</f>
        <v xml:space="preserve">Lo anterior, debido a las debilidades en el ejercicio riguroso de la supervisión del contrato, al autorizar pagos al operador del servicio sin contarse con el acta de entrega de mercados correspondiente al mes de noviembre… </v>
      </c>
      <c r="I165" s="10" t="s">
        <v>711</v>
      </c>
      <c r="J165" s="19" t="str">
        <f>MID(Tabla111[[#This Row],[ACCIÓN DE MEJORA]],1,390)</f>
        <v>Fortalecimiento técnico en la Guia para el Ejercicio de la Supervisión de Contratos y Convenios  con enfásis en obligaciones contractuales para garantizar soporte documental de la entrega de los alimentos por parte de la EAS a la UDS</v>
      </c>
      <c r="K165" s="43" t="str">
        <f>MID(Tabla111[[#This Row],[ACTIVIDADES / DESCRIPCIÓN]],1,390)</f>
        <v>Brindar asistencia técnica a supervisores y equipos de seguimiento a la ejecución respecto de la Guia para el Ejercicio de la Supervisión de Contratos y Convenios enfocado en las acciones de seguimiento y control financiero.</v>
      </c>
      <c r="L165" s="44" t="str">
        <f>MID(Tabla111[[#This Row],[UNIDAD DE MEDIDA]],1,9)</f>
        <v xml:space="preserve">Acta </v>
      </c>
      <c r="M165" s="193">
        <v>1</v>
      </c>
      <c r="N165" s="204">
        <v>45139</v>
      </c>
      <c r="O165" s="204">
        <v>45291</v>
      </c>
      <c r="P165" s="8">
        <f t="shared" si="12"/>
        <v>21.7</v>
      </c>
      <c r="R165" s="167">
        <f t="shared" si="13"/>
        <v>0</v>
      </c>
      <c r="S165" s="8">
        <f t="shared" si="14"/>
        <v>0</v>
      </c>
      <c r="T165" s="8">
        <f t="shared" si="10"/>
        <v>0</v>
      </c>
      <c r="U165" s="8">
        <f t="shared" si="11"/>
        <v>0</v>
      </c>
      <c r="V165" s="168"/>
      <c r="W165" s="9"/>
      <c r="X165" s="9"/>
    </row>
    <row r="166" spans="1:24" ht="106.5" customHeight="1">
      <c r="A166" s="33" t="s">
        <v>25</v>
      </c>
      <c r="B166" s="33" t="s">
        <v>36</v>
      </c>
      <c r="C166" s="33">
        <v>2022</v>
      </c>
      <c r="D166" s="18" t="str">
        <f>MID(Tabla111[[#This Row],[NO. CONSECUTIVO HALLAZGO
(CÓD. ICBF)]],1,9)</f>
        <v>AF-CGR-20</v>
      </c>
      <c r="E166" s="33" t="s">
        <v>638</v>
      </c>
      <c r="F166" s="33" t="s">
        <v>708</v>
      </c>
      <c r="G166" s="19" t="str">
        <f>MID(Tabla111[[#This Row],[DESCRIPCIÓN DEL HALLAZGO]],1,390)</f>
        <v>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v>
      </c>
      <c r="H166" s="19" t="str">
        <f>MID(Tabla111[[#This Row],[CAUSA DEL HALLAZGO]],1,390)</f>
        <v>Lo anterior, debido a deficiencias de seguimiento, control y vigilancia institucional, que da lugar al manejo de los recursos sin constituir cuenta maestra exclusiva para el manejo de los recursos de cada convenio o contrato…</v>
      </c>
      <c r="I166" s="10" t="s">
        <v>718</v>
      </c>
      <c r="J166" s="19" t="str">
        <f>MID(Tabla111[[#This Row],[ACCIÓN DE MEJORA]],1,390)</f>
        <v>Seguimiento y control a los contratos de aporte suscritos en las misionales de acuerdo a la normativida y a las excepciones planteadas en el procedimieto.</v>
      </c>
      <c r="K166" s="43" t="str">
        <f>MID(Tabla111[[#This Row],[ACTIVIDADES / DESCRIPCIÓN]],1,390)</f>
        <v>Solicitar a Consultas Regionales conceptualizar las excepciones establecidadas para la constitución de cuentas maestras.</v>
      </c>
      <c r="L166" s="44" t="str">
        <f>MID(Tabla111[[#This Row],[UNIDAD DE MEDIDA]],1,9)</f>
        <v>Correo El</v>
      </c>
      <c r="M166" s="193">
        <v>1</v>
      </c>
      <c r="N166" s="204">
        <v>45139</v>
      </c>
      <c r="O166" s="205">
        <v>45199</v>
      </c>
      <c r="P166" s="8">
        <f t="shared" si="12"/>
        <v>8.6</v>
      </c>
      <c r="R166" s="167">
        <f t="shared" si="13"/>
        <v>0</v>
      </c>
      <c r="S166" s="8">
        <f t="shared" si="14"/>
        <v>0</v>
      </c>
      <c r="T166" s="8">
        <f t="shared" si="10"/>
        <v>0</v>
      </c>
      <c r="U166" s="8">
        <f t="shared" si="11"/>
        <v>0</v>
      </c>
      <c r="V166" s="168"/>
      <c r="W166" s="9"/>
      <c r="X166" s="9"/>
    </row>
    <row r="167" spans="1:24" ht="106.5" customHeight="1">
      <c r="A167" s="33" t="s">
        <v>25</v>
      </c>
      <c r="B167" s="33" t="s">
        <v>36</v>
      </c>
      <c r="C167" s="33">
        <v>2022</v>
      </c>
      <c r="D167" s="18" t="str">
        <f>MID(Tabla111[[#This Row],[NO. CONSECUTIVO HALLAZGO
(CÓD. ICBF)]],1,9)</f>
        <v>AF-CGR-20</v>
      </c>
      <c r="E167" s="33" t="s">
        <v>638</v>
      </c>
      <c r="F167" s="33" t="s">
        <v>708</v>
      </c>
      <c r="G167" s="19" t="str">
        <f>MID(Tabla111[[#This Row],[DESCRIPCIÓN DEL HALLAZGO]],1,390)</f>
        <v>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v>
      </c>
      <c r="H167" s="19" t="str">
        <f>MID(Tabla111[[#This Row],[CAUSA DEL HALLAZGO]],1,390)</f>
        <v>Lo anterior, debido a deficiencias de seguimiento, control y vigilancia institucional, que da lugar al manejo de los recursos sin constituir cuenta maestra exclusiva para el manejo de los recursos de cada convenio o contrato…</v>
      </c>
      <c r="I167" s="10" t="s">
        <v>718</v>
      </c>
      <c r="J167" s="19" t="str">
        <f>MID(Tabla111[[#This Row],[ACCIÓN DE MEJORA]],1,390)</f>
        <v>Verificación y control de la constitución de cuentas maestras acorde a conceptualización emitida por Consultas Regionales.</v>
      </c>
      <c r="K167" s="43" t="str">
        <f>MID(Tabla111[[#This Row],[ACTIVIDADES / DESCRIPCIÓN]],1,390)</f>
        <v>Certificación expedida por el supervisor del contrato de aporte, una vez inicie ejecución, donde se relacionen los contratos con su respectiva cuenta bancaria como cuenta maestra y en saldo $0.</v>
      </c>
      <c r="L167" s="44" t="str">
        <f>MID(Tabla111[[#This Row],[UNIDAD DE MEDIDA]],1,9)</f>
        <v>Certifica</v>
      </c>
      <c r="M167" s="193">
        <v>5</v>
      </c>
      <c r="N167" s="204">
        <v>45139</v>
      </c>
      <c r="O167" s="205">
        <v>45291</v>
      </c>
      <c r="P167" s="8">
        <f t="shared" si="12"/>
        <v>21.7</v>
      </c>
      <c r="R167" s="167">
        <f t="shared" si="13"/>
        <v>0</v>
      </c>
      <c r="S167" s="8">
        <f t="shared" si="14"/>
        <v>0</v>
      </c>
      <c r="T167" s="8">
        <f t="shared" si="10"/>
        <v>0</v>
      </c>
      <c r="U167" s="8">
        <f t="shared" si="11"/>
        <v>0</v>
      </c>
      <c r="V167" s="168"/>
      <c r="W167" s="9"/>
      <c r="X167" s="9"/>
    </row>
    <row r="168" spans="1:24" ht="106.5" customHeight="1">
      <c r="A168" s="33" t="s">
        <v>25</v>
      </c>
      <c r="B168" s="33" t="s">
        <v>36</v>
      </c>
      <c r="C168" s="33">
        <v>2022</v>
      </c>
      <c r="D168" s="18" t="str">
        <f>MID(Tabla111[[#This Row],[NO. CONSECUTIVO HALLAZGO
(CÓD. ICBF)]],1,9)</f>
        <v>AF-CGR-20</v>
      </c>
      <c r="E168" s="33" t="s">
        <v>725</v>
      </c>
      <c r="F168" s="33" t="s">
        <v>708</v>
      </c>
      <c r="G168" s="19" t="str">
        <f>MID(Tabla111[[#This Row],[DESCRIPCIÓN DEL HALLAZGO]],1,390)</f>
        <v>Hallazgo N° 49. Precios facturas suministro de cárnicos contratos 125 y 128 de 2022 (OI) (Huila)
El contrato de aporte No.41001280022 del 17 de febrero al 31 de diciembre de 2022, por $2.143.001.145, discriminados así: $2.040.953.471 aportados por el ICBF y $102.047.674 por el operador, que contó con objeto de: “prestar los servicios de educación inicial en el marco de la atención integ</v>
      </c>
      <c r="H168" s="19" t="str">
        <f>MID(Tabla111[[#This Row],[CAUSA DEL HALLAZGO]],1,390)</f>
        <v>Lo anterior debido a deficiencias en la facturación expedida por parte del proveedor de cárnicos durante la ejecución de los contratos de aportes.</v>
      </c>
      <c r="I168" s="10" t="s">
        <v>728</v>
      </c>
      <c r="J168" s="19" t="str">
        <f>MID(Tabla111[[#This Row],[ACCIÓN DE MEJORA]],1,390)</f>
        <v>Verificar que los alimentos comprados y entregados para preparar, correspondan a la minuta aprobada.</v>
      </c>
      <c r="K168" s="43" t="str">
        <f>MID(Tabla111[[#This Row],[ACTIVIDADES / DESCRIPCIÓN]],1,390)</f>
        <v>Relacionar en el informe del supervisor la validación de la factura vs minuta aprobada.</v>
      </c>
      <c r="L168" s="44" t="str">
        <f>MID(Tabla111[[#This Row],[UNIDAD DE MEDIDA]],1,9)</f>
        <v>Informe</v>
      </c>
      <c r="M168" s="193">
        <v>5</v>
      </c>
      <c r="N168" s="204">
        <v>45139</v>
      </c>
      <c r="O168" s="205">
        <v>45291</v>
      </c>
      <c r="P168" s="8">
        <f t="shared" si="12"/>
        <v>21.7</v>
      </c>
      <c r="R168" s="167">
        <f t="shared" si="13"/>
        <v>0</v>
      </c>
      <c r="S168" s="8">
        <f t="shared" si="14"/>
        <v>0</v>
      </c>
      <c r="T168" s="8">
        <f t="shared" si="10"/>
        <v>0</v>
      </c>
      <c r="U168" s="8">
        <f t="shared" si="11"/>
        <v>0</v>
      </c>
      <c r="V168" s="168"/>
      <c r="W168" s="9"/>
      <c r="X168" s="9"/>
    </row>
    <row r="169" spans="1:24" ht="106.5" customHeight="1">
      <c r="A169" s="33" t="s">
        <v>25</v>
      </c>
      <c r="B169" s="33" t="s">
        <v>36</v>
      </c>
      <c r="C169" s="33">
        <v>2022</v>
      </c>
      <c r="D169" s="18" t="str">
        <f>MID(Tabla111[[#This Row],[NO. CONSECUTIVO HALLAZGO
(CÓD. ICBF)]],1,9)</f>
        <v>AF-CGR-20</v>
      </c>
      <c r="E169" s="33" t="s">
        <v>725</v>
      </c>
      <c r="F169" s="33" t="s">
        <v>708</v>
      </c>
      <c r="G169" s="19" t="str">
        <f>MID(Tabla111[[#This Row],[DESCRIPCIÓN DEL HALLAZGO]],1,390)</f>
        <v>Hallazgo N° 49. Precios facturas suministro de cárnicos contratos 125 y 128 de 2022 (OI) (Huila)
El contrato de aporte No.41001280022 del 17 de febrero al 31 de diciembre de 2022, por $2.143.001.145, discriminados así: $2.040.953.471 aportados por el ICBF y $102.047.674 por el operador, que contó con objeto de: “prestar los servicios de educación inicial en el marco de la atención integ</v>
      </c>
      <c r="H169" s="19" t="str">
        <f>MID(Tabla111[[#This Row],[CAUSA DEL HALLAZGO]],1,390)</f>
        <v>Lo anterior debido a deficiencias en la facturación expedida por parte del proveedor de cárnicos durante la ejecución de los contratos de aportes.</v>
      </c>
      <c r="I169" s="10" t="s">
        <v>728</v>
      </c>
      <c r="J169" s="19" t="str">
        <f>MID(Tabla111[[#This Row],[ACCIÓN DE MEJORA]],1,390)</f>
        <v>Verificación de precios de los alimentos en SIPSA (Sistema de Información de precios del Dane)</v>
      </c>
      <c r="K169" s="43" t="str">
        <f>MID(Tabla111[[#This Row],[ACTIVIDADES / DESCRIPCIÓN]],1,390)</f>
        <v>Incluir en el Informe del Supervisor la verificación en SIPSA de los precios de los alimentos de la canasta y realizar analisis de los valores facturados, identificando  coherencia  en las facturas que presenten los operadores.</v>
      </c>
      <c r="L169" s="44" t="str">
        <f>MID(Tabla111[[#This Row],[UNIDAD DE MEDIDA]],1,9)</f>
        <v>Informe</v>
      </c>
      <c r="M169" s="193">
        <v>5</v>
      </c>
      <c r="N169" s="204">
        <v>45139</v>
      </c>
      <c r="O169" s="205">
        <v>45291</v>
      </c>
      <c r="P169" s="8">
        <f t="shared" si="12"/>
        <v>21.7</v>
      </c>
      <c r="R169" s="167">
        <f t="shared" si="13"/>
        <v>0</v>
      </c>
      <c r="S169" s="8">
        <f t="shared" si="14"/>
        <v>0</v>
      </c>
      <c r="T169" s="8">
        <f t="shared" si="10"/>
        <v>0</v>
      </c>
      <c r="U169" s="8">
        <f t="shared" si="11"/>
        <v>0</v>
      </c>
      <c r="V169" s="168"/>
      <c r="W169" s="9"/>
      <c r="X169" s="9"/>
    </row>
    <row r="170" spans="1:24" ht="106.5" customHeight="1">
      <c r="A170" s="33" t="s">
        <v>25</v>
      </c>
      <c r="B170" s="33" t="s">
        <v>36</v>
      </c>
      <c r="C170" s="33">
        <v>2022</v>
      </c>
      <c r="D170" s="18" t="str">
        <f>MID(Tabla111[[#This Row],[NO. CONSECUTIVO HALLAZGO
(CÓD. ICBF)]],1,9)</f>
        <v>AF-CGR-20</v>
      </c>
      <c r="E170" s="33" t="s">
        <v>733</v>
      </c>
      <c r="F170" s="33" t="s">
        <v>708</v>
      </c>
      <c r="G170" s="19" t="str">
        <f>MID(Tabla111[[#This Row],[DESCRIPCIÓN DEL HALLAZGO]],1,390)</f>
        <v>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v>
      </c>
      <c r="H170" s="19" t="str">
        <f>MID(Tabla111[[#This Row],[CAUSA DEL HALLAZGO]],1,390)</f>
        <v>Esta situación se origina por el incumplimiento del deber como servidor público de tener bajo su custodia por cualquier medio de conservación la información generada en el proceso contractual…</v>
      </c>
      <c r="I170" s="60" t="s">
        <v>735</v>
      </c>
      <c r="J170" s="19" t="str">
        <f>MID(Tabla111[[#This Row],[ACCIÓN DE MEJORA]],1,390)</f>
        <v>Dar aplicación al procedimiento  de reconstrucción de expedientes - P58.Sa para garantizar  la autenticidad, integridad, veracidad y fidelidad del expediente.</v>
      </c>
      <c r="K170" s="43" t="str">
        <f>MID(Tabla111[[#This Row],[ACTIVIDADES / DESCRIPCIÓN]],1,390)</f>
        <v xml:space="preserve">Requerir al Grupo Jurídico la reconstrucción de expedientes,  especificamente la adquisición nuevamente de los medios magneticosl (CD - DVD), de los contratos identificados por la Contraloria en la Auditoria. </v>
      </c>
      <c r="L170" s="44" t="str">
        <f>MID(Tabla111[[#This Row],[UNIDAD DE MEDIDA]],1,9)</f>
        <v>Memorando</v>
      </c>
      <c r="M170" s="193">
        <v>1</v>
      </c>
      <c r="N170" s="205">
        <v>45139</v>
      </c>
      <c r="O170" s="205">
        <v>45199</v>
      </c>
      <c r="P170" s="8">
        <f t="shared" si="12"/>
        <v>8.6</v>
      </c>
      <c r="R170" s="167">
        <f t="shared" si="13"/>
        <v>0</v>
      </c>
      <c r="S170" s="8">
        <f t="shared" si="14"/>
        <v>0</v>
      </c>
      <c r="T170" s="8">
        <f t="shared" si="10"/>
        <v>0</v>
      </c>
      <c r="U170" s="8">
        <f t="shared" si="11"/>
        <v>0</v>
      </c>
      <c r="V170" s="168"/>
      <c r="W170" s="9"/>
      <c r="X170" s="9"/>
    </row>
    <row r="171" spans="1:24" ht="106.5" customHeight="1">
      <c r="A171" s="33" t="s">
        <v>25</v>
      </c>
      <c r="B171" s="33" t="s">
        <v>36</v>
      </c>
      <c r="C171" s="33">
        <v>2022</v>
      </c>
      <c r="D171" s="18" t="str">
        <f>MID(Tabla111[[#This Row],[NO. CONSECUTIVO HALLAZGO
(CÓD. ICBF)]],1,9)</f>
        <v>AF-CGR-20</v>
      </c>
      <c r="E171" s="33" t="s">
        <v>733</v>
      </c>
      <c r="F171" s="33" t="s">
        <v>708</v>
      </c>
      <c r="G171" s="19" t="str">
        <f>MID(Tabla111[[#This Row],[DESCRIPCIÓN DEL HALLAZGO]],1,390)</f>
        <v>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v>
      </c>
      <c r="H171" s="19" t="str">
        <f>MID(Tabla111[[#This Row],[CAUSA DEL HALLAZGO]],1,390)</f>
        <v>Esta situación se origina por el incumplimiento del deber como servidor público de tener bajo su custodia por cualquier medio de conservación la información generada en el proceso contractual…</v>
      </c>
      <c r="I171" s="60" t="s">
        <v>735</v>
      </c>
      <c r="J171" s="19" t="str">
        <f>MID(Tabla111[[#This Row],[ACCIÓN DE MEJORA]],1,390)</f>
        <v>Garantizar el cumplimiento de recomendaciones y lineamientos según Procedimiento de Organización de Archivos - P1SA - Punto 3.9 Políticas de Operación, para garantizar el tiempo de retención de acuerdo con la TRD, custudia y  conservación .</v>
      </c>
      <c r="K171" s="43" t="str">
        <f>MID(Tabla111[[#This Row],[ACTIVIDADES / DESCRIPCIÓN]],1,390)</f>
        <v xml:space="preserve">Requerir a Supervisores de Contrato garantizar y verificar que el contenido de los medios magnéticos se encuentren en buen estado, legibles y almacenados de manera adecuada,  acatando las recomendaciones y lineamientos dados por el ICBF. </v>
      </c>
      <c r="L171" s="44" t="str">
        <f>MID(Tabla111[[#This Row],[UNIDAD DE MEDIDA]],1,9)</f>
        <v>Memorando</v>
      </c>
      <c r="M171" s="193">
        <v>1</v>
      </c>
      <c r="N171" s="206">
        <v>45139</v>
      </c>
      <c r="O171" s="206">
        <v>45199</v>
      </c>
      <c r="P171" s="8">
        <f t="shared" si="12"/>
        <v>8.6</v>
      </c>
      <c r="R171" s="167">
        <f t="shared" si="13"/>
        <v>0</v>
      </c>
      <c r="S171" s="8">
        <f t="shared" si="14"/>
        <v>0</v>
      </c>
      <c r="T171" s="8">
        <f t="shared" si="10"/>
        <v>0</v>
      </c>
      <c r="U171" s="8">
        <f t="shared" si="11"/>
        <v>0</v>
      </c>
      <c r="V171" s="168"/>
      <c r="W171" s="9"/>
      <c r="X171" s="9"/>
    </row>
    <row r="172" spans="1:24" ht="106.5" customHeight="1">
      <c r="A172" s="33" t="s">
        <v>25</v>
      </c>
      <c r="B172" s="33" t="s">
        <v>36</v>
      </c>
      <c r="C172" s="33">
        <v>2022</v>
      </c>
      <c r="D172" s="18" t="str">
        <f>MID(Tabla111[[#This Row],[NO. CONSECUTIVO HALLAZGO
(CÓD. ICBF)]],1,9)</f>
        <v>AF-CGR-20</v>
      </c>
      <c r="E172" s="33" t="s">
        <v>733</v>
      </c>
      <c r="F172" s="33" t="s">
        <v>708</v>
      </c>
      <c r="G172" s="19" t="str">
        <f>MID(Tabla111[[#This Row],[DESCRIPCIÓN DEL HALLAZGO]],1,390)</f>
        <v>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v>
      </c>
      <c r="H172" s="19" t="str">
        <f>MID(Tabla111[[#This Row],[CAUSA DEL HALLAZGO]],1,390)</f>
        <v>Esta situación se origina por el incumplimiento del deber como servidor público de tener bajo su custodia por cualquier medio de conservación la información generada en el proceso contractual…</v>
      </c>
      <c r="I172" s="60" t="s">
        <v>735</v>
      </c>
      <c r="J172" s="19" t="str">
        <f>MID(Tabla111[[#This Row],[ACCIÓN DE MEJORA]],1,390)</f>
        <v>Fortalecer el proceso de gestión documental conforme a nuevas orientaciones sobre creación de archivos híbridos, sugiriendo la disminución de medios magnéticos e instando al uso efectivo de la plataforma SECOP II.</v>
      </c>
      <c r="K172" s="43" t="str">
        <f>MID(Tabla111[[#This Row],[ACTIVIDADES / DESCRIPCIÓN]],1,390)</f>
        <v>Solicitar apoyo a la Dirección Administrativa - Grupo de Gestión Documental y Dirección de Contratación,  la socialización y aplicabilidad de  los nuevos lineamientos de organización de expedientes en ambientes virtuales,  de acuerdo con los memorandos 202012220000131903 y 202112220000148993.</v>
      </c>
      <c r="L172" s="44" t="str">
        <f>MID(Tabla111[[#This Row],[UNIDAD DE MEDIDA]],1,9)</f>
        <v>Correo El</v>
      </c>
      <c r="M172" s="193">
        <v>1</v>
      </c>
      <c r="N172" s="206">
        <v>45139</v>
      </c>
      <c r="O172" s="206">
        <v>45229</v>
      </c>
      <c r="P172" s="8">
        <f t="shared" si="12"/>
        <v>12.9</v>
      </c>
      <c r="R172" s="167">
        <f t="shared" si="13"/>
        <v>0</v>
      </c>
      <c r="S172" s="8">
        <f t="shared" si="14"/>
        <v>0</v>
      </c>
      <c r="T172" s="8">
        <f t="shared" si="10"/>
        <v>0</v>
      </c>
      <c r="U172" s="8">
        <f t="shared" si="11"/>
        <v>0</v>
      </c>
      <c r="V172" s="168"/>
      <c r="W172" s="9"/>
      <c r="X172" s="9"/>
    </row>
    <row r="173" spans="1:24" ht="106.5" customHeight="1">
      <c r="A173" s="33" t="s">
        <v>25</v>
      </c>
      <c r="B173" s="33" t="s">
        <v>36</v>
      </c>
      <c r="C173" s="33">
        <v>2022</v>
      </c>
      <c r="D173" s="18" t="str">
        <f>MID(Tabla111[[#This Row],[NO. CONSECUTIVO HALLAZGO
(CÓD. ICBF)]],1,9)</f>
        <v>AF-CGR-20</v>
      </c>
      <c r="E173" s="33" t="s">
        <v>648</v>
      </c>
      <c r="F173" s="33" t="s">
        <v>708</v>
      </c>
      <c r="G173" s="19" t="str">
        <f>MID(Tabla111[[#This Row],[DESCRIPCIÓN DEL HALLAZGO]],1,390)</f>
        <v>Hallazgo N° 51. Contratos de aporte con Entidades sin Ánimo de Lucro – ESAL (OI)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v>
      </c>
      <c r="H173" s="19" t="str">
        <f>MID(Tabla111[[#This Row],[CAUSA DEL HALLAZGO]],1,390)</f>
        <v>Lo anterior, por deficiencias en los mecanismos de seguimiento y control por parte de la supervisión,...</v>
      </c>
      <c r="I173" s="10" t="s">
        <v>744</v>
      </c>
      <c r="J173" s="19" t="str">
        <f>MID(Tabla111[[#This Row],[ACCIÓN DE MEJORA]],1,390)</f>
        <v>Verificar en la pagina de la DIAN las CALIFICADAS EN EL RÉGIMEN TRIBUTARIO ESPECIAL y expedir por parte de la oficina juridica y/o supervisión delegada el cumplimiento de la clasificación del oferente</v>
      </c>
      <c r="K173" s="43" t="str">
        <f>MID(Tabla111[[#This Row],[ACTIVIDADES / DESCRIPCIÓN]],1,390)</f>
        <v>Solicitar a la Dirección de contratación, la inclusión del requisito "certificación de verificación en la pagina de la DIAN ESAL CALIFICADAS EN EL RÉGIMEN TRIBUTARIO ESPECIAL", en el FORMATO LISTA DE CHEQUEO CONTRATACIÓN DIRECTA APORTE Y CONVENIO - F5.P5.ABS</v>
      </c>
      <c r="L173" s="44" t="str">
        <f>MID(Tabla111[[#This Row],[UNIDAD DE MEDIDA]],1,9)</f>
        <v>Correo El</v>
      </c>
      <c r="M173" s="193">
        <v>1</v>
      </c>
      <c r="N173" s="204">
        <v>45139</v>
      </c>
      <c r="O173" s="205">
        <v>45290</v>
      </c>
      <c r="P173" s="8">
        <f t="shared" si="12"/>
        <v>21.6</v>
      </c>
      <c r="R173" s="167">
        <f t="shared" si="13"/>
        <v>0</v>
      </c>
      <c r="S173" s="8">
        <f t="shared" si="14"/>
        <v>0</v>
      </c>
      <c r="T173" s="8">
        <f t="shared" si="10"/>
        <v>0</v>
      </c>
      <c r="U173" s="8">
        <f t="shared" si="11"/>
        <v>0</v>
      </c>
      <c r="V173" s="168"/>
      <c r="W173" s="9"/>
      <c r="X173" s="9"/>
    </row>
    <row r="174" spans="1:24" ht="106.5" customHeight="1">
      <c r="A174" s="33" t="s">
        <v>25</v>
      </c>
      <c r="B174" s="33" t="s">
        <v>36</v>
      </c>
      <c r="C174" s="33">
        <v>2022</v>
      </c>
      <c r="D174" s="18" t="str">
        <f>MID(Tabla111[[#This Row],[NO. CONSECUTIVO HALLAZGO
(CÓD. ICBF)]],1,9)</f>
        <v>AF-CGR-20</v>
      </c>
      <c r="E174" s="33" t="s">
        <v>648</v>
      </c>
      <c r="F174" s="33" t="s">
        <v>708</v>
      </c>
      <c r="G174" s="19" t="str">
        <f>MID(Tabla111[[#This Row],[DESCRIPCIÓN DEL HALLAZGO]],1,390)</f>
        <v>Hallazgo N° 51. Contratos de aporte con Entidades sin Ánimo de Lucro – ESAL (OI)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v>
      </c>
      <c r="H174" s="19" t="str">
        <f>MID(Tabla111[[#This Row],[CAUSA DEL HALLAZGO]],1,390)</f>
        <v>Lo anterior, por deficiencias en los mecanismos de seguimiento y control por parte de la supervisión,...</v>
      </c>
      <c r="I174" s="10" t="s">
        <v>744</v>
      </c>
      <c r="J174" s="19" t="str">
        <f>MID(Tabla111[[#This Row],[ACCIÓN DE MEJORA]],1,390)</f>
        <v>Creación de certificado o constancia en la que se registre o valide la relación de alimentos comprados y entregados a cada UDS</v>
      </c>
      <c r="K174" s="43" t="str">
        <f>MID(Tabla111[[#This Row],[ACTIVIDADES / DESCRIPCIÓN]],1,390)</f>
        <v xml:space="preserve">Solicitar desde la supervisión de los contratos, la certificación o constacia de entrega el recibo a satisfaccion de calidad, cantidad y oportunidad en la entrega fisica o material de los alimentos por parte de la EAS en cada UDS para la preparación de los alimentos servidos </v>
      </c>
      <c r="L174" s="44" t="str">
        <f>MID(Tabla111[[#This Row],[UNIDAD DE MEDIDA]],1,9)</f>
        <v>Correo el</v>
      </c>
      <c r="M174" s="193">
        <v>1</v>
      </c>
      <c r="N174" s="204">
        <v>45139</v>
      </c>
      <c r="O174" s="204">
        <v>45199</v>
      </c>
      <c r="P174" s="8">
        <f t="shared" si="12"/>
        <v>8.6</v>
      </c>
      <c r="R174" s="167">
        <f t="shared" si="13"/>
        <v>0</v>
      </c>
      <c r="S174" s="8">
        <f t="shared" si="14"/>
        <v>0</v>
      </c>
      <c r="T174" s="8">
        <f t="shared" si="10"/>
        <v>0</v>
      </c>
      <c r="U174" s="8">
        <f t="shared" si="11"/>
        <v>0</v>
      </c>
      <c r="V174" s="168"/>
      <c r="W174" s="9"/>
      <c r="X174" s="9"/>
    </row>
    <row r="175" spans="1:24" ht="106.5" customHeight="1">
      <c r="A175" s="33" t="s">
        <v>25</v>
      </c>
      <c r="B175" s="33" t="s">
        <v>36</v>
      </c>
      <c r="C175" s="33">
        <v>2022</v>
      </c>
      <c r="D175" s="18" t="str">
        <f>MID(Tabla111[[#This Row],[NO. CONSECUTIVO HALLAZGO
(CÓD. ICBF)]],1,9)</f>
        <v>AF-CGR-20</v>
      </c>
      <c r="E175" s="33" t="s">
        <v>750</v>
      </c>
      <c r="F175" s="33" t="s">
        <v>708</v>
      </c>
      <c r="G175" s="19" t="str">
        <f>MID(Tabla111[[#This Row],[DESCRIPCIÓN DEL HALLAZGO]],1,390)</f>
        <v xml:space="preserve">Hallazgo N° 52. Registro información contractual en SIRECI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v>
      </c>
      <c r="H175" s="19" t="str">
        <f>MID(Tabla111[[#This Row],[CAUSA DEL HALLAZGO]],1,390)</f>
        <v>Lo anterior, por falta de seguimiento y control al registro de la contratación en la rendición electrónica de la cuenta a través del SIRECI,…</v>
      </c>
      <c r="I175" s="10" t="s">
        <v>753</v>
      </c>
      <c r="J175" s="19" t="str">
        <f>MID(Tabla111[[#This Row],[ACCIÓN DE MEJORA]],1,390)</f>
        <v>Hacer seguimiento detallado al reporte de los procesos contractuales, a traves del SIRECI</v>
      </c>
      <c r="K175" s="43" t="str">
        <f>MID(Tabla111[[#This Row],[ACTIVIDADES / DESCRIPCIÓN]],1,390)</f>
        <v>Hacer seguimiento  a los informes enviados a la CGR a traves del SIRECI, que refleje verificación detallada del consecutivo de cada contrato suscrito en la fecha, a fin de constatar que no falte ningún contrato por reportar.</v>
      </c>
      <c r="L175" s="44" t="str">
        <f>MID(Tabla111[[#This Row],[UNIDAD DE MEDIDA]],1,9)</f>
        <v>Actas</v>
      </c>
      <c r="M175" s="193">
        <v>4</v>
      </c>
      <c r="N175" s="199">
        <v>45139</v>
      </c>
      <c r="O175" s="199">
        <v>45473</v>
      </c>
      <c r="P175" s="8">
        <f t="shared" si="12"/>
        <v>47.7</v>
      </c>
      <c r="R175" s="167">
        <f t="shared" si="13"/>
        <v>0</v>
      </c>
      <c r="S175" s="8">
        <f t="shared" si="14"/>
        <v>0</v>
      </c>
      <c r="T175" s="8">
        <f t="shared" si="10"/>
        <v>0</v>
      </c>
      <c r="U175" s="8">
        <f t="shared" si="11"/>
        <v>0</v>
      </c>
      <c r="V175" s="168"/>
      <c r="W175" s="9"/>
      <c r="X175" s="9"/>
    </row>
    <row r="176" spans="1:24" ht="106.5" customHeight="1">
      <c r="A176" s="33" t="s">
        <v>25</v>
      </c>
      <c r="B176" s="33" t="s">
        <v>36</v>
      </c>
      <c r="C176" s="33">
        <v>2022</v>
      </c>
      <c r="D176" s="18" t="str">
        <f>MID(Tabla111[[#This Row],[NO. CONSECUTIVO HALLAZGO
(CÓD. ICBF)]],1,9)</f>
        <v>AF-CGR-20</v>
      </c>
      <c r="E176" s="33" t="s">
        <v>750</v>
      </c>
      <c r="F176" s="33" t="s">
        <v>708</v>
      </c>
      <c r="G176" s="19" t="str">
        <f>MID(Tabla111[[#This Row],[DESCRIPCIÓN DEL HALLAZGO]],1,390)</f>
        <v xml:space="preserve">Hallazgo N° 52. Registro información contractual en SIRECI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v>
      </c>
      <c r="H176" s="19" t="str">
        <f>MID(Tabla111[[#This Row],[CAUSA DEL HALLAZGO]],1,390)</f>
        <v>Lo anterior, por falta de seguimiento y control al registro de la contratación en la rendición electrónica de la cuenta a través del SIRECI,…</v>
      </c>
      <c r="I176" s="10" t="s">
        <v>753</v>
      </c>
      <c r="J176" s="19" t="str">
        <f>MID(Tabla111[[#This Row],[ACCIÓN DE MEJORA]],1,390)</f>
        <v>Apropiar a los colaboradores del Grupo Jurídico en el reporte de los procesos contractuales, a través del SIRECI</v>
      </c>
      <c r="K176" s="43" t="str">
        <f>MID(Tabla111[[#This Row],[ACTIVIDADES / DESCRIPCIÓN]],1,390)</f>
        <v>En  Get socializar el hallazgo efectuado por la CGR, destacando la importancia en la precision y suficiencia de la informacion contractual reportada a traves del SIRECI.</v>
      </c>
      <c r="L176" s="44" t="str">
        <f>MID(Tabla111[[#This Row],[UNIDAD DE MEDIDA]],1,9)</f>
        <v>Acta</v>
      </c>
      <c r="M176" s="193">
        <v>1</v>
      </c>
      <c r="N176" s="197">
        <v>45139</v>
      </c>
      <c r="O176" s="197">
        <v>45290</v>
      </c>
      <c r="P176" s="8">
        <f t="shared" si="12"/>
        <v>21.6</v>
      </c>
      <c r="R176" s="167">
        <f t="shared" si="13"/>
        <v>0</v>
      </c>
      <c r="S176" s="8">
        <f t="shared" si="14"/>
        <v>0</v>
      </c>
      <c r="T176" s="8">
        <f t="shared" si="10"/>
        <v>0</v>
      </c>
      <c r="U176" s="8">
        <f t="shared" si="11"/>
        <v>0</v>
      </c>
      <c r="V176" s="168"/>
      <c r="W176" s="9"/>
      <c r="X176" s="9"/>
    </row>
    <row r="177" spans="1:24" ht="106.5" customHeight="1">
      <c r="A177" s="33" t="s">
        <v>25</v>
      </c>
      <c r="B177" s="33" t="s">
        <v>36</v>
      </c>
      <c r="C177" s="33">
        <v>2022</v>
      </c>
      <c r="D177" s="18" t="str">
        <f>MID(Tabla111[[#This Row],[NO. CONSECUTIVO HALLAZGO
(CÓD. ICBF)]],1,9)</f>
        <v>AF-CGR-20</v>
      </c>
      <c r="E177" s="33" t="s">
        <v>750</v>
      </c>
      <c r="F177" s="33" t="s">
        <v>708</v>
      </c>
      <c r="G177" s="19" t="str">
        <f>MID(Tabla111[[#This Row],[DESCRIPCIÓN DEL HALLAZGO]],1,390)</f>
        <v xml:space="preserve">Hallazgo N° 52. Registro información contractual en SIRECI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 no se incluyó en los </v>
      </c>
      <c r="H177" s="19" t="str">
        <f>MID(Tabla111[[#This Row],[CAUSA DEL HALLAZGO]],1,390)</f>
        <v>Lo anterior, por falta de seguimiento y control al registro de la contratación en la rendición electrónica de la cuenta a través del SIRECI,…</v>
      </c>
      <c r="I177" s="10" t="s">
        <v>753</v>
      </c>
      <c r="J177" s="19" t="str">
        <f>MID(Tabla111[[#This Row],[ACCIÓN DE MEJORA]],1,390)</f>
        <v xml:space="preserve">Fortalecer al personal encargado de registrar la informacion contractual en SITCO, asi como a responsable del registro de la contratación, a traves del SIRECI. </v>
      </c>
      <c r="K177" s="43" t="str">
        <f>MID(Tabla111[[#This Row],[ACTIVIDADES / DESCRIPCIÓN]],1,390)</f>
        <v>Brindar Asistencia tecnica sobre el manual de contratación del ICBF, haciendo enfasis en las funciones de los Grupos Juridicos, respecto a "Mantener actualizados los sistemas y registros de información que se deriven de la actividad contractual en la Dirección Regional"</v>
      </c>
      <c r="L177" s="44" t="str">
        <f>MID(Tabla111[[#This Row],[UNIDAD DE MEDIDA]],1,9)</f>
        <v>Acta</v>
      </c>
      <c r="M177" s="193">
        <v>1</v>
      </c>
      <c r="N177" s="197">
        <v>45139</v>
      </c>
      <c r="O177" s="197">
        <v>45290</v>
      </c>
      <c r="P177" s="8">
        <f t="shared" si="12"/>
        <v>21.6</v>
      </c>
      <c r="R177" s="167">
        <f t="shared" si="13"/>
        <v>0</v>
      </c>
      <c r="S177" s="8">
        <f t="shared" si="14"/>
        <v>0</v>
      </c>
      <c r="T177" s="8">
        <f t="shared" si="10"/>
        <v>0</v>
      </c>
      <c r="U177" s="8">
        <f t="shared" si="11"/>
        <v>0</v>
      </c>
      <c r="V177" s="168"/>
      <c r="W177" s="9"/>
      <c r="X177" s="9"/>
    </row>
    <row r="178" spans="1:24" ht="106.5" customHeight="1">
      <c r="A178" s="95" t="s">
        <v>25</v>
      </c>
      <c r="B178" s="96" t="s">
        <v>36</v>
      </c>
      <c r="C178" s="96">
        <v>2022</v>
      </c>
      <c r="D178" s="18" t="str">
        <f>MID(Tabla111[[#This Row],[NO. CONSECUTIVO HALLAZGO
(CÓD. ICBF)]],1,9)</f>
        <v>AF-CGR-20</v>
      </c>
      <c r="E178" s="83" t="s">
        <v>233</v>
      </c>
      <c r="F178" s="97" t="s">
        <v>761</v>
      </c>
      <c r="G178"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178"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178" s="99" t="s">
        <v>764</v>
      </c>
      <c r="J178" s="19" t="str">
        <f>MID(Tabla111[[#This Row],[ACCIÓN DE MEJORA]],1,390)</f>
        <v xml:space="preserve">Evitar constituir reservas presupuestales que no se amparen en situaciones de fuerza mayor o caso fortuito como lo establece la Ley 95 de 1890, modificada por la Ley 1060 de 2006.
</v>
      </c>
      <c r="K178" s="43" t="str">
        <f>MID(Tabla111[[#This Row],[ACTIVIDADES / DESCRIPCIÓN]],1,390)</f>
        <v>Verificar que, para próximas contrataciones, en las fichas técnicas o estudios previos, se defina como fecha máxima de entrega a satisfacción  de bienes o servicios, el 10 diciembre de cada vigencia. Si el bien o servicio es recibido a satisfacción después del 10 de diciembre y antes del cierre financiero, se podrá pagar o constituir como una cuenta por pagar, siempre y cuando las dispos</v>
      </c>
      <c r="L178" s="44" t="str">
        <f>MID(Tabla111[[#This Row],[UNIDAD DE MEDIDA]],1,9)</f>
        <v>Fichas Té</v>
      </c>
      <c r="M178" s="193">
        <v>2</v>
      </c>
      <c r="N178" s="200">
        <v>45139</v>
      </c>
      <c r="O178" s="211">
        <v>45291</v>
      </c>
      <c r="P178" s="8">
        <f t="shared" si="12"/>
        <v>21.7</v>
      </c>
      <c r="R178" s="167">
        <f t="shared" si="13"/>
        <v>0</v>
      </c>
      <c r="S178" s="8">
        <f t="shared" si="14"/>
        <v>0</v>
      </c>
      <c r="T178" s="8">
        <f t="shared" si="10"/>
        <v>0</v>
      </c>
      <c r="U178" s="8">
        <f t="shared" si="11"/>
        <v>0</v>
      </c>
      <c r="V178" s="168"/>
      <c r="W178" s="9"/>
      <c r="X178" s="9"/>
    </row>
    <row r="179" spans="1:24" ht="106.5" customHeight="1">
      <c r="A179" s="95" t="s">
        <v>25</v>
      </c>
      <c r="B179" s="96" t="s">
        <v>36</v>
      </c>
      <c r="C179" s="96">
        <v>2022</v>
      </c>
      <c r="D179" s="18" t="str">
        <f>MID(Tabla111[[#This Row],[NO. CONSECUTIVO HALLAZGO
(CÓD. ICBF)]],1,9)</f>
        <v>AF-CGR-20</v>
      </c>
      <c r="E179" s="83" t="s">
        <v>233</v>
      </c>
      <c r="F179" s="97" t="s">
        <v>761</v>
      </c>
      <c r="G179"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179"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179" s="99" t="s">
        <v>764</v>
      </c>
      <c r="J179" s="19" t="str">
        <f>MID(Tabla111[[#This Row],[ACCIÓN DE MEJORA]],1,390)</f>
        <v xml:space="preserve">Evitar constituir reservas presupuestales que no se amparen en situaciones de fuerza mayor o caso fortuito como lo establece la Ley 95 de 1890, modificada por la Ley 1060 de 2006.
</v>
      </c>
      <c r="K179" s="43" t="str">
        <f>MID(Tabla111[[#This Row],[ACTIVIDADES / DESCRIPCIÓN]],1,390)</f>
        <v>Anticipar la revisión de los productos, servicios o informes de servicios entregados por los proveedores, para ajustarse a los cronogramas de la Dirección Financiera para efectuar el pago.</v>
      </c>
      <c r="L179" s="44" t="str">
        <f>MID(Tabla111[[#This Row],[UNIDAD DE MEDIDA]],1,9)</f>
        <v>Captura d</v>
      </c>
      <c r="M179" s="193">
        <v>3</v>
      </c>
      <c r="N179" s="200">
        <v>45139</v>
      </c>
      <c r="O179" s="211">
        <v>45291</v>
      </c>
      <c r="P179" s="8">
        <f t="shared" si="12"/>
        <v>21.7</v>
      </c>
      <c r="R179" s="167">
        <f t="shared" si="13"/>
        <v>0</v>
      </c>
      <c r="S179" s="8">
        <f t="shared" si="14"/>
        <v>0</v>
      </c>
      <c r="T179" s="8">
        <f t="shared" si="10"/>
        <v>0</v>
      </c>
      <c r="U179" s="8">
        <f t="shared" si="11"/>
        <v>0</v>
      </c>
      <c r="V179" s="168"/>
      <c r="W179" s="9"/>
      <c r="X179" s="9"/>
    </row>
    <row r="180" spans="1:24" ht="106.5" customHeight="1">
      <c r="A180" s="18" t="s">
        <v>25</v>
      </c>
      <c r="B180" s="18" t="s">
        <v>309</v>
      </c>
      <c r="C180" s="18">
        <v>2019</v>
      </c>
      <c r="D180" s="18" t="str">
        <f>MID(Tabla111[[#This Row],[NO. CONSECUTIVO HALLAZGO
(CÓD. ICBF)]],1,9)</f>
        <v>AF-CGR-20</v>
      </c>
      <c r="E180" s="18" t="s">
        <v>311</v>
      </c>
      <c r="F180" s="18" t="s">
        <v>772</v>
      </c>
      <c r="G180" s="19" t="str">
        <f>MID(Tabla111[[#This Row],[DESCRIPCIÓN DEL HALLAZGO]],1,390)</f>
        <v>HALLAZGO 35.      Principio de publicidad en la contratación – Dirección General – H3 Cas H5 San.  LA GUAJIRA
1.	Publicidad en la contratación Dirección General
La revisión de las carpetas contractuales de la muestra seleccionada, puesta a disposición de la comisión auditora de la CGR por el ICBF como respuesta a los oficios AG8-02 del 06/04/2020, AG8-014 del 11-03-2020 y AG8-20 del 20-0</v>
      </c>
      <c r="H180"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180" s="19" t="s">
        <v>774</v>
      </c>
      <c r="J180" s="19" t="str">
        <f>MID(Tabla111[[#This Row],[ACCIÓN DE MEJORA]],1,390)</f>
        <v xml:space="preserve">Fortalecer el ejercicio de seguimiento al proceso de publicacion contractual </v>
      </c>
      <c r="K180" s="43" t="str">
        <f>MID(Tabla111[[#This Row],[ACTIVIDADES / DESCRIPCIÓN]],1,390)</f>
        <v>Diseñar un cronograma de seguimiento a la contratacion con corte mensualizado.</v>
      </c>
      <c r="L180" s="44" t="str">
        <f>MID(Tabla111[[#This Row],[UNIDAD DE MEDIDA]],1,9)</f>
        <v>Cronogram</v>
      </c>
      <c r="M180" s="193">
        <v>3</v>
      </c>
      <c r="N180" s="195">
        <v>45139</v>
      </c>
      <c r="O180" s="195">
        <v>45290</v>
      </c>
      <c r="P180" s="8">
        <f t="shared" si="12"/>
        <v>21.6</v>
      </c>
      <c r="R180" s="167">
        <f t="shared" si="13"/>
        <v>0</v>
      </c>
      <c r="S180" s="8">
        <f t="shared" si="14"/>
        <v>0</v>
      </c>
      <c r="T180" s="8">
        <f t="shared" si="10"/>
        <v>0</v>
      </c>
      <c r="U180" s="8">
        <f t="shared" si="11"/>
        <v>0</v>
      </c>
      <c r="V180" s="168"/>
      <c r="W180" s="9"/>
      <c r="X180" s="9"/>
    </row>
    <row r="181" spans="1:24" ht="106.5" customHeight="1">
      <c r="A181" s="18" t="s">
        <v>25</v>
      </c>
      <c r="B181" s="18" t="s">
        <v>309</v>
      </c>
      <c r="C181" s="18">
        <v>2019</v>
      </c>
      <c r="D181" s="18" t="str">
        <f>MID(Tabla111[[#This Row],[NO. CONSECUTIVO HALLAZGO
(CÓD. ICBF)]],1,9)</f>
        <v>AF-CGR-20</v>
      </c>
      <c r="E181" s="18" t="s">
        <v>311</v>
      </c>
      <c r="F181" s="18" t="s">
        <v>772</v>
      </c>
      <c r="G181" s="19" t="str">
        <f>MID(Tabla111[[#This Row],[DESCRIPCIÓN DEL HALLAZGO]],1,390)</f>
        <v>HALLAZGO 35.      Principio de publicidad en la contratación – Dirección General – H3 Cas H5 San.  LA GUAJIRA
1.	Publicidad en la contratación Dirección General
La revisión de las carpetas contractuales de la muestra seleccionada, puesta a disposición de la comisión auditora de la CGR por el ICBF como respuesta a los oficios AG8-02 del 06/04/2020, AG8-014 del 11-03-2020 y AG8-20 del 20-0</v>
      </c>
      <c r="H181"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181" s="19" t="s">
        <v>774</v>
      </c>
      <c r="J181" s="19" t="str">
        <f>MID(Tabla111[[#This Row],[ACCIÓN DE MEJORA]],1,390)</f>
        <v xml:space="preserve">Fortalecer el ejercicio de seguimiento al proceso de publicacion contractual </v>
      </c>
      <c r="K181" s="43" t="str">
        <f>MID(Tabla111[[#This Row],[ACTIVIDADES / DESCRIPCIÓN]],1,390)</f>
        <v xml:space="preserve">Verificacion mensualizada en el secop II de la publicacion  de los procesos contratuales </v>
      </c>
      <c r="L181" s="44" t="str">
        <f>MID(Tabla111[[#This Row],[UNIDAD DE MEDIDA]],1,9)</f>
        <v>Certifica</v>
      </c>
      <c r="M181" s="193">
        <v>3</v>
      </c>
      <c r="N181" s="195">
        <v>45139</v>
      </c>
      <c r="O181" s="195">
        <v>45290</v>
      </c>
      <c r="P181" s="8">
        <f t="shared" si="12"/>
        <v>21.6</v>
      </c>
      <c r="R181" s="167">
        <f t="shared" si="13"/>
        <v>0</v>
      </c>
      <c r="S181" s="8">
        <f t="shared" si="14"/>
        <v>0</v>
      </c>
      <c r="T181" s="8">
        <f t="shared" si="10"/>
        <v>0</v>
      </c>
      <c r="U181" s="8">
        <f t="shared" si="11"/>
        <v>0</v>
      </c>
      <c r="V181" s="168"/>
      <c r="W181" s="9"/>
      <c r="X181" s="9"/>
    </row>
    <row r="182" spans="1:24" ht="106.5" customHeight="1">
      <c r="A182" s="8" t="s">
        <v>25</v>
      </c>
      <c r="B182" s="8" t="s">
        <v>36</v>
      </c>
      <c r="C182" s="8">
        <v>2022</v>
      </c>
      <c r="D182" s="18" t="str">
        <f>MID(Tabla111[[#This Row],[NO. CONSECUTIVO HALLAZGO
(CÓD. ICBF)]],1,9)</f>
        <v>AF-CGR-20</v>
      </c>
      <c r="E182" s="8" t="s">
        <v>554</v>
      </c>
      <c r="F182" s="8" t="s">
        <v>822</v>
      </c>
      <c r="G182"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182" s="19" t="str">
        <f>MID(Tabla111[[#This Row],[CAUSA DEL HALLAZGO]],1,390)</f>
        <v>La CGR no especificó causa.</v>
      </c>
      <c r="I182" s="9" t="s">
        <v>824</v>
      </c>
      <c r="J182" s="19" t="str">
        <f>MID(Tabla111[[#This Row],[ACCIÓN DE MEJORA]],1,390)</f>
        <v>Realizar los  registros manuales del deterioro de los dos inmuebles</v>
      </c>
      <c r="K182" s="43" t="str">
        <f>MID(Tabla111[[#This Row],[ACTIVIDADES / DESCRIPCIÓN]],1,390)</f>
        <v>1. Dar de baja los inmueble de acuerdo al deterioro realizado mediante los avaluos en el aplicativo SEVEN</v>
      </c>
      <c r="L182" s="44" t="str">
        <f>MID(Tabla111[[#This Row],[UNIDAD DE MEDIDA]],1,9)</f>
        <v>Comproban</v>
      </c>
      <c r="M182" s="193">
        <v>2</v>
      </c>
      <c r="N182" s="197">
        <v>45139</v>
      </c>
      <c r="O182" s="197">
        <v>45199</v>
      </c>
      <c r="P182" s="8">
        <f t="shared" si="12"/>
        <v>8.6</v>
      </c>
      <c r="R182" s="167">
        <f t="shared" si="13"/>
        <v>0</v>
      </c>
      <c r="S182" s="8">
        <f t="shared" si="14"/>
        <v>0</v>
      </c>
      <c r="T182" s="8">
        <f t="shared" si="10"/>
        <v>0</v>
      </c>
      <c r="U182" s="8">
        <f t="shared" si="11"/>
        <v>0</v>
      </c>
      <c r="V182" s="168"/>
      <c r="W182" s="9"/>
      <c r="X182" s="9"/>
    </row>
    <row r="183" spans="1:24" ht="106.5" customHeight="1">
      <c r="A183" s="12" t="s">
        <v>25</v>
      </c>
      <c r="B183" s="12" t="s">
        <v>36</v>
      </c>
      <c r="C183" s="12">
        <v>2022</v>
      </c>
      <c r="D183" s="18" t="str">
        <f>MID(Tabla111[[#This Row],[NO. CONSECUTIVO HALLAZGO
(CÓD. ICBF)]],1,9)</f>
        <v>AF-CGR-20</v>
      </c>
      <c r="E183" s="12" t="s">
        <v>605</v>
      </c>
      <c r="F183" s="12" t="s">
        <v>822</v>
      </c>
      <c r="G183"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83" s="19" t="str">
        <f>MID(Tabla111[[#This Row],[CAUSA DEL HALLAZGO]],1,390)</f>
        <v>La CGR no especificó causa.</v>
      </c>
      <c r="I183" s="100" t="s">
        <v>829</v>
      </c>
      <c r="J183" s="19" t="str">
        <f>MID(Tabla111[[#This Row],[ACCIÓN DE MEJORA]],1,390)</f>
        <v xml:space="preserve">Fortalecer el Seguimiento al opotuno reporte de las novedades referidas a  las provisiones contables de los procesos judiciales
 </v>
      </c>
      <c r="K183" s="43" t="str">
        <f>MID(Tabla111[[#This Row],[ACTIVIDADES / DESCRIPCIÓN]],1,390)</f>
        <v>Relizar Mesa de Trabajo Trimestral con los integrantes del grupo jurídico de la Regional liderada por el coordinador  para verificar estado de procesos judiciales y novedades contables que deban ser reportadas el grupo financiero</v>
      </c>
      <c r="L183" s="44" t="str">
        <f>MID(Tabla111[[#This Row],[UNIDAD DE MEDIDA]],1,9)</f>
        <v xml:space="preserve">Acta  de </v>
      </c>
      <c r="M183" s="193">
        <v>4</v>
      </c>
      <c r="N183" s="200">
        <v>45139</v>
      </c>
      <c r="O183" s="200">
        <v>45504</v>
      </c>
      <c r="P183" s="8">
        <f t="shared" si="12"/>
        <v>52.1</v>
      </c>
      <c r="R183" s="167">
        <f t="shared" si="13"/>
        <v>0</v>
      </c>
      <c r="S183" s="8">
        <f t="shared" si="14"/>
        <v>0</v>
      </c>
      <c r="T183" s="8">
        <f t="shared" si="10"/>
        <v>0</v>
      </c>
      <c r="U183" s="8">
        <f t="shared" si="11"/>
        <v>0</v>
      </c>
      <c r="V183" s="168"/>
      <c r="W183" s="9"/>
      <c r="X183" s="9"/>
    </row>
    <row r="184" spans="1:24" ht="106.5" customHeight="1">
      <c r="A184" s="12" t="s">
        <v>25</v>
      </c>
      <c r="B184" s="12" t="s">
        <v>36</v>
      </c>
      <c r="C184" s="12">
        <v>2022</v>
      </c>
      <c r="D184" s="18" t="str">
        <f>MID(Tabla111[[#This Row],[NO. CONSECUTIVO HALLAZGO
(CÓD. ICBF)]],1,9)</f>
        <v>AF-CGR-20</v>
      </c>
      <c r="E184" s="12" t="s">
        <v>605</v>
      </c>
      <c r="F184" s="12" t="s">
        <v>822</v>
      </c>
      <c r="G184"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84" s="19" t="str">
        <f>MID(Tabla111[[#This Row],[CAUSA DEL HALLAZGO]],1,390)</f>
        <v>La CGR no especificó causa.</v>
      </c>
      <c r="I184" s="100" t="s">
        <v>829</v>
      </c>
      <c r="J184" s="19" t="str">
        <f>MID(Tabla111[[#This Row],[ACCIÓN DE MEJORA]],1,390)</f>
        <v>Fortalecer el Seguimiento al opotuno reporte de las novedades referidas a  las provisiones contables de los procesos judiciales</v>
      </c>
      <c r="K184" s="43" t="str">
        <f>MID(Tabla111[[#This Row],[ACTIVIDADES / DESCRIPCIÓN]],1,390)</f>
        <v>2. Presentar Informe de procesos judiciales que se encuentran en etapa de fallo al comité de gestión y desempeño ampliado para su seguimiento</v>
      </c>
      <c r="L184" s="44" t="str">
        <f>MID(Tabla111[[#This Row],[UNIDAD DE MEDIDA]],1,9)</f>
        <v>Acta de c</v>
      </c>
      <c r="M184" s="193">
        <v>4</v>
      </c>
      <c r="N184" s="200">
        <v>45139</v>
      </c>
      <c r="O184" s="200">
        <v>45504</v>
      </c>
      <c r="P184" s="8">
        <f t="shared" si="12"/>
        <v>52.1</v>
      </c>
      <c r="R184" s="167">
        <f t="shared" si="13"/>
        <v>0</v>
      </c>
      <c r="S184" s="8">
        <f t="shared" si="14"/>
        <v>0</v>
      </c>
      <c r="T184" s="8">
        <f t="shared" si="10"/>
        <v>0</v>
      </c>
      <c r="U184" s="8">
        <f t="shared" si="11"/>
        <v>0</v>
      </c>
      <c r="V184" s="168"/>
      <c r="W184" s="9"/>
      <c r="X184" s="9"/>
    </row>
    <row r="185" spans="1:24" ht="106.5" customHeight="1">
      <c r="A185" s="12" t="s">
        <v>25</v>
      </c>
      <c r="B185" s="12" t="s">
        <v>36</v>
      </c>
      <c r="C185" s="12">
        <v>2022</v>
      </c>
      <c r="D185" s="18" t="str">
        <f>MID(Tabla111[[#This Row],[NO. CONSECUTIVO HALLAZGO
(CÓD. ICBF)]],1,9)</f>
        <v>AF-CGR-20</v>
      </c>
      <c r="E185" s="12" t="s">
        <v>605</v>
      </c>
      <c r="F185" s="12" t="s">
        <v>822</v>
      </c>
      <c r="G185"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85" s="19" t="str">
        <f>MID(Tabla111[[#This Row],[CAUSA DEL HALLAZGO]],1,390)</f>
        <v>La CGR no especificó causa.</v>
      </c>
      <c r="I185" s="100" t="s">
        <v>829</v>
      </c>
      <c r="J185" s="19" t="str">
        <f>MID(Tabla111[[#This Row],[ACCIÓN DE MEJORA]],1,390)</f>
        <v>Fortalecer el Seguimiento al opotuno reporte de las novedades referidas a  las provisiones contables de los procesos judiciales</v>
      </c>
      <c r="K185" s="43" t="str">
        <f>MID(Tabla111[[#This Row],[ACTIVIDADES / DESCRIPCIÓN]],1,390)</f>
        <v>3. Remitir Informes Parciales de procesos Judiciales  al grupo financiero  trimestrales</v>
      </c>
      <c r="L185" s="44" t="str">
        <f>MID(Tabla111[[#This Row],[UNIDAD DE MEDIDA]],1,9)</f>
        <v>Informe</v>
      </c>
      <c r="M185" s="193">
        <v>4</v>
      </c>
      <c r="N185" s="200">
        <v>45139</v>
      </c>
      <c r="O185" s="200">
        <v>45504</v>
      </c>
      <c r="P185" s="8">
        <f t="shared" si="12"/>
        <v>52.1</v>
      </c>
      <c r="R185" s="167">
        <f t="shared" si="13"/>
        <v>0</v>
      </c>
      <c r="S185" s="8">
        <f t="shared" si="14"/>
        <v>0</v>
      </c>
      <c r="T185" s="8">
        <f t="shared" si="10"/>
        <v>0</v>
      </c>
      <c r="U185" s="8">
        <f t="shared" si="11"/>
        <v>0</v>
      </c>
      <c r="V185" s="168"/>
      <c r="W185" s="9"/>
      <c r="X185" s="9"/>
    </row>
    <row r="186" spans="1:24" ht="106.5" customHeight="1">
      <c r="A186" s="12" t="s">
        <v>25</v>
      </c>
      <c r="B186" s="12" t="s">
        <v>36</v>
      </c>
      <c r="C186" s="12">
        <v>2022</v>
      </c>
      <c r="D186" s="18" t="str">
        <f>MID(Tabla111[[#This Row],[NO. CONSECUTIVO HALLAZGO
(CÓD. ICBF)]],1,9)</f>
        <v>AF-CGR-20</v>
      </c>
      <c r="E186" s="12" t="s">
        <v>605</v>
      </c>
      <c r="F186" s="12" t="s">
        <v>822</v>
      </c>
      <c r="G186"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86" s="19" t="str">
        <f>MID(Tabla111[[#This Row],[CAUSA DEL HALLAZGO]],1,390)</f>
        <v>La CGR no especificó causa.</v>
      </c>
      <c r="I186" s="100" t="s">
        <v>829</v>
      </c>
      <c r="J186" s="19" t="str">
        <f>MID(Tabla111[[#This Row],[ACCIÓN DE MEJORA]],1,390)</f>
        <v>Fortalecer el Seguimiento al opotuno reporte de las novedades referidas a  las provisiones contables de los procesos judiciales</v>
      </c>
      <c r="K186" s="43" t="str">
        <f>MID(Tabla111[[#This Row],[ACTIVIDADES / DESCRIPCIÓN]],1,390)</f>
        <v>4. Realizar   grupo de estudio en el Grupo Jurídico de la Resolución 5050 de 2017, con el fin de analizar  los calculos de la provisión contable en procesos judiciales.</v>
      </c>
      <c r="L186" s="44" t="str">
        <f>MID(Tabla111[[#This Row],[UNIDAD DE MEDIDA]],1,9)</f>
        <v>Acta y li</v>
      </c>
      <c r="M186" s="193">
        <v>1</v>
      </c>
      <c r="N186" s="200">
        <v>45139</v>
      </c>
      <c r="O186" s="200">
        <v>45291</v>
      </c>
      <c r="P186" s="8">
        <f t="shared" si="12"/>
        <v>21.7</v>
      </c>
      <c r="R186" s="167">
        <f t="shared" si="13"/>
        <v>0</v>
      </c>
      <c r="S186" s="8">
        <f t="shared" si="14"/>
        <v>0</v>
      </c>
      <c r="T186" s="8">
        <f t="shared" si="10"/>
        <v>0</v>
      </c>
      <c r="U186" s="8">
        <f t="shared" si="11"/>
        <v>0</v>
      </c>
      <c r="V186" s="168"/>
      <c r="W186" s="9"/>
      <c r="X186" s="9"/>
    </row>
    <row r="187" spans="1:24" ht="106.5" customHeight="1">
      <c r="A187" s="8" t="s">
        <v>25</v>
      </c>
      <c r="B187" s="8" t="s">
        <v>36</v>
      </c>
      <c r="C187" s="8">
        <v>2022</v>
      </c>
      <c r="D187" s="18" t="str">
        <f>MID(Tabla111[[#This Row],[NO. CONSECUTIVO HALLAZGO
(CÓD. ICBF)]],1,9)</f>
        <v>AF-CGR-20</v>
      </c>
      <c r="E187" s="8" t="s">
        <v>459</v>
      </c>
      <c r="F187" s="8" t="s">
        <v>822</v>
      </c>
      <c r="G187"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87"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87" s="9" t="s">
        <v>838</v>
      </c>
      <c r="J187" s="19" t="str">
        <f>MID(Tabla111[[#This Row],[ACCIÓN DE MEJORA]],1,390)</f>
        <v>Fortalecer los controles de  seguimiento, revisión presupuestal y oportunidad en liberación de saldos</v>
      </c>
      <c r="K187" s="43" t="str">
        <f>MID(Tabla111[[#This Row],[ACTIVIDADES / DESCRIPCIÓN]],1,390)</f>
        <v>1. Mesas de trabajo bimestral con la participación de los supervisores y sus apoyos financieros para presentar  a control y seguimiento del grupo de Asistencia Técnica y Grupo financiero del estado de la ejecución presupuestal, identificarl las inejecuciones y posibles liberaciones de saldos  para presentar al comite de gestión y desempeño basico, referido al 20% de los contratos de apor</v>
      </c>
      <c r="L187" s="44" t="str">
        <f>MID(Tabla111[[#This Row],[UNIDAD DE MEDIDA]],1,9)</f>
        <v>informe d</v>
      </c>
      <c r="M187" s="193">
        <v>5</v>
      </c>
      <c r="N187" s="197">
        <v>45139</v>
      </c>
      <c r="O187" s="197">
        <v>45504</v>
      </c>
      <c r="P187" s="8">
        <f t="shared" si="12"/>
        <v>52.1</v>
      </c>
      <c r="R187" s="167">
        <f t="shared" si="13"/>
        <v>0</v>
      </c>
      <c r="S187" s="8">
        <f t="shared" si="14"/>
        <v>0</v>
      </c>
      <c r="T187" s="8">
        <f t="shared" si="10"/>
        <v>0</v>
      </c>
      <c r="U187" s="8">
        <f t="shared" si="11"/>
        <v>0</v>
      </c>
      <c r="V187" s="168"/>
      <c r="W187" s="9"/>
      <c r="X187" s="9"/>
    </row>
    <row r="188" spans="1:24" ht="106.5" customHeight="1">
      <c r="A188" s="8" t="s">
        <v>25</v>
      </c>
      <c r="B188" s="8" t="s">
        <v>36</v>
      </c>
      <c r="C188" s="8">
        <v>2022</v>
      </c>
      <c r="D188" s="18" t="str">
        <f>MID(Tabla111[[#This Row],[NO. CONSECUTIVO HALLAZGO
(CÓD. ICBF)]],1,9)</f>
        <v>AF-CGR-20</v>
      </c>
      <c r="E188" s="8" t="s">
        <v>459</v>
      </c>
      <c r="F188" s="8" t="s">
        <v>822</v>
      </c>
      <c r="G188"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88"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88" s="9" t="s">
        <v>838</v>
      </c>
      <c r="J188" s="19" t="str">
        <f>MID(Tabla111[[#This Row],[ACCIÓN DE MEJORA]],1,390)</f>
        <v>Fortalecer los controles de  seguimiento, revisión presupuestal y oportunidad en liberación de saldos</v>
      </c>
      <c r="K188" s="43" t="str">
        <f>MID(Tabla111[[#This Row],[ACTIVIDADES / DESCRIPCIÓN]],1,390)</f>
        <v xml:space="preserve"> 2. Realizar seguimiento mensual en el marco de Comite Regional de Gestión y Desempeño Basico a los saldos de los compromisos, contratos pendientes por liquidar, y reservas pendientes por ejecutar.</v>
      </c>
      <c r="L188" s="44" t="str">
        <f>MID(Tabla111[[#This Row],[UNIDAD DE MEDIDA]],1,9)</f>
        <v>Acta de C</v>
      </c>
      <c r="M188" s="193">
        <v>12</v>
      </c>
      <c r="N188" s="197">
        <v>45139</v>
      </c>
      <c r="O188" s="197">
        <v>45504</v>
      </c>
      <c r="P188" s="8">
        <f t="shared" si="12"/>
        <v>52.1</v>
      </c>
      <c r="R188" s="167">
        <f t="shared" si="13"/>
        <v>0</v>
      </c>
      <c r="S188" s="8">
        <f t="shared" si="14"/>
        <v>0</v>
      </c>
      <c r="T188" s="8">
        <f t="shared" si="10"/>
        <v>0</v>
      </c>
      <c r="U188" s="8">
        <f t="shared" si="11"/>
        <v>0</v>
      </c>
      <c r="V188" s="168"/>
      <c r="W188" s="9"/>
      <c r="X188" s="9"/>
    </row>
    <row r="189" spans="1:24" ht="106.5" customHeight="1">
      <c r="A189" s="8" t="s">
        <v>25</v>
      </c>
      <c r="B189" s="8" t="s">
        <v>36</v>
      </c>
      <c r="C189" s="8">
        <v>2022</v>
      </c>
      <c r="D189" s="18" t="str">
        <f>MID(Tabla111[[#This Row],[NO. CONSECUTIVO HALLAZGO
(CÓD. ICBF)]],1,9)</f>
        <v>AF-CGR-20</v>
      </c>
      <c r="E189" s="8" t="s">
        <v>459</v>
      </c>
      <c r="F189" s="8" t="s">
        <v>822</v>
      </c>
      <c r="G189"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189"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189" s="9" t="s">
        <v>838</v>
      </c>
      <c r="J189" s="19" t="str">
        <f>MID(Tabla111[[#This Row],[ACCIÓN DE MEJORA]],1,390)</f>
        <v>Fortalecer los controles de  seguimiento, revisión presupuestal y oportunidad en liberación de saldos</v>
      </c>
      <c r="K189" s="43" t="str">
        <f>MID(Tabla111[[#This Row],[ACTIVIDADES / DESCRIPCIÓN]],1,390)</f>
        <v>3. Presentar Informe al comité de gestiion y desempeño del resultado de las mesas de trabajo  con los supervisores y equipos de supervisión del seguimiento presupuestal de los contratos de aporte de la Regional</v>
      </c>
      <c r="L189" s="44" t="str">
        <f>MID(Tabla111[[#This Row],[UNIDAD DE MEDIDA]],1,9)</f>
        <v>Correo el</v>
      </c>
      <c r="M189" s="193">
        <v>5</v>
      </c>
      <c r="N189" s="197">
        <v>45139</v>
      </c>
      <c r="O189" s="197">
        <v>45504</v>
      </c>
      <c r="P189" s="8">
        <f t="shared" si="12"/>
        <v>52.1</v>
      </c>
      <c r="R189" s="167">
        <f t="shared" si="13"/>
        <v>0</v>
      </c>
      <c r="S189" s="8">
        <f t="shared" si="14"/>
        <v>0</v>
      </c>
      <c r="T189" s="8">
        <f t="shared" si="10"/>
        <v>0</v>
      </c>
      <c r="U189" s="8">
        <f t="shared" si="11"/>
        <v>0</v>
      </c>
      <c r="V189" s="168"/>
      <c r="W189" s="9"/>
      <c r="X189" s="9"/>
    </row>
    <row r="190" spans="1:24" ht="106.5" customHeight="1">
      <c r="A190" s="8" t="s">
        <v>25</v>
      </c>
      <c r="B190" s="8" t="s">
        <v>26</v>
      </c>
      <c r="C190" s="8">
        <v>2018</v>
      </c>
      <c r="D190" s="18" t="str">
        <f>MID(Tabla111[[#This Row],[NO. CONSECUTIVO HALLAZGO
(CÓD. ICBF)]],1,9)</f>
        <v>AF-CGR-20</v>
      </c>
      <c r="E190" s="8" t="s">
        <v>846</v>
      </c>
      <c r="F190" s="8" t="s">
        <v>822</v>
      </c>
      <c r="G190" s="19" t="str">
        <f>MID(Tabla111[[#This Row],[DESCRIPCIÓN DEL HALLAZGO]],1,390)</f>
        <v>HALLAZGO 18.  Actualización valor de los Activos (A-D) H8 Meta
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v>
      </c>
      <c r="H190" s="19" t="str">
        <f>MID(Tabla111[[#This Row],[CAUSA DEL HALLAZGO]],1,390)</f>
        <v>Activo registrado al valor de su adquisición.</v>
      </c>
      <c r="I190" s="9" t="s">
        <v>120</v>
      </c>
      <c r="J190" s="19" t="str">
        <f>MID(Tabla111[[#This Row],[ACCIÓN DE MEJORA]],1,390)</f>
        <v>Imposibilidad de identificar físicamente el bien a fin de poder efectuar un cálculo para actualizar del valor real del inmueble.</v>
      </c>
      <c r="K190" s="43" t="str">
        <f>MID(Tabla111[[#This Row],[ACTIVIDADES / DESCRIPCIÓN]],1,390)</f>
        <v>1. Reunión bimestral  con el grupo de gestión de bienes  con el fin de conocer el estado del proceso del hallazgo hasta que se logre definir la situación del inmueble.</v>
      </c>
      <c r="L190" s="44" t="str">
        <f>MID(Tabla111[[#This Row],[UNIDAD DE MEDIDA]],1,9)</f>
        <v>Acta Reun</v>
      </c>
      <c r="M190" s="193">
        <v>6</v>
      </c>
      <c r="N190" s="197">
        <v>45139</v>
      </c>
      <c r="O190" s="197">
        <v>45504</v>
      </c>
      <c r="P190" s="8">
        <f t="shared" si="12"/>
        <v>52.1</v>
      </c>
      <c r="R190" s="167">
        <f t="shared" si="13"/>
        <v>0</v>
      </c>
      <c r="S190" s="8">
        <f t="shared" si="14"/>
        <v>0</v>
      </c>
      <c r="T190" s="8">
        <f t="shared" si="10"/>
        <v>0</v>
      </c>
      <c r="U190" s="8">
        <f t="shared" si="11"/>
        <v>0</v>
      </c>
      <c r="V190" s="168"/>
      <c r="W190" s="9"/>
      <c r="X190" s="9"/>
    </row>
    <row r="191" spans="1:24" ht="106.5" customHeight="1">
      <c r="A191" s="18" t="s">
        <v>25</v>
      </c>
      <c r="B191" s="18" t="s">
        <v>73</v>
      </c>
      <c r="C191" s="18">
        <v>2021</v>
      </c>
      <c r="D191" s="18" t="str">
        <f>MID(Tabla111[[#This Row],[NO. CONSECUTIVO HALLAZGO
(CÓD. ICBF)]],1,9)</f>
        <v>AF-CGR-20</v>
      </c>
      <c r="E191" s="18" t="s">
        <v>852</v>
      </c>
      <c r="F191" s="18" t="s">
        <v>853</v>
      </c>
      <c r="G191" s="19" t="str">
        <f>MID(Tabla111[[#This Row],[DESCRIPCIÓN DEL HALLAZGO]],1,390)</f>
        <v>Hallazgo N° 17. Oportunidad en los registros de provisiones (Dirección General)
El proceso judicial 25000233600020130154700, fue fallado favorable en primera y segunda instancia el 2018/05/04 y 2021/10/11 y se estableció como última actuación “Sentencia”.
Al respecto dado que se ha fallado en primera y segunda instancia a favor del ICBF, la Resolución 5050 en su artículo quinto establece</v>
      </c>
      <c r="H191" s="19" t="str">
        <f>MID(Tabla111[[#This Row],[CAUSA DEL HALLAZGO]],1,390)</f>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v>
      </c>
      <c r="I191" s="19" t="s">
        <v>856</v>
      </c>
      <c r="J191" s="19" t="str">
        <f>MID(Tabla111[[#This Row],[ACCIÓN DE MEJORA]],1,390)</f>
        <v>Implementar estrategia de simplificación de trámites para la contabilidad de los procesos jurídicos.</v>
      </c>
      <c r="K191" s="43" t="str">
        <f>MID(Tabla111[[#This Row],[ACTIVIDADES / DESCRIPCIÓN]],1,390)</f>
        <v>Proponer a la Dirección Financiera cómo líder del proceso de Gestión Financiera, la modificación de los documentos del Sistema de Gestión para implementar la simplificación del trámite, con la centralización de la contabilidad de los procesos jurídicos.</v>
      </c>
      <c r="L191" s="44" t="str">
        <f>MID(Tabla111[[#This Row],[UNIDAD DE MEDIDA]],1,9)</f>
        <v>Propuesta</v>
      </c>
      <c r="M191" s="193">
        <v>1</v>
      </c>
      <c r="N191" s="195">
        <v>45139</v>
      </c>
      <c r="O191" s="195">
        <v>45199</v>
      </c>
      <c r="P191" s="8">
        <f t="shared" si="12"/>
        <v>8.6</v>
      </c>
      <c r="R191" s="167">
        <f t="shared" si="13"/>
        <v>0</v>
      </c>
      <c r="S191" s="8">
        <f t="shared" si="14"/>
        <v>0</v>
      </c>
      <c r="T191" s="8">
        <f t="shared" si="10"/>
        <v>0</v>
      </c>
      <c r="U191" s="8">
        <f t="shared" si="11"/>
        <v>0</v>
      </c>
      <c r="V191" s="168"/>
      <c r="W191" s="9"/>
      <c r="X191" s="9"/>
    </row>
    <row r="192" spans="1:24" ht="106.5" customHeight="1">
      <c r="A192" s="18" t="s">
        <v>25</v>
      </c>
      <c r="B192" s="18" t="s">
        <v>73</v>
      </c>
      <c r="C192" s="18">
        <v>2021</v>
      </c>
      <c r="D192" s="18" t="str">
        <f>MID(Tabla111[[#This Row],[NO. CONSECUTIVO HALLAZGO
(CÓD. ICBF)]],1,9)</f>
        <v>AF-CGR-20</v>
      </c>
      <c r="E192" s="18" t="s">
        <v>852</v>
      </c>
      <c r="F192" s="18" t="s">
        <v>853</v>
      </c>
      <c r="G192" s="19" t="str">
        <f>MID(Tabla111[[#This Row],[DESCRIPCIÓN DEL HALLAZGO]],1,390)</f>
        <v>Hallazgo N° 17. Oportunidad en los registros de provisiones (Dirección General)
El proceso judicial 25000233600020130154700, fue fallado favorable en primera y segunda instancia el 2018/05/04 y 2021/10/11 y se estableció como última actuación “Sentencia”.
Al respecto dado que se ha fallado en primera y segunda instancia a favor del ICBF, la Resolución 5050 en su artículo quinto establece</v>
      </c>
      <c r="H192" s="19" t="str">
        <f>MID(Tabla111[[#This Row],[CAUSA DEL HALLAZGO]],1,390)</f>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v>
      </c>
      <c r="I192" s="19" t="s">
        <v>856</v>
      </c>
      <c r="J192" s="19" t="str">
        <f>MID(Tabla111[[#This Row],[ACCIÓN DE MEJORA]],1,390)</f>
        <v>Implementar estrategia de simplificación de trámites para la contabilidad de los procesos jurídicos.</v>
      </c>
      <c r="K192" s="43" t="str">
        <f>MID(Tabla111[[#This Row],[ACTIVIDADES / DESCRIPCIÓN]],1,390)</f>
        <v>Implementar la estrategia de simplificación, con la centralización de la contabilidad de los procesos jurídicos.</v>
      </c>
      <c r="L192" s="44" t="str">
        <f>MID(Tabla111[[#This Row],[UNIDAD DE MEDIDA]],1,9)</f>
        <v>Informe F</v>
      </c>
      <c r="M192" s="193">
        <v>2</v>
      </c>
      <c r="N192" s="195">
        <v>45261</v>
      </c>
      <c r="O192" s="195">
        <v>45321</v>
      </c>
      <c r="P192" s="8">
        <f t="shared" si="12"/>
        <v>8.6</v>
      </c>
      <c r="R192" s="167">
        <f t="shared" si="13"/>
        <v>0</v>
      </c>
      <c r="S192" s="8">
        <f t="shared" si="14"/>
        <v>0</v>
      </c>
      <c r="T192" s="8">
        <f t="shared" si="10"/>
        <v>0</v>
      </c>
      <c r="U192" s="8">
        <f t="shared" si="11"/>
        <v>0</v>
      </c>
      <c r="V192" s="168"/>
      <c r="W192" s="9"/>
      <c r="X192" s="9"/>
    </row>
    <row r="193" spans="1:24" ht="106.5" customHeight="1">
      <c r="A193" s="18" t="s">
        <v>25</v>
      </c>
      <c r="B193" s="18" t="s">
        <v>73</v>
      </c>
      <c r="C193" s="18">
        <v>2021</v>
      </c>
      <c r="D193" s="18" t="str">
        <f>MID(Tabla111[[#This Row],[NO. CONSECUTIVO HALLAZGO
(CÓD. ICBF)]],1,9)</f>
        <v>AF-CGR-20</v>
      </c>
      <c r="E193" s="18" t="s">
        <v>852</v>
      </c>
      <c r="F193" s="18" t="s">
        <v>853</v>
      </c>
      <c r="G193" s="19" t="str">
        <f>MID(Tabla111[[#This Row],[DESCRIPCIÓN DEL HALLAZGO]],1,390)</f>
        <v>Hallazgo N° 17. Oportunidad en los registros de provisiones (Dirección General)
El proceso judicial 25000233600020130154700, fue fallado favorable en primera y segunda instancia el 2018/05/04 y 2021/10/11 y se estableció como última actuación “Sentencia”.
Al respecto dado que se ha fallado en primera y segunda instancia a favor del ICBF, la Resolución 5050 en su artículo quinto establece</v>
      </c>
      <c r="H193" s="19" t="str">
        <f>MID(Tabla111[[#This Row],[CAUSA DEL HALLAZGO]],1,390)</f>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v>
      </c>
      <c r="I193" s="19" t="s">
        <v>856</v>
      </c>
      <c r="J193" s="19" t="str">
        <f>MID(Tabla111[[#This Row],[ACCIÓN DE MEJORA]],1,390)</f>
        <v>Identificar con antelación los procesos a los que se les debe calificar el riesgo en eKOGUI y realizar provisión contable.</v>
      </c>
      <c r="K193" s="43" t="str">
        <f>MID(Tabla111[[#This Row],[ACTIVIDADES / DESCRIPCIÓN]],1,390)</f>
        <v>Remitir correo durante los primeros 5 días del  mes a los Directores Regionales, Coordinadores Jurídicos y Apoderados, informando los procesos a los que se les debe calificar el riesgo en Ekogui y realizar movimiento contable en el mes.</v>
      </c>
      <c r="L193" s="44" t="str">
        <f>MID(Tabla111[[#This Row],[UNIDAD DE MEDIDA]],1,9)</f>
        <v>Correo el</v>
      </c>
      <c r="M193" s="193">
        <v>4</v>
      </c>
      <c r="N193" s="195">
        <v>45139</v>
      </c>
      <c r="O193" s="195">
        <v>45260</v>
      </c>
      <c r="P193" s="8">
        <f t="shared" si="12"/>
        <v>17.3</v>
      </c>
      <c r="R193" s="167">
        <f t="shared" si="13"/>
        <v>0</v>
      </c>
      <c r="S193" s="8">
        <f t="shared" si="14"/>
        <v>0</v>
      </c>
      <c r="T193" s="8">
        <f t="shared" si="10"/>
        <v>0</v>
      </c>
      <c r="U193" s="8">
        <f t="shared" si="11"/>
        <v>0</v>
      </c>
      <c r="V193" s="168"/>
      <c r="W193" s="9"/>
      <c r="X193" s="9"/>
    </row>
    <row r="194" spans="1:24" ht="106.5" customHeight="1">
      <c r="A194" s="18" t="s">
        <v>25</v>
      </c>
      <c r="B194" s="18" t="s">
        <v>73</v>
      </c>
      <c r="C194" s="18">
        <v>2021</v>
      </c>
      <c r="D194" s="18" t="str">
        <f>MID(Tabla111[[#This Row],[NO. CONSECUTIVO HALLAZGO
(CÓD. ICBF)]],1,9)</f>
        <v>AF-CGR-20</v>
      </c>
      <c r="E194" s="18" t="s">
        <v>852</v>
      </c>
      <c r="F194" s="18" t="s">
        <v>853</v>
      </c>
      <c r="G194" s="19" t="str">
        <f>MID(Tabla111[[#This Row],[DESCRIPCIÓN DEL HALLAZGO]],1,390)</f>
        <v>Hallazgo N° 17. Oportunidad en los registros de provisiones (Dirección General)
El proceso judicial 25000233600020130154700, fue fallado favorable en primera y segunda instancia el 2018/05/04 y 2021/10/11 y se estableció como última actuación “Sentencia”.
Al respecto dado que se ha fallado en primera y segunda instancia a favor del ICBF, la Resolución 5050 en su artículo quinto establece</v>
      </c>
      <c r="H194" s="19" t="str">
        <f>MID(Tabla111[[#This Row],[CAUSA DEL HALLAZGO]],1,390)</f>
        <v>Con lo anterior se evidencias deficiencias en el control interno contable, debilidad en el seguimiento y oportuno reporte al área de contabilidad para realizar los ajustes respectivos, máxime que los seguimientos se realizan de forma trimestral y ya para el reporte de diciembre no debería estar incluido en lo informado por el área jurídica al área contable,</v>
      </c>
      <c r="I194" s="19" t="s">
        <v>856</v>
      </c>
      <c r="J194" s="19" t="str">
        <f>MID(Tabla111[[#This Row],[ACCIÓN DE MEJORA]],1,390)</f>
        <v>Evaluar la calificación del riesgo y los movimientos contables de los procesos jurídicos.</v>
      </c>
      <c r="K194" s="43" t="str">
        <f>MID(Tabla111[[#This Row],[ACTIVIDADES / DESCRIPCIÓN]],1,390)</f>
        <v>Evaluar a la Direcciones Regionales y al Grupo de Representación Judicial a través del Indicador A7-PA5-07</v>
      </c>
      <c r="L194" s="44" t="str">
        <f>MID(Tabla111[[#This Row],[UNIDAD DE MEDIDA]],1,9)</f>
        <v>Resultado</v>
      </c>
      <c r="M194" s="193">
        <v>2</v>
      </c>
      <c r="N194" s="195">
        <v>45139</v>
      </c>
      <c r="O194" s="195">
        <v>45350</v>
      </c>
      <c r="P194" s="8">
        <f t="shared" si="12"/>
        <v>30.1</v>
      </c>
      <c r="R194" s="167">
        <f t="shared" si="13"/>
        <v>0</v>
      </c>
      <c r="S194" s="8">
        <f t="shared" si="14"/>
        <v>0</v>
      </c>
      <c r="T194" s="8">
        <f t="shared" si="10"/>
        <v>0</v>
      </c>
      <c r="U194" s="8">
        <f t="shared" si="11"/>
        <v>0</v>
      </c>
      <c r="V194" s="168"/>
      <c r="W194" s="9"/>
      <c r="X194" s="9"/>
    </row>
    <row r="195" spans="1:24" ht="106.5" customHeight="1">
      <c r="A195" s="18" t="s">
        <v>25</v>
      </c>
      <c r="B195" s="18" t="s">
        <v>36</v>
      </c>
      <c r="C195" s="18">
        <v>2022</v>
      </c>
      <c r="D195" s="18" t="str">
        <f>MID(Tabla111[[#This Row],[NO. CONSECUTIVO HALLAZGO
(CÓD. ICBF)]],1,9)</f>
        <v>AF-CGR-20</v>
      </c>
      <c r="E195" s="18" t="s">
        <v>605</v>
      </c>
      <c r="F195" s="18" t="s">
        <v>853</v>
      </c>
      <c r="G195"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95" s="19" t="str">
        <f>MID(Tabla111[[#This Row],[CAUSA DEL HALLAZGO]],1,390)</f>
        <v>La CGR no especificó causa.</v>
      </c>
      <c r="I195" s="19" t="s">
        <v>856</v>
      </c>
      <c r="J195" s="19" t="str">
        <f>MID(Tabla111[[#This Row],[ACCIÓN DE MEJORA]],1,390)</f>
        <v>Implementar estrategia de simplificación de trámites para la contabilidad de los procesos jurídicos.</v>
      </c>
      <c r="K195" s="43" t="str">
        <f>MID(Tabla111[[#This Row],[ACTIVIDADES / DESCRIPCIÓN]],1,390)</f>
        <v>Proponer a la Dirección Financiera cómo líder del proceso de Gestión Financiera, la modificación de los documentos del Sistema de Gestión para implementar la simplificación del trámite, con la centralización de la contabilidad de los procesos jurídicos.</v>
      </c>
      <c r="L195" s="44" t="str">
        <f>MID(Tabla111[[#This Row],[UNIDAD DE MEDIDA]],1,9)</f>
        <v>Propuesta</v>
      </c>
      <c r="M195" s="193">
        <v>1</v>
      </c>
      <c r="N195" s="195">
        <v>45139</v>
      </c>
      <c r="O195" s="195">
        <v>45199</v>
      </c>
      <c r="P195" s="8">
        <f t="shared" si="12"/>
        <v>8.6</v>
      </c>
      <c r="R195" s="167">
        <f t="shared" si="13"/>
        <v>0</v>
      </c>
      <c r="S195" s="8">
        <f t="shared" si="14"/>
        <v>0</v>
      </c>
      <c r="T195" s="8">
        <f t="shared" si="10"/>
        <v>0</v>
      </c>
      <c r="U195" s="8">
        <f t="shared" si="11"/>
        <v>0</v>
      </c>
      <c r="V195" s="168"/>
      <c r="W195" s="9"/>
      <c r="X195" s="9"/>
    </row>
    <row r="196" spans="1:24" ht="106.5" customHeight="1">
      <c r="A196" s="18" t="s">
        <v>25</v>
      </c>
      <c r="B196" s="18" t="s">
        <v>36</v>
      </c>
      <c r="C196" s="18">
        <v>2022</v>
      </c>
      <c r="D196" s="18" t="str">
        <f>MID(Tabla111[[#This Row],[NO. CONSECUTIVO HALLAZGO
(CÓD. ICBF)]],1,9)</f>
        <v>AF-CGR-20</v>
      </c>
      <c r="E196" s="18" t="s">
        <v>605</v>
      </c>
      <c r="F196" s="18" t="s">
        <v>853</v>
      </c>
      <c r="G196"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96" s="19" t="str">
        <f>MID(Tabla111[[#This Row],[CAUSA DEL HALLAZGO]],1,390)</f>
        <v>La CGR no especificó causa.</v>
      </c>
      <c r="I196" s="19" t="s">
        <v>856</v>
      </c>
      <c r="J196" s="19" t="str">
        <f>MID(Tabla111[[#This Row],[ACCIÓN DE MEJORA]],1,390)</f>
        <v>Implementar estrategia de simplificación de trámites para la contabilidad de los procesos jurídicos.</v>
      </c>
      <c r="K196" s="43" t="str">
        <f>MID(Tabla111[[#This Row],[ACTIVIDADES / DESCRIPCIÓN]],1,390)</f>
        <v>Implementar la estrategia de simplificación, con la centralización de la contabilidad de los procesos jurídicos.</v>
      </c>
      <c r="L196" s="44" t="str">
        <f>MID(Tabla111[[#This Row],[UNIDAD DE MEDIDA]],1,9)</f>
        <v>Informe F</v>
      </c>
      <c r="M196" s="193">
        <v>2</v>
      </c>
      <c r="N196" s="195">
        <v>45261</v>
      </c>
      <c r="O196" s="195">
        <v>45321</v>
      </c>
      <c r="P196" s="8">
        <f t="shared" si="12"/>
        <v>8.6</v>
      </c>
      <c r="R196" s="167">
        <f t="shared" si="13"/>
        <v>0</v>
      </c>
      <c r="S196" s="8">
        <f t="shared" si="14"/>
        <v>0</v>
      </c>
      <c r="T196" s="8">
        <f t="shared" si="10"/>
        <v>0</v>
      </c>
      <c r="U196" s="8">
        <f t="shared" si="11"/>
        <v>0</v>
      </c>
      <c r="V196" s="168"/>
      <c r="W196" s="9"/>
      <c r="X196" s="9"/>
    </row>
    <row r="197" spans="1:24" ht="106.5" customHeight="1">
      <c r="A197" s="18" t="s">
        <v>25</v>
      </c>
      <c r="B197" s="18" t="s">
        <v>36</v>
      </c>
      <c r="C197" s="18">
        <v>2022</v>
      </c>
      <c r="D197" s="18" t="str">
        <f>MID(Tabla111[[#This Row],[NO. CONSECUTIVO HALLAZGO
(CÓD. ICBF)]],1,9)</f>
        <v>AF-CGR-20</v>
      </c>
      <c r="E197" s="18" t="s">
        <v>605</v>
      </c>
      <c r="F197" s="18" t="s">
        <v>853</v>
      </c>
      <c r="G197"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97" s="19" t="str">
        <f>MID(Tabla111[[#This Row],[CAUSA DEL HALLAZGO]],1,390)</f>
        <v>La CGR no especificó causa.</v>
      </c>
      <c r="I197" s="19" t="s">
        <v>856</v>
      </c>
      <c r="J197" s="19" t="str">
        <f>MID(Tabla111[[#This Row],[ACCIÓN DE MEJORA]],1,390)</f>
        <v>Identificar con antelación los procesos a los que se les debe calificar el riesgo y realizar provisión contable.</v>
      </c>
      <c r="K197" s="43" t="str">
        <f>MID(Tabla111[[#This Row],[ACTIVIDADES / DESCRIPCIÓN]],1,390)</f>
        <v>Remitir correo durante los primeros 5 días del  mes a los Directores Regionales, Coordinadores Jurídicos y Apoderados, informando los procesos a los que se les debe calificar el riesgo en Ekogui y realizar movimiento contable en el mes.</v>
      </c>
      <c r="L197" s="44" t="str">
        <f>MID(Tabla111[[#This Row],[UNIDAD DE MEDIDA]],1,9)</f>
        <v>Correo el</v>
      </c>
      <c r="M197" s="193">
        <v>4</v>
      </c>
      <c r="N197" s="195">
        <v>45139</v>
      </c>
      <c r="O197" s="195">
        <v>45260</v>
      </c>
      <c r="P197" s="8">
        <f t="shared" si="12"/>
        <v>17.3</v>
      </c>
      <c r="R197" s="167">
        <f t="shared" si="13"/>
        <v>0</v>
      </c>
      <c r="S197" s="8">
        <f t="shared" si="14"/>
        <v>0</v>
      </c>
      <c r="T197" s="8">
        <f t="shared" si="10"/>
        <v>0</v>
      </c>
      <c r="U197" s="8">
        <f t="shared" si="11"/>
        <v>0</v>
      </c>
      <c r="V197" s="168"/>
      <c r="W197" s="9"/>
      <c r="X197" s="9"/>
    </row>
    <row r="198" spans="1:24" ht="106.5" customHeight="1">
      <c r="A198" s="18" t="s">
        <v>25</v>
      </c>
      <c r="B198" s="18" t="s">
        <v>36</v>
      </c>
      <c r="C198" s="18">
        <v>2022</v>
      </c>
      <c r="D198" s="18" t="str">
        <f>MID(Tabla111[[#This Row],[NO. CONSECUTIVO HALLAZGO
(CÓD. ICBF)]],1,9)</f>
        <v>AF-CGR-20</v>
      </c>
      <c r="E198" s="18" t="s">
        <v>605</v>
      </c>
      <c r="F198" s="18" t="s">
        <v>853</v>
      </c>
      <c r="G198" s="19" t="str">
        <f>MID(Tabla111[[#This Row],[DESCRIPCIÓN DEL HALLAZGO]],1,390)</f>
        <v>Hallazgo N° 10. Provisión litigios y demandas sentencia en primera instancia (Meta)
Realizado el cruce de información respectivo entre el reporte EKOGUI y el reporte de diario de procesos activos, suministrados por la regional, se evidencia que se tiene provisión contable de cinco procesos en los cuales la entidad ha tenido Sentencia desfavorable en primera instancia, no obstante, en do</v>
      </c>
      <c r="H198" s="19" t="str">
        <f>MID(Tabla111[[#This Row],[CAUSA DEL HALLAZGO]],1,390)</f>
        <v>La CGR no especificó causa.</v>
      </c>
      <c r="I198" s="19" t="s">
        <v>856</v>
      </c>
      <c r="J198" s="19" t="str">
        <f>MID(Tabla111[[#This Row],[ACCIÓN DE MEJORA]],1,390)</f>
        <v>Evaluar la calificación del riesgo y los movimientos contables de los procesos jurídicos.</v>
      </c>
      <c r="K198" s="43" t="str">
        <f>MID(Tabla111[[#This Row],[ACTIVIDADES / DESCRIPCIÓN]],1,390)</f>
        <v>Evaluar a la Direcciones Regionales y al Grupo de Representación Judicial a través del Indicador A7-PA5-07</v>
      </c>
      <c r="L198" s="44" t="str">
        <f>MID(Tabla111[[#This Row],[UNIDAD DE MEDIDA]],1,9)</f>
        <v>Resultado</v>
      </c>
      <c r="M198" s="193">
        <v>2</v>
      </c>
      <c r="N198" s="195">
        <v>45139</v>
      </c>
      <c r="O198" s="195">
        <v>45350</v>
      </c>
      <c r="P198" s="8">
        <f t="shared" si="12"/>
        <v>30.1</v>
      </c>
      <c r="R198" s="167">
        <f t="shared" si="13"/>
        <v>0</v>
      </c>
      <c r="S198" s="8">
        <f t="shared" si="14"/>
        <v>0</v>
      </c>
      <c r="T198" s="8">
        <f t="shared" si="10"/>
        <v>0</v>
      </c>
      <c r="U198" s="8">
        <f t="shared" si="11"/>
        <v>0</v>
      </c>
      <c r="V198" s="168"/>
      <c r="W198" s="9"/>
      <c r="X198" s="9"/>
    </row>
    <row r="199" spans="1:24" ht="106.5" customHeight="1">
      <c r="A199" s="18" t="s">
        <v>25</v>
      </c>
      <c r="B199" s="18" t="s">
        <v>36</v>
      </c>
      <c r="C199" s="18">
        <v>2022</v>
      </c>
      <c r="D199" s="18" t="str">
        <f>MID(Tabla111[[#This Row],[NO. CONSECUTIVO HALLAZGO
(CÓD. ICBF)]],1,9)</f>
        <v>AF-CGR-20</v>
      </c>
      <c r="E199" s="18" t="s">
        <v>870</v>
      </c>
      <c r="F199" s="18" t="s">
        <v>853</v>
      </c>
      <c r="G199" s="19" t="str">
        <f>MID(Tabla111[[#This Row],[DESCRIPCIÓN DEL HALLAZGO]],1,390)</f>
        <v>Hallazgo N° 11. Registro cuenta 27015001 provisiones de litigios y reporte procesos penales en SIRECI (D) (Dirección General)
Efectuado el análisis de la información del Reporte Procesos Judiciales suministrado por el ICBF a diciembre 31 de 2022 y el Formato 9 del SIRECI, se observa que:
La cuenta contable de procesos penales no fue reportada en este formato por $175.560.600 como se id</v>
      </c>
      <c r="H199" s="19" t="str">
        <f>MID(Tabla111[[#This Row],[CAUSA DEL HALLAZGO]],1,390)</f>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v>
      </c>
      <c r="I199" s="19" t="s">
        <v>873</v>
      </c>
      <c r="J199" s="19" t="str">
        <f>MID(Tabla111[[#This Row],[ACCIÓN DE MEJORA]],1,390)</f>
        <v>Definir la ruta para la contabilización y reporte a la CGR de los procesos penales que no corresponden a delitos contra la administración pública.</v>
      </c>
      <c r="K199" s="43" t="str">
        <f>MID(Tabla111[[#This Row],[ACTIVIDADES / DESCRIPCIÓN]],1,390)</f>
        <v>Solicitar oficialmente a la CGR lineamiento sobre el reporte de los procesos penales que no corresponden a delitos contra la administración pública.</v>
      </c>
      <c r="L199" s="44" t="str">
        <f>MID(Tabla111[[#This Row],[UNIDAD DE MEDIDA]],1,9)</f>
        <v>Oficio de</v>
      </c>
      <c r="M199" s="193">
        <v>1</v>
      </c>
      <c r="N199" s="195">
        <v>45139</v>
      </c>
      <c r="O199" s="195">
        <v>45260</v>
      </c>
      <c r="P199" s="8">
        <f t="shared" si="12"/>
        <v>17.3</v>
      </c>
      <c r="R199" s="167">
        <f t="shared" si="13"/>
        <v>0</v>
      </c>
      <c r="S199" s="8">
        <f t="shared" si="14"/>
        <v>0</v>
      </c>
      <c r="T199" s="8">
        <f t="shared" si="10"/>
        <v>0</v>
      </c>
      <c r="U199" s="8">
        <f t="shared" si="11"/>
        <v>0</v>
      </c>
      <c r="V199" s="168"/>
      <c r="W199" s="9"/>
      <c r="X199" s="9"/>
    </row>
    <row r="200" spans="1:24" ht="106.5" customHeight="1">
      <c r="A200" s="18" t="s">
        <v>25</v>
      </c>
      <c r="B200" s="18" t="s">
        <v>36</v>
      </c>
      <c r="C200" s="18">
        <v>2022</v>
      </c>
      <c r="D200" s="18" t="str">
        <f>MID(Tabla111[[#This Row],[NO. CONSECUTIVO HALLAZGO
(CÓD. ICBF)]],1,9)</f>
        <v>AF-CGR-20</v>
      </c>
      <c r="E200" s="18" t="s">
        <v>870</v>
      </c>
      <c r="F200" s="18" t="s">
        <v>853</v>
      </c>
      <c r="G200" s="19" t="str">
        <f>MID(Tabla111[[#This Row],[DESCRIPCIÓN DEL HALLAZGO]],1,390)</f>
        <v>Hallazgo N° 11. Registro cuenta 27015001 provisiones de litigios y reporte procesos penales en SIRECI (D) (Dirección General)
Efectuado el análisis de la información del Reporte Procesos Judiciales suministrado por el ICBF a diciembre 31 de 2022 y el Formato 9 del SIRECI, se observa que:
La cuenta contable de procesos penales no fue reportada en este formato por $175.560.600 como se id</v>
      </c>
      <c r="H200" s="19" t="str">
        <f>MID(Tabla111[[#This Row],[CAUSA DEL HALLAZGO]],1,390)</f>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v>
      </c>
      <c r="I200" s="19" t="s">
        <v>873</v>
      </c>
      <c r="J200" s="19" t="str">
        <f>MID(Tabla111[[#This Row],[ACCIÓN DE MEJORA]],1,390)</f>
        <v>Definir la ruta para la contabilización y reporte a la CGR de los procesos penales que no corresponden a delitos contra la administración pública.</v>
      </c>
      <c r="K200" s="43" t="str">
        <f>MID(Tabla111[[#This Row],[ACTIVIDADES / DESCRIPCIÓN]],1,390)</f>
        <v>Formular actualización del "Procedimiento para Ejercer la Defensa en Demandas Contenciosas Administrativas en Contra del ICBF" donde se especifque la ruta para la contabilización de los procesos penales que no corresponden a delitos contra la administración pública.</v>
      </c>
      <c r="L200" s="44" t="str">
        <f>MID(Tabla111[[#This Row],[UNIDAD DE MEDIDA]],1,9)</f>
        <v>Procedimi</v>
      </c>
      <c r="M200" s="193">
        <v>1</v>
      </c>
      <c r="N200" s="195">
        <v>45261</v>
      </c>
      <c r="O200" s="195">
        <v>45321</v>
      </c>
      <c r="P200" s="8">
        <f t="shared" si="12"/>
        <v>8.6</v>
      </c>
      <c r="R200" s="167">
        <f t="shared" si="13"/>
        <v>0</v>
      </c>
      <c r="S200" s="8">
        <f t="shared" si="14"/>
        <v>0</v>
      </c>
      <c r="T200" s="8">
        <f t="shared" si="10"/>
        <v>0</v>
      </c>
      <c r="U200" s="8">
        <f t="shared" si="11"/>
        <v>0</v>
      </c>
      <c r="V200" s="168"/>
      <c r="W200" s="9"/>
      <c r="X200" s="9"/>
    </row>
    <row r="201" spans="1:24" ht="106.5" customHeight="1">
      <c r="A201" s="18" t="s">
        <v>25</v>
      </c>
      <c r="B201" s="18" t="s">
        <v>36</v>
      </c>
      <c r="C201" s="18">
        <v>2022</v>
      </c>
      <c r="D201" s="18" t="str">
        <f>MID(Tabla111[[#This Row],[NO. CONSECUTIVO HALLAZGO
(CÓD. ICBF)]],1,9)</f>
        <v>AF-CGR-20</v>
      </c>
      <c r="E201" s="18" t="s">
        <v>870</v>
      </c>
      <c r="F201" s="18" t="s">
        <v>853</v>
      </c>
      <c r="G201" s="19" t="str">
        <f>MID(Tabla111[[#This Row],[DESCRIPCIÓN DEL HALLAZGO]],1,390)</f>
        <v>Hallazgo N° 11. Registro cuenta 27015001 provisiones de litigios y reporte procesos penales en SIRECI (D) (Dirección General)
Efectuado el análisis de la información del Reporte Procesos Judiciales suministrado por el ICBF a diciembre 31 de 2022 y el Formato 9 del SIRECI, se observa que:
La cuenta contable de procesos penales no fue reportada en este formato por $175.560.600 como se id</v>
      </c>
      <c r="H201" s="19" t="str">
        <f>MID(Tabla111[[#This Row],[CAUSA DEL HALLAZGO]],1,390)</f>
        <v>Lo anterior es ocasionado por debilidades de control interno contable en lo referente al reporte de información de las dependencias conocedoras de los hechos económicos al área contable, falta de seguimiento entre las áreas involucradas en el registro de las provisiones de los procesos judiciales, en la rendición electrónica de la cuenta a través del SIRECI;</v>
      </c>
      <c r="I201" s="19" t="s">
        <v>873</v>
      </c>
      <c r="J201" s="19" t="str">
        <f>MID(Tabla111[[#This Row],[ACCIÓN DE MEJORA]],1,390)</f>
        <v>Definir la ruta para la contabilización y reporte a la CGR de los procesos penales que no corresponden a delitos contra la administración pública.</v>
      </c>
      <c r="K201" s="43" t="str">
        <f>MID(Tabla111[[#This Row],[ACTIVIDADES / DESCRIPCIÓN]],1,390)</f>
        <v>Publicación y  socialización del "Procedimiento para Ejercer la Defensa en Demandas Contenciosas Administrativas en Contra del ICBF" donde se especifque el tratamiento de los procesos penales que no son por delitos contra la administración pública.</v>
      </c>
      <c r="L201" s="44" t="str">
        <f>MID(Tabla111[[#This Row],[UNIDAD DE MEDIDA]],1,9)</f>
        <v>Procedimi</v>
      </c>
      <c r="M201" s="193">
        <v>1</v>
      </c>
      <c r="N201" s="195">
        <v>45323</v>
      </c>
      <c r="O201" s="195">
        <v>45381</v>
      </c>
      <c r="P201" s="8">
        <f t="shared" si="12"/>
        <v>8.3000000000000007</v>
      </c>
      <c r="R201" s="167">
        <f t="shared" si="13"/>
        <v>0</v>
      </c>
      <c r="S201" s="8">
        <f t="shared" si="14"/>
        <v>0</v>
      </c>
      <c r="T201" s="8">
        <f t="shared" si="10"/>
        <v>0</v>
      </c>
      <c r="U201" s="8">
        <f t="shared" si="11"/>
        <v>0</v>
      </c>
      <c r="V201" s="168"/>
      <c r="W201" s="9"/>
      <c r="X201" s="9"/>
    </row>
    <row r="202" spans="1:24" ht="106.5" customHeight="1">
      <c r="A202" s="58" t="s">
        <v>25</v>
      </c>
      <c r="B202" s="58" t="s">
        <v>73</v>
      </c>
      <c r="C202" s="58">
        <v>2021</v>
      </c>
      <c r="D202" s="18" t="str">
        <f>MID(Tabla111[[#This Row],[NO. CONSECUTIVO HALLAZGO
(CÓD. ICBF)]],1,9)</f>
        <v>AF-CGR-20</v>
      </c>
      <c r="E202" s="58" t="s">
        <v>270</v>
      </c>
      <c r="F202" s="58" t="s">
        <v>880</v>
      </c>
      <c r="G202"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20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202" s="57" t="s">
        <v>881</v>
      </c>
      <c r="J202" s="19" t="str">
        <f>MID(Tabla111[[#This Row],[ACCIÓN DE MEJORA]],1,390)</f>
        <v xml:space="preserve">Analizar en Comité de Seguimiento a la Ejecución Pptal el estado y avance del comportamiento de la ejecución y generar las alertas y correctivos necesarios para la redistribución de los recursos de manera oportuna. </v>
      </c>
      <c r="K202" s="43" t="str">
        <f>MID(Tabla111[[#This Row],[ACTIVIDADES / DESCRIPCIÓN]],1,390)</f>
        <v xml:space="preserve">1. Verificar el cumplimiento de los compromisos adquiridos en cada sesión  de Comité de Seguimiento a la Ejecución presupuestal l y verificar el resultado de las acciones implementadas y su efecto en la ejecución de recursos y cumplimiento de metas durante la vigencia 2023.  </v>
      </c>
      <c r="L202" s="44" t="str">
        <f>MID(Tabla111[[#This Row],[UNIDAD DE MEDIDA]],1,9)</f>
        <v xml:space="preserve">Actas de </v>
      </c>
      <c r="M202" s="193">
        <v>5</v>
      </c>
      <c r="N202" s="207">
        <v>45139</v>
      </c>
      <c r="O202" s="207">
        <v>45291</v>
      </c>
      <c r="P202" s="8">
        <f t="shared" si="12"/>
        <v>21.7</v>
      </c>
      <c r="R202" s="167">
        <f t="shared" si="13"/>
        <v>0</v>
      </c>
      <c r="S202" s="8">
        <f t="shared" si="14"/>
        <v>0</v>
      </c>
      <c r="T202" s="8">
        <f t="shared" si="10"/>
        <v>0</v>
      </c>
      <c r="U202" s="8">
        <f t="shared" si="11"/>
        <v>0</v>
      </c>
      <c r="V202" s="168"/>
      <c r="W202" s="9"/>
      <c r="X202" s="9"/>
    </row>
    <row r="203" spans="1:24" ht="106.5" customHeight="1">
      <c r="A203" s="58" t="s">
        <v>25</v>
      </c>
      <c r="B203" s="58" t="s">
        <v>73</v>
      </c>
      <c r="C203" s="58">
        <v>2021</v>
      </c>
      <c r="D203" s="18" t="str">
        <f>MID(Tabla111[[#This Row],[NO. CONSECUTIVO HALLAZGO
(CÓD. ICBF)]],1,9)</f>
        <v>AF-CGR-20</v>
      </c>
      <c r="E203" s="58" t="s">
        <v>270</v>
      </c>
      <c r="F203" s="58" t="s">
        <v>880</v>
      </c>
      <c r="G203"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203"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203" s="57" t="s">
        <v>885</v>
      </c>
      <c r="J203" s="19" t="str">
        <f>MID(Tabla111[[#This Row],[ACCIÓN DE MEJORA]],1,390)</f>
        <v>Realizar programación y asignación de recursos de manera participativa y concertada entre regionales y Sede de la Dirección Nacional, incluyendo necesidades reales basadas en el análisis de diagnósticos sociales situacionales y el comportamiento de la ejecución en la vigencia anterior.</v>
      </c>
      <c r="K203" s="43" t="str">
        <f>MID(Tabla111[[#This Row],[ACTIVIDADES / DESCRIPCIÓN]],1,390)</f>
        <v>2. Realizar programación y asignación de recursos de la vigencia 2024 de manera participativa y concertada entre regionales y Sede de la Dirección Nacional, incluyendo necesidades reales basadas en el análisis de diagnósticos sociales situacionales y el comportamiento de la ejecución en la vigencia anterior (2023).</v>
      </c>
      <c r="L203" s="44" t="str">
        <f>MID(Tabla111[[#This Row],[UNIDAD DE MEDIDA]],1,9)</f>
        <v xml:space="preserve">Actas de </v>
      </c>
      <c r="M203" s="193">
        <v>5</v>
      </c>
      <c r="N203" s="207">
        <v>45292</v>
      </c>
      <c r="O203" s="207">
        <v>45382</v>
      </c>
      <c r="P203" s="8">
        <f t="shared" si="12"/>
        <v>12.9</v>
      </c>
      <c r="R203" s="167">
        <f t="shared" si="13"/>
        <v>0</v>
      </c>
      <c r="S203" s="8">
        <f t="shared" si="14"/>
        <v>0</v>
      </c>
      <c r="T203" s="8">
        <f t="shared" ref="T203:T266" si="15">+IF(O203&lt;=$B$6,S203,0)</f>
        <v>0</v>
      </c>
      <c r="U203" s="8">
        <f t="shared" ref="U203:U266" si="16">+IF($B$6&gt;=O203,P203,0)</f>
        <v>0</v>
      </c>
      <c r="V203" s="168"/>
      <c r="W203" s="9"/>
      <c r="X203" s="9"/>
    </row>
    <row r="204" spans="1:24" ht="106.5" customHeight="1">
      <c r="A204" s="58" t="s">
        <v>25</v>
      </c>
      <c r="B204" s="58" t="s">
        <v>36</v>
      </c>
      <c r="C204" s="58">
        <v>2022</v>
      </c>
      <c r="D204" s="18" t="str">
        <f>MID(Tabla111[[#This Row],[NO. CONSECUTIVO HALLAZGO
(CÓD. ICBF)]],1,9)</f>
        <v>AF-CGR-20</v>
      </c>
      <c r="E204" s="58" t="s">
        <v>285</v>
      </c>
      <c r="F204" s="58" t="s">
        <v>880</v>
      </c>
      <c r="G204"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04"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04" s="145" t="s">
        <v>881</v>
      </c>
      <c r="J204" s="19" t="str">
        <f>MID(Tabla111[[#This Row],[ACCIÓN DE MEJORA]],1,390)</f>
        <v xml:space="preserve">Analizar en el Comité de Seguimiento a la Ejecución Pptal el estado y avance del comportamiento de la ejecución y generar las alertas y correctivos necesarios para la redistribución de los recursos de manera oportuna. </v>
      </c>
      <c r="K204" s="43" t="str">
        <f>MID(Tabla111[[#This Row],[ACTIVIDADES / DESCRIPCIÓN]],1,390)</f>
        <v>1. Fortalecer el seguimiento y monitoreo de la programación, planeación y ejecución presupuestal con el propósito de identificar falencias y poder formular las acciones oportunas para la correcta apropiación de los recursos de la vigencia.</v>
      </c>
      <c r="L204" s="44" t="str">
        <f>MID(Tabla111[[#This Row],[UNIDAD DE MEDIDA]],1,9)</f>
        <v>Memorando</v>
      </c>
      <c r="M204" s="193">
        <v>5</v>
      </c>
      <c r="N204" s="208">
        <v>45139</v>
      </c>
      <c r="O204" s="208">
        <v>45291</v>
      </c>
      <c r="P204" s="8">
        <f t="shared" ref="P204:P267" si="17">ROUND(((O204-N204)/7),1)</f>
        <v>21.7</v>
      </c>
      <c r="R204" s="167">
        <f t="shared" ref="R204:R267" si="18">IF(Q204=0,0,+Q204/M204)</f>
        <v>0</v>
      </c>
      <c r="S204" s="8">
        <f t="shared" ref="S204:S267" si="19">ROUND((P204*R204),1)</f>
        <v>0</v>
      </c>
      <c r="T204" s="8">
        <f t="shared" si="15"/>
        <v>0</v>
      </c>
      <c r="U204" s="8">
        <f t="shared" si="16"/>
        <v>0</v>
      </c>
      <c r="V204" s="168"/>
      <c r="W204" s="9"/>
      <c r="X204" s="9"/>
    </row>
    <row r="205" spans="1:24" ht="106.5" customHeight="1">
      <c r="A205" s="58" t="s">
        <v>25</v>
      </c>
      <c r="B205" s="58" t="s">
        <v>36</v>
      </c>
      <c r="C205" s="58">
        <v>2022</v>
      </c>
      <c r="D205" s="18" t="str">
        <f>MID(Tabla111[[#This Row],[NO. CONSECUTIVO HALLAZGO
(CÓD. ICBF)]],1,9)</f>
        <v>AF-CGR-20</v>
      </c>
      <c r="E205" s="58" t="s">
        <v>348</v>
      </c>
      <c r="F205" s="58" t="s">
        <v>880</v>
      </c>
      <c r="G205"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205"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205" s="57" t="s">
        <v>892</v>
      </c>
      <c r="J205" s="19" t="str">
        <f>MID(Tabla111[[#This Row],[ACCIÓN DE MEJORA]],1,390)</f>
        <v>Realizar seguimiento y control al avance de la ejecución presupuestal, con el fin de generar las alertas necesarias que permitan implementar los correctivos necesarios y toma desiciones frente a la liberación o redistribución de los recursos.</v>
      </c>
      <c r="K205" s="43" t="str">
        <f>MID(Tabla111[[#This Row],[ACTIVIDADES / DESCRIPCIÓN]],1,390)</f>
        <v>1. Realizar el seguimiento mensual a la ejecucion de los recursos asignados,por medio del comité de seguimiento a la ejecucion presupuestal  identificando la  liberación o redistribución de los recursos. (Resol. 3080 de 2016)</v>
      </c>
      <c r="L205" s="44" t="str">
        <f>MID(Tabla111[[#This Row],[UNIDAD DE MEDIDA]],1,9)</f>
        <v xml:space="preserve">Actas de </v>
      </c>
      <c r="M205" s="193">
        <v>5</v>
      </c>
      <c r="N205" s="207">
        <v>45139</v>
      </c>
      <c r="O205" s="207">
        <v>45291</v>
      </c>
      <c r="P205" s="8">
        <f t="shared" si="17"/>
        <v>21.7</v>
      </c>
      <c r="R205" s="167">
        <f t="shared" si="18"/>
        <v>0</v>
      </c>
      <c r="S205" s="8">
        <f t="shared" si="19"/>
        <v>0</v>
      </c>
      <c r="T205" s="8">
        <f t="shared" si="15"/>
        <v>0</v>
      </c>
      <c r="U205" s="8">
        <f t="shared" si="16"/>
        <v>0</v>
      </c>
      <c r="V205" s="168"/>
      <c r="W205" s="9"/>
      <c r="X205" s="9"/>
    </row>
    <row r="206" spans="1:24" ht="106.5" customHeight="1">
      <c r="A206" s="18" t="s">
        <v>25</v>
      </c>
      <c r="B206" s="18" t="s">
        <v>895</v>
      </c>
      <c r="C206" s="18">
        <v>2021</v>
      </c>
      <c r="D206" s="18" t="str">
        <f>MID(Tabla111[[#This Row],[NO. CONSECUTIVO HALLAZGO
(CÓD. ICBF)]],1,9)</f>
        <v>AC-CGR-20</v>
      </c>
      <c r="E206" s="18" t="s">
        <v>897</v>
      </c>
      <c r="F206" s="18" t="s">
        <v>898</v>
      </c>
      <c r="G206"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206"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206" s="19" t="s">
        <v>901</v>
      </c>
      <c r="J206" s="19" t="str">
        <f>MID(Tabla111[[#This Row],[ACCIÓN DE MEJORA]],1,390)</f>
        <v>H3_A1  Realizar capacitación sobre los requisitos para la legalización de cuentas y documentos que la soportan.</v>
      </c>
      <c r="K206" s="43" t="str">
        <f>MID(Tabla111[[#This Row],[ACTIVIDADES / DESCRIPCIÓN]],1,390)</f>
        <v>Desarrollar jornada de asistencia técnica virtual y/o presencial a la Dirección Regional San Andrés en temáticas especificas relacionadas al proceso de legalización de cuentas.
Actividad dirigida a supervisores de contrato, enlaces territoriales y profesionales del rol jurídico, financiero y técnico adscritos al esquema de seguimiento a la ejecución.</v>
      </c>
      <c r="L206" s="44" t="str">
        <f>MID(Tabla111[[#This Row],[UNIDAD DE MEDIDA]],1,9)</f>
        <v>Acta de r</v>
      </c>
      <c r="M206" s="193">
        <v>1</v>
      </c>
      <c r="N206" s="195">
        <v>45139</v>
      </c>
      <c r="O206" s="195">
        <v>45291</v>
      </c>
      <c r="P206" s="8">
        <f t="shared" si="17"/>
        <v>21.7</v>
      </c>
      <c r="R206" s="167">
        <f t="shared" si="18"/>
        <v>0</v>
      </c>
      <c r="S206" s="8">
        <f t="shared" si="19"/>
        <v>0</v>
      </c>
      <c r="T206" s="8">
        <f t="shared" si="15"/>
        <v>0</v>
      </c>
      <c r="U206" s="8">
        <f t="shared" si="16"/>
        <v>0</v>
      </c>
      <c r="V206" s="168"/>
      <c r="W206" s="9"/>
      <c r="X206" s="9"/>
    </row>
    <row r="207" spans="1:24" ht="106.5" customHeight="1">
      <c r="A207" s="18" t="s">
        <v>25</v>
      </c>
      <c r="B207" s="18" t="s">
        <v>895</v>
      </c>
      <c r="C207" s="18">
        <v>2021</v>
      </c>
      <c r="D207" s="18" t="str">
        <f>MID(Tabla111[[#This Row],[NO. CONSECUTIVO HALLAZGO
(CÓD. ICBF)]],1,9)</f>
        <v>AC-CGR-20</v>
      </c>
      <c r="E207" s="18" t="s">
        <v>897</v>
      </c>
      <c r="F207" s="18" t="s">
        <v>898</v>
      </c>
      <c r="G207"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207"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207" s="19" t="s">
        <v>905</v>
      </c>
      <c r="J207" s="19" t="str">
        <f>MID(Tabla111[[#This Row],[ACCIÓN DE MEJORA]],1,390)</f>
        <v xml:space="preserve">H3_ A2  Realizar mesa de trabajo con la Dirección Regional San Andrés, donde se revise y retroalimente el ejercicio de supervisión en los contratos. </v>
      </c>
      <c r="K207" s="43" t="str">
        <f>MID(Tabla111[[#This Row],[ACTIVIDADES / DESCRIPCIÓN]],1,390)</f>
        <v xml:space="preserve">Desarrollar mesa de trabajo con la Dirección Regional San Andrés, supervisores de contratos, enlaces territoriales y profesionales del rol financiero, técnico y jurídico del equipo de seguimiento a la ejecución, relacionado al proceso de supervisión de contratos. </v>
      </c>
      <c r="L207" s="44" t="str">
        <f>MID(Tabla111[[#This Row],[UNIDAD DE MEDIDA]],1,9)</f>
        <v>Video con</v>
      </c>
      <c r="M207" s="193">
        <v>1</v>
      </c>
      <c r="N207" s="195">
        <v>45139</v>
      </c>
      <c r="O207" s="195">
        <v>45382</v>
      </c>
      <c r="P207" s="8">
        <f t="shared" si="17"/>
        <v>34.700000000000003</v>
      </c>
      <c r="R207" s="167">
        <f t="shared" si="18"/>
        <v>0</v>
      </c>
      <c r="S207" s="8">
        <f t="shared" si="19"/>
        <v>0</v>
      </c>
      <c r="T207" s="8">
        <f t="shared" si="15"/>
        <v>0</v>
      </c>
      <c r="U207" s="8">
        <f t="shared" si="16"/>
        <v>0</v>
      </c>
      <c r="V207" s="168"/>
      <c r="W207" s="9"/>
      <c r="X207" s="9"/>
    </row>
    <row r="208" spans="1:24" ht="106.5" customHeight="1">
      <c r="A208" s="18" t="s">
        <v>25</v>
      </c>
      <c r="B208" s="18" t="s">
        <v>36</v>
      </c>
      <c r="C208" s="18">
        <v>2022</v>
      </c>
      <c r="D208" s="18" t="str">
        <f>MID(Tabla111[[#This Row],[NO. CONSECUTIVO HALLAZGO
(CÓD. ICBF)]],1,9)</f>
        <v>AF-CGR-20</v>
      </c>
      <c r="E208" s="18" t="s">
        <v>285</v>
      </c>
      <c r="F208" s="18" t="s">
        <v>898</v>
      </c>
      <c r="G208"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08"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08" s="19" t="s">
        <v>909</v>
      </c>
      <c r="J208" s="19" t="str">
        <f>MID(Tabla111[[#This Row],[ACCIÓN DE MEJORA]],1,390)</f>
        <v>H12.A1 Hacer seguimiento en la regional a los saldos de ejecución presupuestal, en aras de verificar que se este dando aplicación a los procedimientos establecidos de conformidad con la Guía Financiera para la presente vigencia.</v>
      </c>
      <c r="K208" s="43" t="str">
        <f>MID(Tabla111[[#This Row],[ACTIVIDADES / DESCRIPCIÓN]],1,390)</f>
        <v xml:space="preserve">Generar alertas de forma articulada desde el equipo financiero de la DPI sobre el correcto manejo de los saldos. </v>
      </c>
      <c r="L208" s="44" t="str">
        <f>MID(Tabla111[[#This Row],[UNIDAD DE MEDIDA]],1,9)</f>
        <v>Correos c</v>
      </c>
      <c r="M208" s="193">
        <v>4</v>
      </c>
      <c r="N208" s="195">
        <v>45139</v>
      </c>
      <c r="O208" s="195">
        <v>45291</v>
      </c>
      <c r="P208" s="8">
        <f t="shared" si="17"/>
        <v>21.7</v>
      </c>
      <c r="R208" s="167">
        <f t="shared" si="18"/>
        <v>0</v>
      </c>
      <c r="S208" s="8">
        <f t="shared" si="19"/>
        <v>0</v>
      </c>
      <c r="T208" s="8">
        <f t="shared" si="15"/>
        <v>0</v>
      </c>
      <c r="U208" s="8">
        <f t="shared" si="16"/>
        <v>0</v>
      </c>
      <c r="V208" s="168"/>
      <c r="W208" s="9"/>
      <c r="X208" s="9"/>
    </row>
    <row r="209" spans="1:24" ht="106.5" customHeight="1">
      <c r="A209" s="18" t="s">
        <v>25</v>
      </c>
      <c r="B209" s="18" t="s">
        <v>36</v>
      </c>
      <c r="C209" s="18">
        <v>2022</v>
      </c>
      <c r="D209" s="18" t="str">
        <f>MID(Tabla111[[#This Row],[NO. CONSECUTIVO HALLAZGO
(CÓD. ICBF)]],1,9)</f>
        <v>AF-CGR-20</v>
      </c>
      <c r="E209" s="18" t="s">
        <v>470</v>
      </c>
      <c r="F209" s="18" t="s">
        <v>898</v>
      </c>
      <c r="G209"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209" s="19" t="str">
        <f>MID(Tabla111[[#This Row],[CAUSA DEL HALLAZGO]],1,390)</f>
        <v>Lo anterior se genera por deficiencias en la planeación de las labores de supervisión, en lo referente a la liberación de los recursos inejecutados y seguimiento a la ejecución presupuestal de los mismos.</v>
      </c>
      <c r="I209" s="19" t="s">
        <v>909</v>
      </c>
      <c r="J209" s="19" t="str">
        <f>MID(Tabla111[[#This Row],[ACCIÓN DE MEJORA]],1,390)</f>
        <v>H13.A1 Hacer seguimiento en la regional a los saldos de ejecución presupuestal, en aras de verificar que se este dando aplicación a los procedimientos establecidos de conformidad con la Guía Financiera para la presente vigencia.</v>
      </c>
      <c r="K209" s="43" t="str">
        <f>MID(Tabla111[[#This Row],[ACTIVIDADES / DESCRIPCIÓN]],1,390)</f>
        <v xml:space="preserve">Generar alertas de forma articulada desde el equipo financiero de la DPI sobre el correcto manejo de los saldos. </v>
      </c>
      <c r="L209" s="44" t="str">
        <f>MID(Tabla111[[#This Row],[UNIDAD DE MEDIDA]],1,9)</f>
        <v>Correos c</v>
      </c>
      <c r="M209" s="193">
        <v>4</v>
      </c>
      <c r="N209" s="195">
        <v>45139</v>
      </c>
      <c r="O209" s="195">
        <v>45291</v>
      </c>
      <c r="P209" s="8">
        <f t="shared" si="17"/>
        <v>21.7</v>
      </c>
      <c r="R209" s="167">
        <f t="shared" si="18"/>
        <v>0</v>
      </c>
      <c r="S209" s="8">
        <f t="shared" si="19"/>
        <v>0</v>
      </c>
      <c r="T209" s="8">
        <f t="shared" si="15"/>
        <v>0</v>
      </c>
      <c r="U209" s="8">
        <f t="shared" si="16"/>
        <v>0</v>
      </c>
      <c r="V209" s="168"/>
      <c r="W209" s="9"/>
      <c r="X209" s="9"/>
    </row>
    <row r="210" spans="1:24" ht="106.5" customHeight="1">
      <c r="A210" s="18" t="s">
        <v>25</v>
      </c>
      <c r="B210" s="18" t="s">
        <v>36</v>
      </c>
      <c r="C210" s="18">
        <v>2022</v>
      </c>
      <c r="D210" s="18" t="str">
        <f>MID(Tabla111[[#This Row],[NO. CONSECUTIVO HALLAZGO
(CÓD. ICBF)]],1,9)</f>
        <v>AF-CGR-20</v>
      </c>
      <c r="E210" s="18" t="s">
        <v>348</v>
      </c>
      <c r="F210" s="18" t="s">
        <v>898</v>
      </c>
      <c r="G210" s="19" t="str">
        <f>MID(Tabla111[[#This Row],[DESCRIPCIÓN DEL HALLAZGO]],1,390)</f>
        <v>Hallazgo N° 14. Ejecución Presupuestal Regional Cauca (D) (Cauca)
Revisados los reportes de la ejecución presupuestal de gastos entre enero y diciembre de 2022, registrados como vigencia actual en SIIF Nación, para la unidad ejecutora 41-06-00-019 “ICBF Dirección Regional Cauca” y 41-06-00-110 "programa para desarrollar habilidades del siglo 21 en la adolescencia y la juventud colombian</v>
      </c>
      <c r="H210" s="19" t="str">
        <f>MID(Tabla111[[#This Row],[CAUSA DEL HALLAZGO]],1,390)</f>
        <v>Lo anterior, en razón a deficiencias en la planeación y ejecución presupuestal en los Grupos de Asistencia Técnica y de metas sociales y financieras en la Regional Cauca de ICBF, al programar mayor cantidad de cupos y recursos por usuarios y unidades de servicios efectivamente a atender en la prestación del servicio público de bienestar familiar en las diferentes modalidades, e inoportun</v>
      </c>
      <c r="I210" s="19" t="s">
        <v>909</v>
      </c>
      <c r="J210" s="19" t="str">
        <f>MID(Tabla111[[#This Row],[ACCIÓN DE MEJORA]],1,390)</f>
        <v>H14.A1 Hacer seguimiento en la regional a los saldos de ejecución presupuestal, en aras de verificar que se este dando aplicación a los procedimientos establecidos de conformidad con la Guía Financiera para la presente vigencia.</v>
      </c>
      <c r="K210" s="43" t="str">
        <f>MID(Tabla111[[#This Row],[ACTIVIDADES / DESCRIPCIÓN]],1,390)</f>
        <v xml:space="preserve">Generar alertas de forma articulada desde el equipo financiero de la DPI sobre el correcto manejo de los saldos. </v>
      </c>
      <c r="L210" s="44" t="str">
        <f>MID(Tabla111[[#This Row],[UNIDAD DE MEDIDA]],1,9)</f>
        <v>Correos c</v>
      </c>
      <c r="M210" s="193">
        <v>4</v>
      </c>
      <c r="N210" s="195">
        <v>45139</v>
      </c>
      <c r="O210" s="195">
        <v>45291</v>
      </c>
      <c r="P210" s="8">
        <f t="shared" si="17"/>
        <v>21.7</v>
      </c>
      <c r="R210" s="167">
        <f t="shared" si="18"/>
        <v>0</v>
      </c>
      <c r="S210" s="8">
        <f t="shared" si="19"/>
        <v>0</v>
      </c>
      <c r="T210" s="8">
        <f t="shared" si="15"/>
        <v>0</v>
      </c>
      <c r="U210" s="8">
        <f t="shared" si="16"/>
        <v>0</v>
      </c>
      <c r="V210" s="168"/>
      <c r="W210" s="9"/>
      <c r="X210" s="9"/>
    </row>
    <row r="211" spans="1:24" ht="106.5" customHeight="1">
      <c r="A211" s="18" t="s">
        <v>25</v>
      </c>
      <c r="B211" s="18" t="s">
        <v>36</v>
      </c>
      <c r="C211" s="18">
        <v>2022</v>
      </c>
      <c r="D211" s="18" t="str">
        <f>MID(Tabla111[[#This Row],[NO. CONSECUTIVO HALLAZGO
(CÓD. ICBF)]],1,9)</f>
        <v>AF-CGR-20</v>
      </c>
      <c r="E211" s="18" t="s">
        <v>501</v>
      </c>
      <c r="F211" s="18" t="s">
        <v>898</v>
      </c>
      <c r="G211" s="19" t="str">
        <f>MID(Tabla111[[#This Row],[DESCRIPCIÓN DEL HALLAZGO]],1,390)</f>
        <v>Hallazgo N° 16. Constitución de reservas presupuestales 2022 (D) (Bogotá)
De la revisión y análisis de la muestra seleccionada la cual correspondió a 20 contratos por $1.312.105.798,98, se determinó que, de las 20 reservas constituidas, 11 de ellas por $853.126.286,98, equivalente al 65%, fueron realizadas inobservando la normatividad antes señalada, toda vez, que dicha justificación no</v>
      </c>
      <c r="H211"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211" s="19" t="s">
        <v>915</v>
      </c>
      <c r="J211" s="19" t="str">
        <f>MID(Tabla111[[#This Row],[ACCIÓN DE MEJORA]],1,390)</f>
        <v>H16.A1 Estructurar un memorando de orientaciones que incluya los elementos relacionados con el manejo presupuestal de los recursos direccionados a la atención enmarcados en el contrato de aporte, así como lo relacionado con la constitución y cancelación de reservas presupuestales y realñizar seguimiento al cumplimiento de las orientaciones dadas.</v>
      </c>
      <c r="K211" s="43" t="str">
        <f>MID(Tabla111[[#This Row],[ACTIVIDADES / DESCRIPCIÓN]],1,390)</f>
        <v>Estructurar memorando de orientaciones.</v>
      </c>
      <c r="L211" s="44" t="str">
        <f>MID(Tabla111[[#This Row],[UNIDAD DE MEDIDA]],1,9)</f>
        <v>Memorando</v>
      </c>
      <c r="M211" s="193">
        <v>1</v>
      </c>
      <c r="N211" s="195">
        <v>45139</v>
      </c>
      <c r="O211" s="195">
        <v>45291</v>
      </c>
      <c r="P211" s="8">
        <f t="shared" si="17"/>
        <v>21.7</v>
      </c>
      <c r="R211" s="167">
        <f t="shared" si="18"/>
        <v>0</v>
      </c>
      <c r="S211" s="8">
        <f t="shared" si="19"/>
        <v>0</v>
      </c>
      <c r="T211" s="8">
        <f t="shared" si="15"/>
        <v>0</v>
      </c>
      <c r="U211" s="8">
        <f t="shared" si="16"/>
        <v>0</v>
      </c>
      <c r="V211" s="168"/>
      <c r="W211" s="9"/>
      <c r="X211" s="9"/>
    </row>
    <row r="212" spans="1:24" ht="106.5" customHeight="1">
      <c r="A212" s="18" t="s">
        <v>25</v>
      </c>
      <c r="B212" s="18" t="s">
        <v>36</v>
      </c>
      <c r="C212" s="18">
        <v>2022</v>
      </c>
      <c r="D212" s="18" t="str">
        <f>MID(Tabla111[[#This Row],[NO. CONSECUTIVO HALLAZGO
(CÓD. ICBF)]],1,9)</f>
        <v>AF-CGR-20</v>
      </c>
      <c r="E212" s="18" t="s">
        <v>359</v>
      </c>
      <c r="F212" s="18" t="s">
        <v>898</v>
      </c>
      <c r="G212"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12"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12" s="19" t="s">
        <v>915</v>
      </c>
      <c r="J212" s="19" t="str">
        <f>MID(Tabla111[[#This Row],[ACCIÓN DE MEJORA]],1,390)</f>
        <v>H17.A1 Estructurar un memorando de orientaciones que incluya los elementos relacionados con el manejo presupuestal de los recursos direccionados a la atención enmarcados en el contrato de aporte, así como lo relacionado con la constitución y cancelación de reservas presupuestales.</v>
      </c>
      <c r="K212" s="43" t="str">
        <f>MID(Tabla111[[#This Row],[ACTIVIDADES / DESCRIPCIÓN]],1,390)</f>
        <v>Estructurar memorando de orientaciones</v>
      </c>
      <c r="L212" s="44" t="str">
        <f>MID(Tabla111[[#This Row],[UNIDAD DE MEDIDA]],1,9)</f>
        <v>Memorando</v>
      </c>
      <c r="M212" s="193">
        <v>1</v>
      </c>
      <c r="N212" s="195">
        <v>45139</v>
      </c>
      <c r="O212" s="195">
        <v>45291</v>
      </c>
      <c r="P212" s="8">
        <f t="shared" si="17"/>
        <v>21.7</v>
      </c>
      <c r="R212" s="167">
        <f t="shared" si="18"/>
        <v>0</v>
      </c>
      <c r="S212" s="8">
        <f t="shared" si="19"/>
        <v>0</v>
      </c>
      <c r="T212" s="8">
        <f t="shared" si="15"/>
        <v>0</v>
      </c>
      <c r="U212" s="8">
        <f t="shared" si="16"/>
        <v>0</v>
      </c>
      <c r="V212" s="168"/>
      <c r="W212" s="9"/>
      <c r="X212" s="9"/>
    </row>
    <row r="213" spans="1:24" ht="106.5" customHeight="1">
      <c r="A213" s="18" t="s">
        <v>25</v>
      </c>
      <c r="B213" s="18" t="s">
        <v>36</v>
      </c>
      <c r="C213" s="18">
        <v>2022</v>
      </c>
      <c r="D213" s="18" t="str">
        <f>MID(Tabla111[[#This Row],[NO. CONSECUTIVO HALLAZGO
(CÓD. ICBF)]],1,9)</f>
        <v>AF-CGR-20</v>
      </c>
      <c r="E213" s="18" t="s">
        <v>367</v>
      </c>
      <c r="F213" s="18" t="s">
        <v>898</v>
      </c>
      <c r="G213"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213"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213" s="19" t="s">
        <v>915</v>
      </c>
      <c r="J213" s="19" t="str">
        <f>MID(Tabla111[[#This Row],[ACCIÓN DE MEJORA]],1,390)</f>
        <v>H18.A1 Estructurar un memorando de orientaciones que incluya los elementos relacionados con el manejo presupuestal de los recursos direccionados a la atención enmarcados en el contrato de aporte, así como lo relacionado con la constitución y cancelación de reservas presupuestales.</v>
      </c>
      <c r="K213" s="43" t="str">
        <f>MID(Tabla111[[#This Row],[ACTIVIDADES / DESCRIPCIÓN]],1,390)</f>
        <v>Estructurar memorando de orientaciones</v>
      </c>
      <c r="L213" s="44" t="str">
        <f>MID(Tabla111[[#This Row],[UNIDAD DE MEDIDA]],1,9)</f>
        <v>Memorando</v>
      </c>
      <c r="M213" s="193">
        <v>1</v>
      </c>
      <c r="N213" s="195">
        <v>45139</v>
      </c>
      <c r="O213" s="195">
        <v>45291</v>
      </c>
      <c r="P213" s="8">
        <f t="shared" si="17"/>
        <v>21.7</v>
      </c>
      <c r="R213" s="167">
        <f t="shared" si="18"/>
        <v>0</v>
      </c>
      <c r="S213" s="8">
        <f t="shared" si="19"/>
        <v>0</v>
      </c>
      <c r="T213" s="8">
        <f t="shared" si="15"/>
        <v>0</v>
      </c>
      <c r="U213" s="8">
        <f t="shared" si="16"/>
        <v>0</v>
      </c>
      <c r="V213" s="168"/>
      <c r="W213" s="9"/>
      <c r="X213" s="9"/>
    </row>
    <row r="214" spans="1:24" ht="106.5" customHeight="1">
      <c r="A214" s="18" t="s">
        <v>25</v>
      </c>
      <c r="B214" s="18" t="s">
        <v>36</v>
      </c>
      <c r="C214" s="18">
        <v>2022</v>
      </c>
      <c r="D214" s="18" t="str">
        <f>MID(Tabla111[[#This Row],[NO. CONSECUTIVO HALLAZGO
(CÓD. ICBF)]],1,9)</f>
        <v>AF-CGR-20</v>
      </c>
      <c r="E214" s="18" t="s">
        <v>628</v>
      </c>
      <c r="F214" s="18" t="s">
        <v>898</v>
      </c>
      <c r="G214"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214"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214" s="118" t="s">
        <v>915</v>
      </c>
      <c r="J214" s="19" t="str">
        <f>MID(Tabla111[[#This Row],[ACCIÓN DE MEJORA]],1,390)</f>
        <v>H19.A1 Fortalecer a través de controles y seguimiento en la ejecución prespuestal, para lo cual se estructurara un memorando de orientaciones que incluya los elementos relacionados con el manejo presupuestal de los recursos direccionados a la atención enmarcados en el contrato de aporte, así como lo relacionado con la constitución y cancelación de reservas presupuestales.</v>
      </c>
      <c r="K214" s="43" t="str">
        <f>MID(Tabla111[[#This Row],[ACTIVIDADES / DESCRIPCIÓN]],1,390)</f>
        <v>Estructurar memorando de orientaciones</v>
      </c>
      <c r="L214" s="44" t="str">
        <f>MID(Tabla111[[#This Row],[UNIDAD DE MEDIDA]],1,9)</f>
        <v>Memorando</v>
      </c>
      <c r="M214" s="193">
        <v>1</v>
      </c>
      <c r="N214" s="195">
        <v>45139</v>
      </c>
      <c r="O214" s="195">
        <v>45291</v>
      </c>
      <c r="P214" s="8">
        <f t="shared" si="17"/>
        <v>21.7</v>
      </c>
      <c r="R214" s="167">
        <f t="shared" si="18"/>
        <v>0</v>
      </c>
      <c r="S214" s="8">
        <f t="shared" si="19"/>
        <v>0</v>
      </c>
      <c r="T214" s="8">
        <f t="shared" si="15"/>
        <v>0</v>
      </c>
      <c r="U214" s="8">
        <f t="shared" si="16"/>
        <v>0</v>
      </c>
      <c r="V214" s="168"/>
      <c r="W214" s="9"/>
      <c r="X214" s="9"/>
    </row>
    <row r="215" spans="1:24" ht="106.5" customHeight="1">
      <c r="A215" s="18" t="s">
        <v>25</v>
      </c>
      <c r="B215" s="18" t="s">
        <v>36</v>
      </c>
      <c r="C215" s="18">
        <v>2022</v>
      </c>
      <c r="D215" s="18" t="str">
        <f>MID(Tabla111[[#This Row],[NO. CONSECUTIVO HALLAZGO
(CÓD. ICBF)]],1,9)</f>
        <v>AF-CGR-20</v>
      </c>
      <c r="E215" s="18" t="s">
        <v>459</v>
      </c>
      <c r="F215" s="18" t="s">
        <v>898</v>
      </c>
      <c r="G215"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215"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215" s="19" t="s">
        <v>924</v>
      </c>
      <c r="J215" s="19" t="str">
        <f>MID(Tabla111[[#This Row],[ACCIÓN DE MEJORA]],1,390)</f>
        <v>H20.A1 Socializar el procedimiento de reconocimiento y pago de vigencias expiradas, así como lo relacionado con la constitución y cancelación de reservas presupuestales, en apoyo con la Dirección Financiera.</v>
      </c>
      <c r="K215" s="43" t="str">
        <f>MID(Tabla111[[#This Row],[ACTIVIDADES / DESCRIPCIÓN]],1,390)</f>
        <v>Desarrollar jornada de asistencia técnica virtual con las 33 regionales, para socializar el procedimiento de reconocimiento y pago de vigencias expiradas, así como lo relacionado con la constitución y cancelación de reservas presupuestales.
Actividad dirigida a supervisores de contrato, enlaces territoriales y profesionales del rol jurídico, financiero, adscritos al esquema de seguimient</v>
      </c>
      <c r="L215" s="44" t="str">
        <f>MID(Tabla111[[#This Row],[UNIDAD DE MEDIDA]],1,9)</f>
        <v>Acta de r</v>
      </c>
      <c r="M215" s="193">
        <v>1</v>
      </c>
      <c r="N215" s="195">
        <v>45139</v>
      </c>
      <c r="O215" s="195">
        <v>45291</v>
      </c>
      <c r="P215" s="8">
        <f t="shared" si="17"/>
        <v>21.7</v>
      </c>
      <c r="R215" s="167">
        <f t="shared" si="18"/>
        <v>0</v>
      </c>
      <c r="S215" s="8">
        <f t="shared" si="19"/>
        <v>0</v>
      </c>
      <c r="T215" s="8">
        <f t="shared" si="15"/>
        <v>0</v>
      </c>
      <c r="U215" s="8">
        <f t="shared" si="16"/>
        <v>0</v>
      </c>
      <c r="V215" s="168"/>
      <c r="W215" s="9"/>
      <c r="X215" s="9"/>
    </row>
    <row r="216" spans="1:24" ht="106.5" customHeight="1">
      <c r="A216" s="18" t="s">
        <v>25</v>
      </c>
      <c r="B216" s="18" t="s">
        <v>36</v>
      </c>
      <c r="C216" s="18">
        <v>2022</v>
      </c>
      <c r="D216" s="18" t="str">
        <f>MID(Tabla111[[#This Row],[NO. CONSECUTIVO HALLAZGO
(CÓD. ICBF)]],1,9)</f>
        <v>AF-CGR-20</v>
      </c>
      <c r="E216" s="18" t="s">
        <v>375</v>
      </c>
      <c r="F216" s="18" t="s">
        <v>898</v>
      </c>
      <c r="G216"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216"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216" s="19" t="s">
        <v>901</v>
      </c>
      <c r="J216" s="19" t="str">
        <f>MID(Tabla111[[#This Row],[ACCIÓN DE MEJORA]],1,390)</f>
        <v>H21_A1  Realizar capacitación sobre los requisitos para la legalización de cuentas y documentos que la soportan.</v>
      </c>
      <c r="K216" s="43" t="str">
        <f>MID(Tabla111[[#This Row],[ACTIVIDADES / DESCRIPCIÓN]],1,390)</f>
        <v>Desarrollar jornada de asistencia técnica virtual y/o presencial a la Dirección Regional Cauca en temáticas especificas relacionadas al proceso de legalización de cuentas.
Actividad dirigida a supervisores de contrato, enlaces territoriales y profesionales del rol jurídico, financiero y técnico adscritos al esquema de seguimiento a la ejecución.</v>
      </c>
      <c r="L216" s="44" t="str">
        <f>MID(Tabla111[[#This Row],[UNIDAD DE MEDIDA]],1,9)</f>
        <v>Acta de r</v>
      </c>
      <c r="M216" s="193">
        <v>1</v>
      </c>
      <c r="N216" s="195">
        <v>45139</v>
      </c>
      <c r="O216" s="195">
        <v>45291</v>
      </c>
      <c r="P216" s="8">
        <f t="shared" si="17"/>
        <v>21.7</v>
      </c>
      <c r="R216" s="167">
        <f t="shared" si="18"/>
        <v>0</v>
      </c>
      <c r="S216" s="8">
        <f t="shared" si="19"/>
        <v>0</v>
      </c>
      <c r="T216" s="8">
        <f t="shared" si="15"/>
        <v>0</v>
      </c>
      <c r="U216" s="8">
        <f t="shared" si="16"/>
        <v>0</v>
      </c>
      <c r="V216" s="168"/>
      <c r="W216" s="9"/>
      <c r="X216" s="9"/>
    </row>
    <row r="217" spans="1:24" ht="106.5" customHeight="1">
      <c r="A217" s="18" t="s">
        <v>25</v>
      </c>
      <c r="B217" s="18" t="s">
        <v>36</v>
      </c>
      <c r="C217" s="18">
        <v>2022</v>
      </c>
      <c r="D217" s="18" t="str">
        <f>MID(Tabla111[[#This Row],[NO. CONSECUTIVO HALLAZGO
(CÓD. ICBF)]],1,9)</f>
        <v>AF-CGR-20</v>
      </c>
      <c r="E217" s="18" t="s">
        <v>375</v>
      </c>
      <c r="F217" s="18" t="s">
        <v>898</v>
      </c>
      <c r="G217" s="19" t="str">
        <f>MID(Tabla111[[#This Row],[DESCRIPCIÓN DEL HALLAZGO]],1,390)</f>
        <v>Hallazgo N° 21. Registro de información ejecución contratos de aporte Centro Zonal Macizo (Cauca)
Como resultado de la evaluación documental de los contratos de aporte suscritos en la vigencia 2020 y ejecutados en el Centro Zonal Macizo de la Dirección Regional Cauca del ICBF en 2022, se evidenció:
En el Contrato No. 19005782020 (modalidad HCB) ejecutado por $1.449.939.827, quedó saldo</v>
      </c>
      <c r="H217" s="19" t="str">
        <f>MID(Tabla111[[#This Row],[CAUSA DEL HALLAZGO]],1,390)</f>
        <v>Lo anterior obedece a deficiencias en los mecanismos de seguimiento y monitoreo a la ejecución y liquidación contractual, registros de información financiera inoportuna frente a los hechos ocurridos y falencias en las labores de supervisión en el Centro Zonal.</v>
      </c>
      <c r="I217" s="19" t="s">
        <v>930</v>
      </c>
      <c r="J217" s="19" t="str">
        <f>MID(Tabla111[[#This Row],[ACCIÓN DE MEJORA]],1,390)</f>
        <v xml:space="preserve">H21 A2 Planear y ejecutar acciones de asistencia técnica relacionados al seguimiento técnico jurídico y financiero realizado con la supervisión de los contratos. </v>
      </c>
      <c r="K217" s="43" t="str">
        <f>MID(Tabla111[[#This Row],[ACTIVIDADES / DESCRIPCIÓN]],1,390)</f>
        <v>Desarrollar jornada de asistencia técnica dirigida a la Dirección Regional Cauca, en temáticas  especificas relacionadas  al proceso de supervisión, 
Dirigida a supervisiores, enlaces territoriales y profesionales del rol financiero, técnico y jurídico adscritos al esquema de seguimiento a la ejecución.</v>
      </c>
      <c r="L217" s="44" t="str">
        <f>MID(Tabla111[[#This Row],[UNIDAD DE MEDIDA]],1,9)</f>
        <v>Grabación</v>
      </c>
      <c r="M217" s="193">
        <v>1</v>
      </c>
      <c r="N217" s="195">
        <v>45139</v>
      </c>
      <c r="O217" s="195">
        <v>45382</v>
      </c>
      <c r="P217" s="8">
        <f t="shared" si="17"/>
        <v>34.700000000000003</v>
      </c>
      <c r="R217" s="167">
        <f t="shared" si="18"/>
        <v>0</v>
      </c>
      <c r="S217" s="8">
        <f t="shared" si="19"/>
        <v>0</v>
      </c>
      <c r="T217" s="8">
        <f t="shared" si="15"/>
        <v>0</v>
      </c>
      <c r="U217" s="8">
        <f t="shared" si="16"/>
        <v>0</v>
      </c>
      <c r="V217" s="168"/>
      <c r="W217" s="9"/>
      <c r="X217" s="9"/>
    </row>
    <row r="218" spans="1:24" ht="106.5" customHeight="1">
      <c r="A218" s="18" t="s">
        <v>25</v>
      </c>
      <c r="B218" s="18" t="s">
        <v>36</v>
      </c>
      <c r="C218" s="18">
        <v>2022</v>
      </c>
      <c r="D218" s="18" t="str">
        <f>MID(Tabla111[[#This Row],[NO. CONSECUTIVO HALLAZGO
(CÓD. ICBF)]],1,9)</f>
        <v>AF-CGR-20</v>
      </c>
      <c r="E218" s="18" t="s">
        <v>384</v>
      </c>
      <c r="F218" s="18" t="s">
        <v>898</v>
      </c>
      <c r="G218" s="19" t="str">
        <f>MID(Tabla111[[#This Row],[DESCRIPCIÓN DEL HALLAZGO]],1,390)</f>
        <v>Hallazgo N° 22. Reintegro Contrato N° 19005302020 Centro Zonal Indígena (D, F, BA) (Cauca)
La Regional Cauca del ICBF suscribió el contrato de aporte No 19005302020 con la Fundación Amalaka, por $2.143.515.509 en diciembre 1° de 2020, que tenía término de ejecución final hasta julio 31 del 2022, de los cuales se evidenció en el acta de legalización correspondiente a los servicios de jul</v>
      </c>
      <c r="H218" s="19" t="str">
        <f>MID(Tabla111[[#This Row],[CAUSA DEL HALLAZGO]],1,390)</f>
        <v>La situación se presentó por debilidades en la gestión administrativa, financiera, jurídica y de control interno de la entidad, para el reintegro efectivo del recurso económico no ejecutado por sobrantes de inejecución en la prestación de servicio del Programa Primera Infancia; donde no se garantiza el adecuado y oportuno uso de los recursos públicos que se encuentran en poder de los con</v>
      </c>
      <c r="I218" s="19" t="s">
        <v>901</v>
      </c>
      <c r="J218" s="19" t="str">
        <f>MID(Tabla111[[#This Row],[ACCIÓN DE MEJORA]],1,390)</f>
        <v>H22_A1  Realizar capacitación sobre los requisitos para la legalización de cuentas y documentos que la soportan.</v>
      </c>
      <c r="K218" s="43" t="str">
        <f>MID(Tabla111[[#This Row],[ACTIVIDADES / DESCRIPCIÓN]],1,390)</f>
        <v>Desarrollar jornada de asistencia técnica virtual y/o presencial a la Dirección Regional Cauca en temáticas especificas relacionadas al proceso de legalización de cuentas.
Actividad dirigida a supervisores de contrato, enlaces territoriales y profesionales del rol jurídico, financiero y técnico adscritos al esquema de seguimiento a la ejecución.</v>
      </c>
      <c r="L218" s="44" t="str">
        <f>MID(Tabla111[[#This Row],[UNIDAD DE MEDIDA]],1,9)</f>
        <v>Acta de r</v>
      </c>
      <c r="M218" s="193">
        <v>1</v>
      </c>
      <c r="N218" s="195">
        <v>45139</v>
      </c>
      <c r="O218" s="195">
        <v>45381</v>
      </c>
      <c r="P218" s="8">
        <f t="shared" si="17"/>
        <v>34.6</v>
      </c>
      <c r="R218" s="167">
        <f t="shared" si="18"/>
        <v>0</v>
      </c>
      <c r="S218" s="8">
        <f t="shared" si="19"/>
        <v>0</v>
      </c>
      <c r="T218" s="8">
        <f t="shared" si="15"/>
        <v>0</v>
      </c>
      <c r="U218" s="8">
        <f t="shared" si="16"/>
        <v>0</v>
      </c>
      <c r="V218" s="168"/>
      <c r="W218" s="9"/>
      <c r="X218" s="9"/>
    </row>
    <row r="219" spans="1:24" ht="106.5" customHeight="1">
      <c r="A219" s="18" t="s">
        <v>25</v>
      </c>
      <c r="B219" s="18" t="s">
        <v>36</v>
      </c>
      <c r="C219" s="18">
        <v>2022</v>
      </c>
      <c r="D219" s="18" t="str">
        <f>MID(Tabla111[[#This Row],[NO. CONSECUTIVO HALLAZGO
(CÓD. ICBF)]],1,9)</f>
        <v>AF-CGR-20</v>
      </c>
      <c r="E219" s="18" t="s">
        <v>392</v>
      </c>
      <c r="F219" s="18" t="s">
        <v>898</v>
      </c>
      <c r="G219" s="19" t="str">
        <f>MID(Tabla111[[#This Row],[DESCRIPCIÓN DEL HALLAZGO]],1,390)</f>
        <v>Hallazgo N° 23. Actas de Legalización Centro Zonal Costa Pacífica y Norte (Cauca)
En la verificación de las actas de legalización para constatar la ejecución de los 22 contratos de aporte que hacen parte de la muestra sobre los centros zonales Costa Pacífica y Norte de la Regional Cauca del ICBF, contrario a lo que orienta el manual de supervisión, frente a las instrucciones para el dil</v>
      </c>
      <c r="H219" s="19" t="str">
        <f>MID(Tabla111[[#This Row],[CAUSA DEL HALLAZGO]],1,390)</f>
        <v xml:space="preserve">
Lo anterior se presenta por la aplicación inadecuada de los lineamientos y procedimientos establecidos para el ejercicio de seguimiento presupuestal de los recursos asignados en los contratos de aporte.</v>
      </c>
      <c r="I219" s="19" t="s">
        <v>901</v>
      </c>
      <c r="J219" s="19" t="str">
        <f>MID(Tabla111[[#This Row],[ACCIÓN DE MEJORA]],1,390)</f>
        <v>H23_A1  Realizar capacitación sobre los requisitos para la legalización de cuentas y documentos que la soportan.</v>
      </c>
      <c r="K219" s="43" t="str">
        <f>MID(Tabla111[[#This Row],[ACTIVIDADES / DESCRIPCIÓN]],1,390)</f>
        <v>Desarrollar jornada de asistencia técnica virtual y/o presencial a la Dirección Regional Cauca en temáticas especificas relacionadas al proceso de legalización de cuentas.
Actividad dirigida a supervisores de contrato, enlaces territoriales y profesionales del rol jurídico, financiero y técnico adscritos al esquema de seguimiento a la ejecución.</v>
      </c>
      <c r="L219" s="44" t="str">
        <f>MID(Tabla111[[#This Row],[UNIDAD DE MEDIDA]],1,9)</f>
        <v>Acta de r</v>
      </c>
      <c r="M219" s="193">
        <v>1</v>
      </c>
      <c r="N219" s="195">
        <v>45139</v>
      </c>
      <c r="O219" s="195">
        <v>45381</v>
      </c>
      <c r="P219" s="8">
        <f t="shared" si="17"/>
        <v>34.6</v>
      </c>
      <c r="R219" s="167">
        <f t="shared" si="18"/>
        <v>0</v>
      </c>
      <c r="S219" s="8">
        <f t="shared" si="19"/>
        <v>0</v>
      </c>
      <c r="T219" s="8">
        <f t="shared" si="15"/>
        <v>0</v>
      </c>
      <c r="U219" s="8">
        <f t="shared" si="16"/>
        <v>0</v>
      </c>
      <c r="V219" s="168"/>
      <c r="W219" s="9"/>
      <c r="X219" s="9"/>
    </row>
    <row r="220" spans="1:24" ht="106.5" customHeight="1">
      <c r="A220" s="18" t="s">
        <v>25</v>
      </c>
      <c r="B220" s="18" t="s">
        <v>36</v>
      </c>
      <c r="C220" s="18">
        <v>2022</v>
      </c>
      <c r="D220" s="18" t="str">
        <f>MID(Tabla111[[#This Row],[NO. CONSECUTIVO HALLAZGO
(CÓD. ICBF)]],1,9)</f>
        <v>AF-CGR-20</v>
      </c>
      <c r="E220" s="18" t="s">
        <v>420</v>
      </c>
      <c r="F220" s="18" t="s">
        <v>898</v>
      </c>
      <c r="G220" s="19" t="str">
        <f>MID(Tabla111[[#This Row],[DESCRIPCIÓN DEL HALLAZGO]],1,390)</f>
        <v>Hallazgo N° 24. Supervisión del Contrato No. 157 (D) (Córdoba)
El ICBF regional Córdoba no realiza seguimiento adecuado a la ejecución del contrato 157, Se evidencia que la póliza de seguro infantil tomada por EAS póliza No 540-2-994000001065 se expide la póliza es del día 20/10/2022; con vigencia desde el día 19 de octubre de 2022 hasta 31 de octubre de 2022 cuando su fecha de inicio d</v>
      </c>
      <c r="H220" s="19" t="str">
        <f>MID(Tabla111[[#This Row],[CAUSA DEL HALLAZGO]],1,390)</f>
        <v>Esto se presenta por deficiencias en la supervisión de los contratos y puede conducir a deficiencias y errores en la información suministrada por el ICBF regional Córdoba.</v>
      </c>
      <c r="I220" s="19" t="s">
        <v>938</v>
      </c>
      <c r="J220" s="19" t="str">
        <f>MID(Tabla111[[#This Row],[ACCIÓN DE MEJORA]],1,390)</f>
        <v xml:space="preserve">H24 A1.  Realizar asistencia técnica haciendo  énfasis en aspectos  técnicos, financieros y jurídicos. </v>
      </c>
      <c r="K220" s="43" t="str">
        <f>MID(Tabla111[[#This Row],[ACTIVIDADES / DESCRIPCIÓN]],1,390)</f>
        <v>Brindar asistencia técnica  por parte del Equipo de Seguimiento a la Ejecución de la Dirección de Primera Infancia, dirigida   a los Supervisores de contratos para evaluar avances, logros y dificultades derivados de la actividad de supervisión. 
Actividad dirigida a supervisores de contrato, enlaces territoriales y profesionales del rol financiero, técnico y jurídico adscritos al esquem</v>
      </c>
      <c r="L220" s="44" t="str">
        <f>MID(Tabla111[[#This Row],[UNIDAD DE MEDIDA]],1,9)</f>
        <v>Video con</v>
      </c>
      <c r="M220" s="193">
        <v>1</v>
      </c>
      <c r="N220" s="195">
        <v>45139</v>
      </c>
      <c r="O220" s="195">
        <v>45382</v>
      </c>
      <c r="P220" s="8">
        <f t="shared" si="17"/>
        <v>34.700000000000003</v>
      </c>
      <c r="R220" s="167">
        <f t="shared" si="18"/>
        <v>0</v>
      </c>
      <c r="S220" s="8">
        <f t="shared" si="19"/>
        <v>0</v>
      </c>
      <c r="T220" s="8">
        <f t="shared" si="15"/>
        <v>0</v>
      </c>
      <c r="U220" s="8">
        <f t="shared" si="16"/>
        <v>0</v>
      </c>
      <c r="V220" s="168"/>
      <c r="W220" s="9"/>
      <c r="X220" s="9"/>
    </row>
    <row r="221" spans="1:24" ht="106.5" customHeight="1">
      <c r="A221" s="18" t="s">
        <v>25</v>
      </c>
      <c r="B221" s="18" t="s">
        <v>36</v>
      </c>
      <c r="C221" s="18">
        <v>2022</v>
      </c>
      <c r="D221" s="18" t="str">
        <f>MID(Tabla111[[#This Row],[NO. CONSECUTIVO HALLAZGO
(CÓD. ICBF)]],1,9)</f>
        <v>AF-CGR-20</v>
      </c>
      <c r="E221" s="18" t="s">
        <v>707</v>
      </c>
      <c r="F221" s="18" t="s">
        <v>898</v>
      </c>
      <c r="G221" s="19" t="str">
        <f>MID(Tabla111[[#This Row],[DESCRIPCIÓN DEL HALLAZGO]],1,390)</f>
        <v xml:space="preserve">Hallazgo N° 25. Actas mercados contrato 127-2022 (F,D) (Huila)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v>
      </c>
      <c r="H221" s="19" t="str">
        <f>MID(Tabla111[[#This Row],[CAUSA DEL HALLAZGO]],1,390)</f>
        <v xml:space="preserve">Lo anterior, debido a las debilidades en el ejercicio riguroso de la supervisión del contrato, al autorizar pagos al operador del servicio sin contarse con el acta de entrega de mercados correspondiente al mes de noviembre… </v>
      </c>
      <c r="I221" s="19" t="s">
        <v>901</v>
      </c>
      <c r="J221" s="19" t="str">
        <f>MID(Tabla111[[#This Row],[ACCIÓN DE MEJORA]],1,390)</f>
        <v>H25_A1  Realizar capacitación sobre los requisitos para la legalización de cuentas y documentos que la soportan.</v>
      </c>
      <c r="K221" s="43" t="str">
        <f>MID(Tabla111[[#This Row],[ACTIVIDADES / DESCRIPCIÓN]],1,390)</f>
        <v>Desarrollar jornada de asistencia técnica virtual y/o presencial a la Dirección Regional Huila en temáticas especificas relacionadas al proceso de legalización de cuentas.
Actividad dirigida a supervisores de contrato, enlaces territoriales y profesionales del rol jurídico, financiero y técnico adscritos al esquema de seguimiento a la ejecución.</v>
      </c>
      <c r="L221" s="44" t="str">
        <f>MID(Tabla111[[#This Row],[UNIDAD DE MEDIDA]],1,9)</f>
        <v>Acta de r</v>
      </c>
      <c r="M221" s="193">
        <v>1</v>
      </c>
      <c r="N221" s="195">
        <v>45139</v>
      </c>
      <c r="O221" s="195">
        <v>45381</v>
      </c>
      <c r="P221" s="8">
        <f t="shared" si="17"/>
        <v>34.6</v>
      </c>
      <c r="R221" s="167">
        <f t="shared" si="18"/>
        <v>0</v>
      </c>
      <c r="S221" s="8">
        <f t="shared" si="19"/>
        <v>0</v>
      </c>
      <c r="T221" s="8">
        <f t="shared" si="15"/>
        <v>0</v>
      </c>
      <c r="U221" s="8">
        <f t="shared" si="16"/>
        <v>0</v>
      </c>
      <c r="V221" s="168"/>
      <c r="W221" s="9"/>
      <c r="X221" s="9"/>
    </row>
    <row r="222" spans="1:24" ht="106.5" customHeight="1">
      <c r="A222" s="18" t="s">
        <v>25</v>
      </c>
      <c r="B222" s="18" t="s">
        <v>36</v>
      </c>
      <c r="C222" s="18">
        <v>2022</v>
      </c>
      <c r="D222" s="18" t="str">
        <f>MID(Tabla111[[#This Row],[NO. CONSECUTIVO HALLAZGO
(CÓD. ICBF)]],1,9)</f>
        <v>AF-CGR-20</v>
      </c>
      <c r="E222" s="18" t="s">
        <v>707</v>
      </c>
      <c r="F222" s="18" t="s">
        <v>898</v>
      </c>
      <c r="G222" s="19" t="str">
        <f>MID(Tabla111[[#This Row],[DESCRIPCIÓN DEL HALLAZGO]],1,390)</f>
        <v xml:space="preserve">Hallazgo N° 25. Actas mercados contrato 127-2022 (F,D) (Huila)
En noviembre de 2022, el informe mensual de supervisión de la entrega de raciones alimentarias preparadas en cada unidad de servicio atendida por el operador en el municipio de Pitalito, carece del acta de entrega de mercados que soporte la recepción de alimentos en cada unidad de servicio atendida, por lo cual no existe la </v>
      </c>
      <c r="H222" s="19" t="str">
        <f>MID(Tabla111[[#This Row],[CAUSA DEL HALLAZGO]],1,390)</f>
        <v xml:space="preserve">Lo anterior, debido a las debilidades en el ejercicio riguroso de la supervisión del contrato, al autorizar pagos al operador del servicio sin contarse con el acta de entrega de mercados correspondiente al mes de noviembre… </v>
      </c>
      <c r="I222" s="19" t="s">
        <v>944</v>
      </c>
      <c r="J222" s="19" t="str">
        <f>MID(Tabla111[[#This Row],[ACCIÓN DE MEJORA]],1,390)</f>
        <v xml:space="preserve">H25_ A2  Realizar mesa de trabajo con la Dirección Regional Huila, donde se revise y retroalimente el ejercicio de supervisión en los contratos. </v>
      </c>
      <c r="K222" s="43" t="str">
        <f>MID(Tabla111[[#This Row],[ACTIVIDADES / DESCRIPCIÓN]],1,390)</f>
        <v>Desarrollar mesa de trabajo con la Dirección Regional Huila en temáticas específicas relacionadas al proceso de supervisión de contratos. 
Actividad dirigida a supervisores de contrato, enlaces territoriales y profesionales del rol financiero, técnico y jurídico adscritos al esquema de seguimiento a la ejecución.</v>
      </c>
      <c r="L222" s="44" t="str">
        <f>MID(Tabla111[[#This Row],[UNIDAD DE MEDIDA]],1,9)</f>
        <v>Video con</v>
      </c>
      <c r="M222" s="193">
        <v>1</v>
      </c>
      <c r="N222" s="195">
        <v>45139</v>
      </c>
      <c r="O222" s="195">
        <v>45382</v>
      </c>
      <c r="P222" s="8">
        <f t="shared" si="17"/>
        <v>34.700000000000003</v>
      </c>
      <c r="R222" s="167">
        <f t="shared" si="18"/>
        <v>0</v>
      </c>
      <c r="S222" s="8">
        <f t="shared" si="19"/>
        <v>0</v>
      </c>
      <c r="T222" s="8">
        <f t="shared" si="15"/>
        <v>0</v>
      </c>
      <c r="U222" s="8">
        <f t="shared" si="16"/>
        <v>0</v>
      </c>
      <c r="V222" s="168"/>
      <c r="W222" s="9"/>
      <c r="X222" s="9"/>
    </row>
    <row r="223" spans="1:24" ht="106.5" customHeight="1">
      <c r="A223" s="18" t="s">
        <v>25</v>
      </c>
      <c r="B223" s="18" t="s">
        <v>36</v>
      </c>
      <c r="C223" s="18">
        <v>2022</v>
      </c>
      <c r="D223" s="18" t="str">
        <f>MID(Tabla111[[#This Row],[NO. CONSECUTIVO HALLAZGO
(CÓD. ICBF)]],1,9)</f>
        <v>AF-CGR-20</v>
      </c>
      <c r="E223" s="18" t="s">
        <v>780</v>
      </c>
      <c r="F223" s="18" t="s">
        <v>898</v>
      </c>
      <c r="G223"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223"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223" s="19" t="s">
        <v>901</v>
      </c>
      <c r="J223" s="19" t="str">
        <f>MID(Tabla111[[#This Row],[ACCIÓN DE MEJORA]],1,390)</f>
        <v>H26_A1  Realizar capacitación sobre los requisitos para la legalización de cuentas y documentos que la soportan.</v>
      </c>
      <c r="K223" s="43" t="str">
        <f>MID(Tabla111[[#This Row],[ACTIVIDADES / DESCRIPCIÓN]],1,390)</f>
        <v>Desarrollar jornada de asistencia técnica virtual y/o presencial a la Dirección Regional Magdalena en temáticas especificas relacionadas al proceso de legalización de cuentas.
Actividad dirigida a supervisores de contrato, enlaces territoriales y profesionales del rol jurídico, financiero y técnico adscritos al esquema de seguimiento a la ejecución.</v>
      </c>
      <c r="L223" s="44" t="str">
        <f>MID(Tabla111[[#This Row],[UNIDAD DE MEDIDA]],1,9)</f>
        <v>Acta de r</v>
      </c>
      <c r="M223" s="193">
        <v>1</v>
      </c>
      <c r="N223" s="195">
        <v>45139</v>
      </c>
      <c r="O223" s="195">
        <v>45381</v>
      </c>
      <c r="P223" s="8">
        <f t="shared" si="17"/>
        <v>34.6</v>
      </c>
      <c r="R223" s="167">
        <f t="shared" si="18"/>
        <v>0</v>
      </c>
      <c r="S223" s="8">
        <f t="shared" si="19"/>
        <v>0</v>
      </c>
      <c r="T223" s="8">
        <f t="shared" si="15"/>
        <v>0</v>
      </c>
      <c r="U223" s="8">
        <f t="shared" si="16"/>
        <v>0</v>
      </c>
      <c r="V223" s="168"/>
      <c r="W223" s="9"/>
      <c r="X223" s="9"/>
    </row>
    <row r="224" spans="1:24" ht="106.5" customHeight="1">
      <c r="A224" s="18" t="s">
        <v>25</v>
      </c>
      <c r="B224" s="18" t="s">
        <v>36</v>
      </c>
      <c r="C224" s="18">
        <v>2022</v>
      </c>
      <c r="D224" s="18" t="str">
        <f>MID(Tabla111[[#This Row],[NO. CONSECUTIVO HALLAZGO
(CÓD. ICBF)]],1,9)</f>
        <v>AF-CGR-20</v>
      </c>
      <c r="E224" s="18" t="s">
        <v>780</v>
      </c>
      <c r="F224" s="18" t="s">
        <v>898</v>
      </c>
      <c r="G224"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224"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224" s="120" t="s">
        <v>950</v>
      </c>
      <c r="J224" s="19" t="str">
        <f>MID(Tabla111[[#This Row],[ACCIÓN DE MEJORA]],1,390)</f>
        <v>H26_A2 Realizar asistencia técnica sobre Contrapartida y Valores Técnicos Agregados en el marco de la ejecución de los contratos de aporte suscritos para la prestación de los servicios para la primera infancia.</v>
      </c>
      <c r="K224" s="43" t="str">
        <f>MID(Tabla111[[#This Row],[ACTIVIDADES / DESCRIPCIÓN]],1,390)</f>
        <v>Realizar asistencia técnica en el que se socialicen las generalidades sobre Contrapartida y Valores Técnicos Agregados en el marco de la ejecución de los contratos de aporte suscritos para la prestación de los servicios para la primera infancia, con los profesionales de la dirección regional y Centros zonales. 
En esta asistencia técnica se solicitará a la Dirección Regional replicar per</v>
      </c>
      <c r="L224" s="44" t="str">
        <f>MID(Tabla111[[#This Row],[UNIDAD DE MEDIDA]],1,9)</f>
        <v>Acta de l</v>
      </c>
      <c r="M224" s="193">
        <v>1</v>
      </c>
      <c r="N224" s="195">
        <v>45139</v>
      </c>
      <c r="O224" s="195">
        <v>45381</v>
      </c>
      <c r="P224" s="8">
        <f t="shared" si="17"/>
        <v>34.6</v>
      </c>
      <c r="R224" s="167">
        <f t="shared" si="18"/>
        <v>0</v>
      </c>
      <c r="S224" s="8">
        <f t="shared" si="19"/>
        <v>0</v>
      </c>
      <c r="T224" s="8">
        <f t="shared" si="15"/>
        <v>0</v>
      </c>
      <c r="U224" s="8">
        <f t="shared" si="16"/>
        <v>0</v>
      </c>
      <c r="V224" s="168"/>
      <c r="W224" s="9"/>
      <c r="X224" s="9"/>
    </row>
    <row r="225" spans="1:24" ht="106.5" customHeight="1">
      <c r="A225" s="18" t="s">
        <v>25</v>
      </c>
      <c r="B225" s="18" t="s">
        <v>36</v>
      </c>
      <c r="C225" s="18">
        <v>2022</v>
      </c>
      <c r="D225" s="18" t="str">
        <f>MID(Tabla111[[#This Row],[NO. CONSECUTIVO HALLAZGO
(CÓD. ICBF)]],1,9)</f>
        <v>AF-CGR-20</v>
      </c>
      <c r="E225" s="18" t="s">
        <v>780</v>
      </c>
      <c r="F225" s="18" t="s">
        <v>898</v>
      </c>
      <c r="G225"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225"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225" s="19" t="s">
        <v>905</v>
      </c>
      <c r="J225" s="19" t="str">
        <f>MID(Tabla111[[#This Row],[ACCIÓN DE MEJORA]],1,390)</f>
        <v xml:space="preserve">H26_ A3  Realizar mesa de trabajo con la Dirección Regional Magdalena, donde se revise y retroalimente el ejercicio de supervisión en los contratos. </v>
      </c>
      <c r="K225" s="43" t="str">
        <f>MID(Tabla111[[#This Row],[ACTIVIDADES / DESCRIPCIÓN]],1,390)</f>
        <v xml:space="preserve">Desarrollar mesa de trabajo con la Dirección Regional Magdalena, supervisores de contratos, enlaces territoriales y profesionales del rol financiero, técnico y jurídico del equipo de seguimiento a la ejecución, relacionado al proceso de supervisión de contratos. </v>
      </c>
      <c r="L225" s="44" t="str">
        <f>MID(Tabla111[[#This Row],[UNIDAD DE MEDIDA]],1,9)</f>
        <v>Video con</v>
      </c>
      <c r="M225" s="193">
        <v>1</v>
      </c>
      <c r="N225" s="195">
        <v>45139</v>
      </c>
      <c r="O225" s="195">
        <v>45291</v>
      </c>
      <c r="P225" s="8">
        <f t="shared" si="17"/>
        <v>21.7</v>
      </c>
      <c r="R225" s="167">
        <f t="shared" si="18"/>
        <v>0</v>
      </c>
      <c r="S225" s="8">
        <f t="shared" si="19"/>
        <v>0</v>
      </c>
      <c r="T225" s="8">
        <f t="shared" si="15"/>
        <v>0</v>
      </c>
      <c r="U225" s="8">
        <f t="shared" si="16"/>
        <v>0</v>
      </c>
      <c r="V225" s="168"/>
      <c r="W225" s="9"/>
      <c r="X225" s="9"/>
    </row>
    <row r="226" spans="1:24" ht="106.5" customHeight="1">
      <c r="A226" s="18" t="s">
        <v>25</v>
      </c>
      <c r="B226" s="18" t="s">
        <v>36</v>
      </c>
      <c r="C226" s="18">
        <v>2022</v>
      </c>
      <c r="D226" s="18" t="str">
        <f>MID(Tabla111[[#This Row],[NO. CONSECUTIVO HALLAZGO
(CÓD. ICBF)]],1,9)</f>
        <v>AF-CGR-20</v>
      </c>
      <c r="E226" s="18" t="s">
        <v>803</v>
      </c>
      <c r="F226" s="18" t="s">
        <v>898</v>
      </c>
      <c r="G226" s="19" t="str">
        <f>MID(Tabla111[[#This Row],[DESCRIPCIÓN DEL HALLAZGO]],1,390)</f>
        <v>Hallazgo N° 28. Contrato 169 de 2022, pagos a proveedores (IP) (Magdalena)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v>
      </c>
      <c r="H226" s="19" t="str">
        <f>MID(Tabla111[[#This Row],[CAUSA DEL HALLAZGO]],1,390)</f>
        <v>La situación presentada se genera por fallas en la supervisión y seguimiento del contrato y en la legalización de las cuentas presentadas por el operador del servicio.</v>
      </c>
      <c r="I226" s="121" t="s">
        <v>901</v>
      </c>
      <c r="J226" s="19" t="str">
        <f>MID(Tabla111[[#This Row],[ACCIÓN DE MEJORA]],1,390)</f>
        <v>H28_A1  Realizar capacitación sobre los requisitos para la legalización de cuentas y documentos que la soportan.</v>
      </c>
      <c r="K226" s="43" t="str">
        <f>MID(Tabla111[[#This Row],[ACTIVIDADES / DESCRIPCIÓN]],1,390)</f>
        <v>Desarrollar jornada de asistencia técnica virtual y/o presencial a la Dirección Regional Magdalena en temáticas especificas relacionadas al proceso de legalización de cuentas.
Actividad dirigida a supervisores de contrato, enlaces territoriales y profesionales del rol jurídico, financiero y técnico adscritos al esquema de seguimiento a la ejecución.</v>
      </c>
      <c r="L226" s="44" t="str">
        <f>MID(Tabla111[[#This Row],[UNIDAD DE MEDIDA]],1,9)</f>
        <v>Acta de r</v>
      </c>
      <c r="M226" s="193">
        <v>1</v>
      </c>
      <c r="N226" s="195">
        <v>45139</v>
      </c>
      <c r="O226" s="195">
        <v>45291</v>
      </c>
      <c r="P226" s="8">
        <f t="shared" si="17"/>
        <v>21.7</v>
      </c>
      <c r="R226" s="167">
        <f t="shared" si="18"/>
        <v>0</v>
      </c>
      <c r="S226" s="8">
        <f t="shared" si="19"/>
        <v>0</v>
      </c>
      <c r="T226" s="8">
        <f t="shared" si="15"/>
        <v>0</v>
      </c>
      <c r="U226" s="8">
        <f t="shared" si="16"/>
        <v>0</v>
      </c>
      <c r="V226" s="168"/>
      <c r="W226" s="9"/>
      <c r="X226" s="9"/>
    </row>
    <row r="227" spans="1:24" ht="106.5" customHeight="1">
      <c r="A227" s="18" t="s">
        <v>25</v>
      </c>
      <c r="B227" s="18" t="s">
        <v>36</v>
      </c>
      <c r="C227" s="18">
        <v>2022</v>
      </c>
      <c r="D227" s="18" t="str">
        <f>MID(Tabla111[[#This Row],[NO. CONSECUTIVO HALLAZGO
(CÓD. ICBF)]],1,9)</f>
        <v>AF-CGR-20</v>
      </c>
      <c r="E227" s="18" t="s">
        <v>812</v>
      </c>
      <c r="F227" s="18" t="s">
        <v>898</v>
      </c>
      <c r="G227" s="19" t="str">
        <f>MID(Tabla111[[#This Row],[DESCRIPCIÓN DEL HALLAZGO]],1,390)</f>
        <v xml:space="preserve">Hallazgo N° 29. Retiros en cheque y efectivo (D, IP) (Magdalena)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v>
      </c>
      <c r="H227" s="19" t="str">
        <f>MID(Tabla111[[#This Row],[CAUSA DEL HALLAZGO]],1,390)</f>
        <v>La situación presentada se origina al no llevarse una adecuada supervisión por parte del ICBF a los recursos girados y ejecutados por los operadores del servicio, que les permita hacer un efectivo seguimiento de los mismos, evitando la desviación de recursos a otros fines.</v>
      </c>
      <c r="I227" s="19" t="s">
        <v>959</v>
      </c>
      <c r="J227" s="19" t="str">
        <f>MID(Tabla111[[#This Row],[ACCIÓN DE MEJORA]],1,390)</f>
        <v>H29.A1 Hacer seguimiento en la regional a los saldos de ejecución presupuestal, en aras de verificar que se este dando aplicación a los procedimientos establecidos de conformidad con la Guía Financiera para la presente vigencia.</v>
      </c>
      <c r="K227" s="43" t="str">
        <f>MID(Tabla111[[#This Row],[ACTIVIDADES / DESCRIPCIÓN]],1,390)</f>
        <v xml:space="preserve">Generar alertas desde el equipo financiero de la DPI, frente a la correcta gestión de recursos financieros bancarios.  </v>
      </c>
      <c r="L227" s="44" t="str">
        <f>MID(Tabla111[[#This Row],[UNIDAD DE MEDIDA]],1,9)</f>
        <v>Correos c</v>
      </c>
      <c r="M227" s="193">
        <v>4</v>
      </c>
      <c r="N227" s="195">
        <v>45139</v>
      </c>
      <c r="O227" s="195">
        <v>45291</v>
      </c>
      <c r="P227" s="8">
        <f t="shared" si="17"/>
        <v>21.7</v>
      </c>
      <c r="R227" s="167">
        <f t="shared" si="18"/>
        <v>0</v>
      </c>
      <c r="S227" s="8">
        <f t="shared" si="19"/>
        <v>0</v>
      </c>
      <c r="T227" s="8">
        <f t="shared" si="15"/>
        <v>0</v>
      </c>
      <c r="U227" s="8">
        <f t="shared" si="16"/>
        <v>0</v>
      </c>
      <c r="V227" s="168"/>
      <c r="W227" s="9"/>
      <c r="X227" s="9"/>
    </row>
    <row r="228" spans="1:24" ht="106.5" customHeight="1">
      <c r="A228" s="18" t="s">
        <v>25</v>
      </c>
      <c r="B228" s="18" t="s">
        <v>36</v>
      </c>
      <c r="C228" s="18">
        <v>2022</v>
      </c>
      <c r="D228" s="18" t="str">
        <f>MID(Tabla111[[#This Row],[NO. CONSECUTIVO HALLAZGO
(CÓD. ICBF)]],1,9)</f>
        <v>AF-CGR-20</v>
      </c>
      <c r="E228" s="18" t="s">
        <v>962</v>
      </c>
      <c r="F228" s="18" t="s">
        <v>898</v>
      </c>
      <c r="G228" s="19" t="str">
        <f>MID(Tabla111[[#This Row],[DESCRIPCIÓN DEL HALLAZGO]],1,390)</f>
        <v>Hallazgo N° 30. Gravamen a los movimientos financieros a los recursos de aporte del ICBF Regional Putumayo (F,D) (Putumayo)
En la revisión de los contratos de aporte suscritos por el ICBF Regional Putumayo, se evidenció la no apertura de una cuenta maestra para el manejo de los recursos por parte de los Operadores, situación que generó el descuento de $25.469.418 correspondientes al Gra</v>
      </c>
      <c r="H228" s="19" t="str">
        <f>MID(Tabla111[[#This Row],[CAUSA DEL HALLAZGO]],1,390)</f>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v>
      </c>
      <c r="I228" s="19" t="s">
        <v>901</v>
      </c>
      <c r="J228" s="19" t="str">
        <f>MID(Tabla111[[#This Row],[ACCIÓN DE MEJORA]],1,390)</f>
        <v>H30_A1  Realizar capacitación sobre los requisitos para la legalización de cuentas y documentos que la soportan.</v>
      </c>
      <c r="K228" s="43" t="str">
        <f>MID(Tabla111[[#This Row],[ACTIVIDADES / DESCRIPCIÓN]],1,390)</f>
        <v>Desarrollar jornada de asistencia técnica virtual y/o presencial a la Dirección Regional Putumayo en temáticas especificas relacionadas al proceso de legalización de cuentas.
Actividad dirigida a supervisores de contrato, enlaces territoriales y profesionales del rol jurídico, financiero y técnico adscritos al esquema de seguimiento a la ejecución.</v>
      </c>
      <c r="L228" s="44" t="str">
        <f>MID(Tabla111[[#This Row],[UNIDAD DE MEDIDA]],1,9)</f>
        <v>Acta de r</v>
      </c>
      <c r="M228" s="193">
        <v>1</v>
      </c>
      <c r="N228" s="195">
        <v>45139</v>
      </c>
      <c r="O228" s="195">
        <v>45381</v>
      </c>
      <c r="P228" s="8">
        <f t="shared" si="17"/>
        <v>34.6</v>
      </c>
      <c r="R228" s="167">
        <f t="shared" si="18"/>
        <v>0</v>
      </c>
      <c r="S228" s="8">
        <f t="shared" si="19"/>
        <v>0</v>
      </c>
      <c r="T228" s="8">
        <f t="shared" si="15"/>
        <v>0</v>
      </c>
      <c r="U228" s="8">
        <f t="shared" si="16"/>
        <v>0</v>
      </c>
      <c r="V228" s="168"/>
      <c r="W228" s="9"/>
      <c r="X228" s="9"/>
    </row>
    <row r="229" spans="1:24" ht="106.5" customHeight="1">
      <c r="A229" s="18" t="s">
        <v>25</v>
      </c>
      <c r="B229" s="18" t="s">
        <v>36</v>
      </c>
      <c r="C229" s="18">
        <v>2022</v>
      </c>
      <c r="D229" s="18" t="str">
        <f>MID(Tabla111[[#This Row],[NO. CONSECUTIVO HALLAZGO
(CÓD. ICBF)]],1,9)</f>
        <v>AF-CGR-20</v>
      </c>
      <c r="E229" s="18" t="s">
        <v>968</v>
      </c>
      <c r="F229" s="18" t="s">
        <v>898</v>
      </c>
      <c r="G229" s="19" t="str">
        <f>MID(Tabla111[[#This Row],[DESCRIPCIÓN DEL HALLAZGO]],1,390)</f>
        <v>Hallazgo N° 31. Ejecución de recursos contratos de aporte vigencia 2022 (D,F,BA) (Putumayo)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v>
      </c>
      <c r="H229"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29" s="19" t="s">
        <v>909</v>
      </c>
      <c r="J229" s="19" t="str">
        <f>MID(Tabla111[[#This Row],[ACCIÓN DE MEJORA]],1,390)</f>
        <v>H31.A1 Hacer seguimiento en la regional a los saldos de ejecución presupuestal, en aras de verificar que se este dando aplicación a los procedimientos establecidos de conformidad con la Guía Financiera para la presente vigencia.</v>
      </c>
      <c r="K229" s="43" t="str">
        <f>MID(Tabla111[[#This Row],[ACTIVIDADES / DESCRIPCIÓN]],1,390)</f>
        <v>Generar alertas financieras en cuanto a la liberación de saldos y a la ejecución presuúestal de los contratos de aporte.</v>
      </c>
      <c r="L229" s="44" t="str">
        <f>MID(Tabla111[[#This Row],[UNIDAD DE MEDIDA]],1,9)</f>
        <v>Correos c</v>
      </c>
      <c r="M229" s="193">
        <v>4</v>
      </c>
      <c r="N229" s="195">
        <v>45139</v>
      </c>
      <c r="O229" s="195">
        <v>45291</v>
      </c>
      <c r="P229" s="8">
        <f t="shared" si="17"/>
        <v>21.7</v>
      </c>
      <c r="R229" s="167">
        <f t="shared" si="18"/>
        <v>0</v>
      </c>
      <c r="S229" s="8">
        <f t="shared" si="19"/>
        <v>0</v>
      </c>
      <c r="T229" s="8">
        <f t="shared" si="15"/>
        <v>0</v>
      </c>
      <c r="U229" s="8">
        <f t="shared" si="16"/>
        <v>0</v>
      </c>
      <c r="V229" s="168"/>
      <c r="W229" s="9"/>
      <c r="X229" s="9"/>
    </row>
    <row r="230" spans="1:24" ht="106.5" customHeight="1">
      <c r="A230" s="18" t="s">
        <v>25</v>
      </c>
      <c r="B230" s="18" t="s">
        <v>36</v>
      </c>
      <c r="C230" s="18">
        <v>2022</v>
      </c>
      <c r="D230" s="18" t="str">
        <f>MID(Tabla111[[#This Row],[NO. CONSECUTIVO HALLAZGO
(CÓD. ICBF)]],1,9)</f>
        <v>AF-CGR-20</v>
      </c>
      <c r="E230" s="18" t="s">
        <v>974</v>
      </c>
      <c r="F230" s="18" t="s">
        <v>898</v>
      </c>
      <c r="G230"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230"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230" s="19" t="s">
        <v>901</v>
      </c>
      <c r="J230" s="19" t="str">
        <f>MID(Tabla111[[#This Row],[ACCIÓN DE MEJORA]],1,390)</f>
        <v>H34_A1  Realizar capacitación sobre los requisitos para la legalización de cuentas y documentos que la soportan.</v>
      </c>
      <c r="K230" s="43" t="str">
        <f>MID(Tabla111[[#This Row],[ACTIVIDADES / DESCRIPCIÓN]],1,390)</f>
        <v>Desarrollar jornada de asistencia técnica virtual y/o presencial a la Dirección Regional San Andrés en temáticas especificas relacionadas al proceso de legalización de cuentas.
Actividad dirigida a supervisores de contrato, enlaces territoriales y profesionales del rol jurídico, financiero y técnico adscritos al esquema de seguimiento a la ejecución.</v>
      </c>
      <c r="L230" s="44" t="str">
        <f>MID(Tabla111[[#This Row],[UNIDAD DE MEDIDA]],1,9)</f>
        <v>Acta de r</v>
      </c>
      <c r="M230" s="193">
        <v>1</v>
      </c>
      <c r="N230" s="195">
        <v>45139</v>
      </c>
      <c r="O230" s="195">
        <v>45291</v>
      </c>
      <c r="P230" s="8">
        <f t="shared" si="17"/>
        <v>21.7</v>
      </c>
      <c r="R230" s="167">
        <f t="shared" si="18"/>
        <v>0</v>
      </c>
      <c r="S230" s="8">
        <f t="shared" si="19"/>
        <v>0</v>
      </c>
      <c r="T230" s="8">
        <f t="shared" si="15"/>
        <v>0</v>
      </c>
      <c r="U230" s="8">
        <f t="shared" si="16"/>
        <v>0</v>
      </c>
      <c r="V230" s="168"/>
      <c r="W230" s="9"/>
      <c r="X230" s="9"/>
    </row>
    <row r="231" spans="1:24" ht="106.5" customHeight="1">
      <c r="A231" s="18" t="s">
        <v>25</v>
      </c>
      <c r="B231" s="18" t="s">
        <v>36</v>
      </c>
      <c r="C231" s="18">
        <v>2022</v>
      </c>
      <c r="D231" s="18" t="str">
        <f>MID(Tabla111[[#This Row],[NO. CONSECUTIVO HALLAZGO
(CÓD. ICBF)]],1,9)</f>
        <v>AF-CGR-20</v>
      </c>
      <c r="E231" s="18" t="s">
        <v>974</v>
      </c>
      <c r="F231" s="18" t="s">
        <v>898</v>
      </c>
      <c r="G231"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231"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231" s="19" t="s">
        <v>930</v>
      </c>
      <c r="J231" s="19" t="str">
        <f>MID(Tabla111[[#This Row],[ACCIÓN DE MEJORA]],1,390)</f>
        <v xml:space="preserve">H34 _A2.  Planear y ejecutar acciones de asistencia técnica relacionados al seguimiento técnico, jurídico y financiero realizado con supervisión de los contratos. </v>
      </c>
      <c r="K231" s="43" t="str">
        <f>MID(Tabla111[[#This Row],[ACTIVIDADES / DESCRIPCIÓN]],1,390)</f>
        <v>Realizar asistencia técnica  dirigidas a la Dirección Regional San Andrés  en temáticas especificas relacionadas al proceso de supervisión para realizar un correcto manejo de los recursos financieros.</v>
      </c>
      <c r="L231" s="44" t="str">
        <f>MID(Tabla111[[#This Row],[UNIDAD DE MEDIDA]],1,9)</f>
        <v>Acta de r</v>
      </c>
      <c r="M231" s="193">
        <v>1</v>
      </c>
      <c r="N231" s="195">
        <v>45139</v>
      </c>
      <c r="O231" s="195">
        <v>45291</v>
      </c>
      <c r="P231" s="8">
        <f t="shared" si="17"/>
        <v>21.7</v>
      </c>
      <c r="R231" s="167">
        <f t="shared" si="18"/>
        <v>0</v>
      </c>
      <c r="S231" s="8">
        <f t="shared" si="19"/>
        <v>0</v>
      </c>
      <c r="T231" s="8">
        <f t="shared" si="15"/>
        <v>0</v>
      </c>
      <c r="U231" s="8">
        <f t="shared" si="16"/>
        <v>0</v>
      </c>
      <c r="V231" s="168"/>
      <c r="W231" s="9"/>
      <c r="X231" s="9"/>
    </row>
    <row r="232" spans="1:24" ht="106.5" customHeight="1">
      <c r="A232" s="18" t="s">
        <v>25</v>
      </c>
      <c r="B232" s="18" t="s">
        <v>36</v>
      </c>
      <c r="C232" s="18">
        <v>2022</v>
      </c>
      <c r="D232" s="18" t="str">
        <f>MID(Tabla111[[#This Row],[NO. CONSECUTIVO HALLAZGO
(CÓD. ICBF)]],1,9)</f>
        <v>AF-CGR-20</v>
      </c>
      <c r="E232" s="18" t="s">
        <v>982</v>
      </c>
      <c r="F232" s="18" t="s">
        <v>898</v>
      </c>
      <c r="G232" s="19" t="str">
        <f>MID(Tabla111[[#This Row],[DESCRIPCIÓN DEL HALLAZGO]],1,390)</f>
        <v>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v>
      </c>
      <c r="H232" s="19" t="str">
        <f>MID(Tabla111[[#This Row],[CAUSA DEL HALLAZGO]],1,390)</f>
        <v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v>
      </c>
      <c r="I232" s="19" t="s">
        <v>901</v>
      </c>
      <c r="J232" s="19" t="str">
        <f>MID(Tabla111[[#This Row],[ACCIÓN DE MEJORA]],1,390)</f>
        <v>H35_A1  Realizar capacitación sobre los requisitos para la legalización de cuentas y documentos que la soportan.</v>
      </c>
      <c r="K232" s="43" t="str">
        <f>MID(Tabla111[[#This Row],[ACTIVIDADES / DESCRIPCIÓN]],1,390)</f>
        <v>Desarrollar jornada de asistencia técnica virtual y/o presencial a la Dirección Regional san andres en temáticas especificas relacionadas al proceso de legalización de cuentas.
Actividad dirigida a supervisores de contrato, enlaces territoriales y profesionales del rol jurídico, financiero y técnico adscritos al esquema de seguimiento a la ejecución.</v>
      </c>
      <c r="L232" s="44" t="str">
        <f>MID(Tabla111[[#This Row],[UNIDAD DE MEDIDA]],1,9)</f>
        <v>Acta de r</v>
      </c>
      <c r="M232" s="193">
        <v>1</v>
      </c>
      <c r="N232" s="195">
        <v>45139</v>
      </c>
      <c r="O232" s="195">
        <v>45381</v>
      </c>
      <c r="P232" s="8">
        <f t="shared" si="17"/>
        <v>34.6</v>
      </c>
      <c r="R232" s="167">
        <f t="shared" si="18"/>
        <v>0</v>
      </c>
      <c r="S232" s="8">
        <f t="shared" si="19"/>
        <v>0</v>
      </c>
      <c r="T232" s="8">
        <f t="shared" si="15"/>
        <v>0</v>
      </c>
      <c r="U232" s="8">
        <f t="shared" si="16"/>
        <v>0</v>
      </c>
      <c r="V232" s="168"/>
      <c r="W232" s="9"/>
      <c r="X232" s="9"/>
    </row>
    <row r="233" spans="1:24" ht="106.5" customHeight="1">
      <c r="A233" s="18" t="s">
        <v>25</v>
      </c>
      <c r="B233" s="18" t="s">
        <v>36</v>
      </c>
      <c r="C233" s="18">
        <v>2022</v>
      </c>
      <c r="D233" s="18" t="str">
        <f>MID(Tabla111[[#This Row],[NO. CONSECUTIVO HALLAZGO
(CÓD. ICBF)]],1,9)</f>
        <v>AF-CGR-20</v>
      </c>
      <c r="E233" s="18" t="s">
        <v>988</v>
      </c>
      <c r="F233" s="18" t="s">
        <v>898</v>
      </c>
      <c r="G233" s="19" t="str">
        <f>MID(Tabla111[[#This Row],[DESCRIPCIÓN DEL HALLAZGO]],1,390)</f>
        <v>Hallazgo N° 36. Pólizas contrato 68004502020 suscrito con la APHB Ciudadela Pipatón (BA) (Santander)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v>
      </c>
      <c r="H233" s="19" t="str">
        <f>MID(Tabla111[[#This Row],[CAUSA DEL HALLAZGO]],1,390)</f>
        <v>Lo anterior evidencia debilidades en el manejo de los recursos públicos puestos a disposición del ICBF Regional Santander y denota deficiencias en el seguimiento y control en la ejecución del contrato, …</v>
      </c>
      <c r="I233" s="19" t="s">
        <v>901</v>
      </c>
      <c r="J233" s="19" t="str">
        <f>MID(Tabla111[[#This Row],[ACCIÓN DE MEJORA]],1,390)</f>
        <v>H36_A1  Realizar capacitación sobre los requisitos para la legalización de cuentas y documentos que la soportan.</v>
      </c>
      <c r="K233" s="43" t="str">
        <f>MID(Tabla111[[#This Row],[ACTIVIDADES / DESCRIPCIÓN]],1,390)</f>
        <v>Desarrollar jornada de asistencia técnica virtual y/o presencial a la Dirección Regional Santander en temáticas especificas relacionadas al proceso de legalización de cuentas y modificaciones contractuales de los contratos de aporte.
Actividad dirigida a supervisores de contrato, enlaces territoriales y profesionales del rol jurídico, financiero y técnico adscritos al esquema de seguimie</v>
      </c>
      <c r="L233" s="44" t="str">
        <f>MID(Tabla111[[#This Row],[UNIDAD DE MEDIDA]],1,9)</f>
        <v>Acta de r</v>
      </c>
      <c r="M233" s="193">
        <v>1</v>
      </c>
      <c r="N233" s="195">
        <v>45139</v>
      </c>
      <c r="O233" s="195">
        <v>45291</v>
      </c>
      <c r="P233" s="8">
        <f t="shared" si="17"/>
        <v>21.7</v>
      </c>
      <c r="R233" s="167">
        <f t="shared" si="18"/>
        <v>0</v>
      </c>
      <c r="S233" s="8">
        <f t="shared" si="19"/>
        <v>0</v>
      </c>
      <c r="T233" s="8">
        <f t="shared" si="15"/>
        <v>0</v>
      </c>
      <c r="U233" s="8">
        <f t="shared" si="16"/>
        <v>0</v>
      </c>
      <c r="V233" s="168"/>
      <c r="W233" s="9"/>
      <c r="X233" s="9"/>
    </row>
    <row r="234" spans="1:24" ht="106.5" customHeight="1">
      <c r="A234" s="18" t="s">
        <v>25</v>
      </c>
      <c r="B234" s="18" t="s">
        <v>36</v>
      </c>
      <c r="C234" s="18">
        <v>2022</v>
      </c>
      <c r="D234" s="18" t="str">
        <f>MID(Tabla111[[#This Row],[NO. CONSECUTIVO HALLAZGO
(CÓD. ICBF)]],1,9)</f>
        <v>AF-CGR-20</v>
      </c>
      <c r="E234" s="18" t="s">
        <v>988</v>
      </c>
      <c r="F234" s="18" t="s">
        <v>898</v>
      </c>
      <c r="G234" s="19" t="str">
        <f>MID(Tabla111[[#This Row],[DESCRIPCIÓN DEL HALLAZGO]],1,390)</f>
        <v>Hallazgo N° 36. Pólizas contrato 68004502020 suscrito con la APHB Ciudadela Pipatón (BA) (Santander)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v>
      </c>
      <c r="H234" s="19" t="str">
        <f>MID(Tabla111[[#This Row],[CAUSA DEL HALLAZGO]],1,390)</f>
        <v>Lo anterior evidencia debilidades en el manejo de los recursos públicos puestos a disposición del ICBF Regional Santander y denota deficiencias en el seguimiento y control en la ejecución del contrato, …</v>
      </c>
      <c r="I234" s="19" t="s">
        <v>993</v>
      </c>
      <c r="J234" s="19" t="str">
        <f>MID(Tabla111[[#This Row],[ACCIÓN DE MEJORA]],1,390)</f>
        <v xml:space="preserve">H36_ A2  Realizar asistencia técnica haciendo  énfasis en aspectos  técnicos, financieros y jurídicos. </v>
      </c>
      <c r="K234" s="43" t="str">
        <f>MID(Tabla111[[#This Row],[ACTIVIDADES / DESCRIPCIÓN]],1,390)</f>
        <v xml:space="preserve">Brindar asistencia técnica  por parte del Equipo de Seguimiento a la Ejecución de la Dirección de Primera Infancia, dirigida   a los Supervisores de contratos para evaluar avances, logros y dificultades derivados de la actividad de supervisión, así como lo relacionado con las modificaciones contractuales de los contratos de aporte.
Actividad dirigida a supervisores de contrato, enlaces </v>
      </c>
      <c r="L234" s="44" t="str">
        <f>MID(Tabla111[[#This Row],[UNIDAD DE MEDIDA]],1,9)</f>
        <v>Video con</v>
      </c>
      <c r="M234" s="193">
        <v>1</v>
      </c>
      <c r="N234" s="195">
        <v>45139</v>
      </c>
      <c r="O234" s="195">
        <v>45291</v>
      </c>
      <c r="P234" s="8">
        <f t="shared" si="17"/>
        <v>21.7</v>
      </c>
      <c r="R234" s="167">
        <f t="shared" si="18"/>
        <v>0</v>
      </c>
      <c r="S234" s="8">
        <f t="shared" si="19"/>
        <v>0</v>
      </c>
      <c r="T234" s="8">
        <f t="shared" si="15"/>
        <v>0</v>
      </c>
      <c r="U234" s="8">
        <f t="shared" si="16"/>
        <v>0</v>
      </c>
      <c r="V234" s="168"/>
      <c r="W234" s="9"/>
      <c r="X234" s="9"/>
    </row>
    <row r="235" spans="1:24" ht="106.5" customHeight="1">
      <c r="A235" s="18" t="s">
        <v>25</v>
      </c>
      <c r="B235" s="18" t="s">
        <v>36</v>
      </c>
      <c r="C235" s="18">
        <v>2022</v>
      </c>
      <c r="D235" s="18" t="str">
        <f>MID(Tabla111[[#This Row],[NO. CONSECUTIVO HALLAZGO
(CÓD. ICBF)]],1,9)</f>
        <v>AF-CGR-20</v>
      </c>
      <c r="E235" s="18" t="s">
        <v>998</v>
      </c>
      <c r="F235" s="18" t="s">
        <v>898</v>
      </c>
      <c r="G235"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35" s="19" t="str">
        <f>MID(Tabla111[[#This Row],[CAUSA DEL HALLAZGO]],1,390)</f>
        <v>Lo anterior, debido a una gestión fiscal antieconómica e ineficiente de la administración, por deficiencias en la verificación efectiva y oportuna de la ejecución de dichos contratos.</v>
      </c>
      <c r="I235" s="19" t="s">
        <v>1000</v>
      </c>
      <c r="J235" s="19" t="str">
        <f>MID(Tabla111[[#This Row],[ACCIÓN DE MEJORA]],1,390)</f>
        <v xml:space="preserve">H37_ A1.   Realizar mesa de trabajo con la Dirección Regional Santander, donde se revise y retroalimente el ejercicio de supervisión en los contratos. </v>
      </c>
      <c r="K235" s="43" t="str">
        <f>MID(Tabla111[[#This Row],[ACTIVIDADES / DESCRIPCIÓN]],1,390)</f>
        <v>Desarrollar mesa de trabajo con la Dirección Regional, supervisores de contratos, enlaces territoriales y profesionales del rol financiero, técnico y jurídico del equipo de seguimiento a la ejecución, relacionado al proceso de supervisión de contratos.</v>
      </c>
      <c r="L235" s="44" t="str">
        <f>MID(Tabla111[[#This Row],[UNIDAD DE MEDIDA]],1,9)</f>
        <v>Video con</v>
      </c>
      <c r="M235" s="193">
        <v>1</v>
      </c>
      <c r="N235" s="195">
        <v>45139</v>
      </c>
      <c r="O235" s="195">
        <v>45382</v>
      </c>
      <c r="P235" s="8">
        <f t="shared" si="17"/>
        <v>34.700000000000003</v>
      </c>
      <c r="R235" s="167">
        <f t="shared" si="18"/>
        <v>0</v>
      </c>
      <c r="S235" s="8">
        <f t="shared" si="19"/>
        <v>0</v>
      </c>
      <c r="T235" s="8">
        <f t="shared" si="15"/>
        <v>0</v>
      </c>
      <c r="U235" s="8">
        <f t="shared" si="16"/>
        <v>0</v>
      </c>
      <c r="V235" s="168"/>
      <c r="W235" s="9"/>
      <c r="X235" s="9"/>
    </row>
    <row r="236" spans="1:24" ht="106.5" customHeight="1">
      <c r="A236" s="18" t="s">
        <v>25</v>
      </c>
      <c r="B236" s="18" t="s">
        <v>36</v>
      </c>
      <c r="C236" s="18">
        <v>2022</v>
      </c>
      <c r="D236" s="18" t="str">
        <f>MID(Tabla111[[#This Row],[NO. CONSECUTIVO HALLAZGO
(CÓD. ICBF)]],1,9)</f>
        <v>AF-CGR-20</v>
      </c>
      <c r="E236" s="18" t="s">
        <v>1005</v>
      </c>
      <c r="F236" s="18" t="s">
        <v>898</v>
      </c>
      <c r="G236" s="19" t="str">
        <f>MID(Tabla111[[#This Row],[DESCRIPCIÓN DEL HALLAZGO]],1,390)</f>
        <v>Hallazgo N° 38. Porcentaje Compras Locales (D) (Valle del Cauca)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v>
      </c>
      <c r="H236" s="19" t="str">
        <f>MID(Tabla111[[#This Row],[CAUSA DEL HALLAZGO]],1,390)</f>
        <v xml:space="preserve">administración, por deficiencias en la verificación efectiva y oportuna de la ejecución </v>
      </c>
      <c r="I236" s="44" t="s">
        <v>1008</v>
      </c>
      <c r="J236" s="19" t="str">
        <f>MID(Tabla111[[#This Row],[ACCIÓN DE MEJORA]],1,390)</f>
        <v>H38_A1. Realizar asistencia técnica para la implementación de la Guía Orientadora para el desarrollo de la estrategia de compras locales a las direcciones regionales, recalcando que las mismas deben replicar la asistencia técnica a los respectivos centros zonales.</v>
      </c>
      <c r="K236" s="43" t="str">
        <f>MID(Tabla111[[#This Row],[ACTIVIDADES / DESCRIPCIÓN]],1,390)</f>
        <v xml:space="preserve">
Realizar asistencia técnica sobre la implementación de la GUÍA ORIENTADORA PARA EL DESARROLLO DE LA ESTRATEGIA DE COMPRAS LOCALES Versión 4, en el marco de la ejecución de los contratos de aporte suscritos para la prestación de los servicios para la primera infancia En esta asistencia técnica se solicitará a la Dirección Regional replicar periódicamente la asistencia técnica a los centr</v>
      </c>
      <c r="L236" s="44" t="str">
        <f>MID(Tabla111[[#This Row],[UNIDAD DE MEDIDA]],1,9)</f>
        <v>Grabación</v>
      </c>
      <c r="M236" s="193">
        <v>1</v>
      </c>
      <c r="N236" s="195">
        <v>45139</v>
      </c>
      <c r="O236" s="195">
        <v>45381</v>
      </c>
      <c r="P236" s="8">
        <f t="shared" si="17"/>
        <v>34.6</v>
      </c>
      <c r="R236" s="167">
        <f t="shared" si="18"/>
        <v>0</v>
      </c>
      <c r="S236" s="8">
        <f t="shared" si="19"/>
        <v>0</v>
      </c>
      <c r="T236" s="8">
        <f t="shared" si="15"/>
        <v>0</v>
      </c>
      <c r="U236" s="8">
        <f t="shared" si="16"/>
        <v>0</v>
      </c>
      <c r="V236" s="168"/>
      <c r="W236" s="9"/>
      <c r="X236" s="9"/>
    </row>
    <row r="237" spans="1:24" ht="106.5" customHeight="1">
      <c r="A237" s="18" t="s">
        <v>25</v>
      </c>
      <c r="B237" s="18" t="s">
        <v>36</v>
      </c>
      <c r="C237" s="18">
        <v>2022</v>
      </c>
      <c r="D237" s="18" t="str">
        <f>MID(Tabla111[[#This Row],[NO. CONSECUTIVO HALLAZGO
(CÓD. ICBF)]],1,9)</f>
        <v>AF-CGR-20</v>
      </c>
      <c r="E237" s="18" t="s">
        <v>1013</v>
      </c>
      <c r="F237" s="18" t="s">
        <v>898</v>
      </c>
      <c r="G237" s="19" t="str">
        <f>MID(Tabla111[[#This Row],[DESCRIPCIÓN DEL HALLAZGO]],1,390)</f>
        <v>Hallazgo N° 43. Supervisión contratos de aportes (D) (Santander)
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v>
      </c>
      <c r="H237" s="19" t="str">
        <f>MID(Tabla111[[#This Row],[CAUSA DEL HALLAZGO]],1,390)</f>
        <v>de dichos contratos.</v>
      </c>
      <c r="I237" s="19" t="s">
        <v>938</v>
      </c>
      <c r="J237" s="19" t="str">
        <f>MID(Tabla111[[#This Row],[ACCIÓN DE MEJORA]],1,390)</f>
        <v xml:space="preserve">H43_ A1. Divulgar a la Dirección Regional un memorando con orientaciones donde se refuercen las orientaciones para llevar a cabo la supervisión en el marco de la ejecución de los contratos de aporte. </v>
      </c>
      <c r="K237" s="43" t="str">
        <f>MID(Tabla111[[#This Row],[ACTIVIDADES / DESCRIPCIÓN]],1,390)</f>
        <v xml:space="preserve">Elaborar un memorando dirigido a la regional Santander donde se refuercen las orientaciones para llevar a cabo la supervisión en el marco de la ejecución de los contratos de aporte. </v>
      </c>
      <c r="L237" s="44" t="str">
        <f>MID(Tabla111[[#This Row],[UNIDAD DE MEDIDA]],1,9)</f>
        <v>Memorando</v>
      </c>
      <c r="M237" s="193">
        <v>1</v>
      </c>
      <c r="N237" s="195">
        <v>45139</v>
      </c>
      <c r="O237" s="195">
        <v>45382</v>
      </c>
      <c r="P237" s="8">
        <f t="shared" si="17"/>
        <v>34.700000000000003</v>
      </c>
      <c r="R237" s="167">
        <f t="shared" si="18"/>
        <v>0</v>
      </c>
      <c r="S237" s="8">
        <f t="shared" si="19"/>
        <v>0</v>
      </c>
      <c r="T237" s="8">
        <f t="shared" si="15"/>
        <v>0</v>
      </c>
      <c r="U237" s="8">
        <f t="shared" si="16"/>
        <v>0</v>
      </c>
      <c r="V237" s="168"/>
      <c r="W237" s="9"/>
      <c r="X237" s="9"/>
    </row>
    <row r="238" spans="1:24" ht="106.5" customHeight="1">
      <c r="A238" s="18" t="s">
        <v>25</v>
      </c>
      <c r="B238" s="18" t="s">
        <v>36</v>
      </c>
      <c r="C238" s="18">
        <v>2022</v>
      </c>
      <c r="D238" s="18" t="str">
        <f>MID(Tabla111[[#This Row],[NO. CONSECUTIVO HALLAZGO
(CÓD. ICBF)]],1,9)</f>
        <v>AF-CGR-20</v>
      </c>
      <c r="E238" s="18" t="s">
        <v>397</v>
      </c>
      <c r="F238" s="18" t="s">
        <v>898</v>
      </c>
      <c r="G238" s="19" t="str">
        <f>MID(Tabla111[[#This Row],[DESCRIPCIÓN DEL HALLAZGO]],1,390)</f>
        <v>Hallazgo N° 47. Beneficiario Contrato de aporte No. 20001832022 (Cesar)
En el listado de beneficiarios del contrato No.20001832022 suministrado por el ICBF Regional Cesar, aparece relacionada como beneficiaria una niña con documento Registro Civil RC No. 1048087369, fecha de nacimiento 22/01/2019, edad de atención 3 años, fecha de vinculación 05/07/2022, sin fecha de retiro y estado act</v>
      </c>
      <c r="H238" s="19" t="str">
        <f>MID(Tabla111[[#This Row],[CAUSA DEL HALLAZGO]],1,390)</f>
        <v>La situación descrita, evidencia debilidades en los mecanismos de control y verificación del cumplimiento de la calidad de los datos en el servicio de educación inicial para la primera infancia del ICBF y de la información suministrada por el grupo familiar o acudientes de los niños y niñas que van hacer beneficiarios del servicio correspondiente, por parte de la entidad y el contratista</v>
      </c>
      <c r="I238" s="19" t="s">
        <v>1019</v>
      </c>
      <c r="J238" s="19" t="str">
        <f>MID(Tabla111[[#This Row],[ACCIÓN DE MEJORA]],1,390)</f>
        <v xml:space="preserve">
H47_A1 Realizar  asistencia tecnica para la regional cesar con la finalidad de fortalecer las acciones del Sistema de Información Cuantame con la verificación del cargue efectivo de los datos (RAM, Beneficiarios, UDS, Datos de Nutrición, TH).
</v>
      </c>
      <c r="K238" s="43" t="str">
        <f>MID(Tabla111[[#This Row],[ACTIVIDADES / DESCRIPCIÓN]],1,390)</f>
        <v xml:space="preserve"> Asistencia Tecnica a la  Regional Cesar para fortalecer la aplicabilidad de los lineamientos dados sobre el uso del sistema de información Cuentame, politicas de operación, mejores prácticas del registro del dato y uso del sistema, para tal fin  en la Dirección de Primera Infancia </v>
      </c>
      <c r="L238" s="44" t="str">
        <f>MID(Tabla111[[#This Row],[UNIDAD DE MEDIDA]],1,9)</f>
        <v>Acta de l</v>
      </c>
      <c r="M238" s="193">
        <v>1</v>
      </c>
      <c r="N238" s="195">
        <v>45139</v>
      </c>
      <c r="O238" s="195">
        <v>45291</v>
      </c>
      <c r="P238" s="8">
        <f t="shared" si="17"/>
        <v>21.7</v>
      </c>
      <c r="R238" s="167">
        <f t="shared" si="18"/>
        <v>0</v>
      </c>
      <c r="S238" s="8">
        <f t="shared" si="19"/>
        <v>0</v>
      </c>
      <c r="T238" s="8">
        <f t="shared" si="15"/>
        <v>0</v>
      </c>
      <c r="U238" s="8">
        <f t="shared" si="16"/>
        <v>0</v>
      </c>
      <c r="V238" s="168"/>
      <c r="W238" s="9"/>
      <c r="X238" s="9"/>
    </row>
    <row r="239" spans="1:24" ht="106.5" customHeight="1">
      <c r="A239" s="18" t="s">
        <v>25</v>
      </c>
      <c r="B239" s="18" t="s">
        <v>36</v>
      </c>
      <c r="C239" s="18">
        <v>2022</v>
      </c>
      <c r="D239" s="18" t="str">
        <f>MID(Tabla111[[#This Row],[NO. CONSECUTIVO HALLAZGO
(CÓD. ICBF)]],1,9)</f>
        <v>AF-CGR-20</v>
      </c>
      <c r="E239" s="18" t="s">
        <v>638</v>
      </c>
      <c r="F239" s="18" t="s">
        <v>898</v>
      </c>
      <c r="G239" s="19" t="str">
        <f>MID(Tabla111[[#This Row],[DESCRIPCIÓN DEL HALLAZGO]],1,390)</f>
        <v>Hallazgo N° 48. Obligaciones administración de recursos (D) (Huila)
El Instituto Colombiano de Bienestar Familiar Regional Huila, suscribió los contratos, para prestar los servicios de atención a la primera infancia en los hogares comunitarios de bienestar HCB de conformidad con el manual operativo de la modalidad comunitaria, el lineamiento técnico para la atención a la primera infanci</v>
      </c>
      <c r="H239" s="19" t="str">
        <f>MID(Tabla111[[#This Row],[CAUSA DEL HALLAZGO]],1,390)</f>
        <v>Lo anterior, debido a deficiencias de seguimiento, control y vigilancia institucional, que da lugar al manejo de los recursos sin constituir cuenta maestra exclusiva para el manejo de los recursos de cada convenio o contrato…</v>
      </c>
      <c r="I239" s="19" t="s">
        <v>1024</v>
      </c>
      <c r="J239" s="19" t="str">
        <f>MID(Tabla111[[#This Row],[ACCIÓN DE MEJORA]],1,390)</f>
        <v>H48.A1 Hacer seguimiento en la regional a los saldos de ejecución presupuestal, en aras de verificar que se este dando aplicación a los procedimientos establecidos de conformidad con la Guía Financiera para la presente vigencia.</v>
      </c>
      <c r="K239" s="43" t="str">
        <f>MID(Tabla111[[#This Row],[ACTIVIDADES / DESCRIPCIÓN]],1,390)</f>
        <v>Generar alertas financieras en cuanto a la liberación de saldos y a la ejecución presuúestal de los contratos de aporte.</v>
      </c>
      <c r="L239" s="44" t="str">
        <f>MID(Tabla111[[#This Row],[UNIDAD DE MEDIDA]],1,9)</f>
        <v>Correos c</v>
      </c>
      <c r="M239" s="193">
        <v>4</v>
      </c>
      <c r="N239" s="195">
        <v>45139</v>
      </c>
      <c r="O239" s="195">
        <v>45291</v>
      </c>
      <c r="P239" s="8">
        <f t="shared" si="17"/>
        <v>21.7</v>
      </c>
      <c r="R239" s="167">
        <f t="shared" si="18"/>
        <v>0</v>
      </c>
      <c r="S239" s="8">
        <f t="shared" si="19"/>
        <v>0</v>
      </c>
      <c r="T239" s="8">
        <f t="shared" si="15"/>
        <v>0</v>
      </c>
      <c r="U239" s="8">
        <f t="shared" si="16"/>
        <v>0</v>
      </c>
      <c r="V239" s="168"/>
      <c r="W239" s="9"/>
      <c r="X239" s="9"/>
    </row>
    <row r="240" spans="1:24" ht="106.5" customHeight="1">
      <c r="A240" s="18" t="s">
        <v>25</v>
      </c>
      <c r="B240" s="18" t="s">
        <v>36</v>
      </c>
      <c r="C240" s="18">
        <v>2022</v>
      </c>
      <c r="D240" s="18" t="str">
        <f>MID(Tabla111[[#This Row],[NO. CONSECUTIVO HALLAZGO
(CÓD. ICBF)]],1,9)</f>
        <v>AF-CGR-20</v>
      </c>
      <c r="E240" s="18" t="s">
        <v>725</v>
      </c>
      <c r="F240" s="18" t="s">
        <v>898</v>
      </c>
      <c r="G240" s="19" t="str">
        <f>MID(Tabla111[[#This Row],[DESCRIPCIÓN DEL HALLAZGO]],1,390)</f>
        <v>Hallazgo N° 49. Precios facturas suministro de cárnicos contratos 125 y 128 de 2022 (OI) (Huila)
El contrato de aporte No.41001280022 del 17 de febrero al 31 de diciembre de 2022, por $2.143.001.145, discriminados así: $2.040.953.471 aportados por el ICBF y $102.047.674 por el operador, que contó con objeto de: “prestar los servicios de educación inicial en el marco de la atención integ</v>
      </c>
      <c r="H240" s="19" t="str">
        <f>MID(Tabla111[[#This Row],[CAUSA DEL HALLAZGO]],1,390)</f>
        <v>Lo anterior debido a deficiencias en la facturación expedida por parte del proveedor de cárnicos durante la ejecución de los contratos de aportes.</v>
      </c>
      <c r="I240" s="19" t="s">
        <v>1027</v>
      </c>
      <c r="J240" s="19" t="str">
        <f>MID(Tabla111[[#This Row],[ACCIÓN DE MEJORA]],1,390)</f>
        <v xml:space="preserve">H49_ A1.  Realizar asistencia técnica haciendo  énfasis en aspectos  técnicos, financieros y jurídicos, en el marco de la ejecución de contratos de aporte. </v>
      </c>
      <c r="K240" s="43" t="str">
        <f>MID(Tabla111[[#This Row],[ACTIVIDADES / DESCRIPCIÓN]],1,390)</f>
        <v xml:space="preserve">Brindar asistencia técnica  por parte del Equipo de Seguimiento a la Ejecución de la Dirección de Primera Infancia, dirigida   a los Supervisores de contratos para evaluar avances, logros y dificultades derivados de la actividad de supervisión. </v>
      </c>
      <c r="L240" s="44" t="str">
        <f>MID(Tabla111[[#This Row],[UNIDAD DE MEDIDA]],1,9)</f>
        <v>Video con</v>
      </c>
      <c r="M240" s="193">
        <v>1</v>
      </c>
      <c r="N240" s="195">
        <v>45139</v>
      </c>
      <c r="O240" s="195">
        <v>45291</v>
      </c>
      <c r="P240" s="8">
        <f t="shared" si="17"/>
        <v>21.7</v>
      </c>
      <c r="R240" s="167">
        <f t="shared" si="18"/>
        <v>0</v>
      </c>
      <c r="S240" s="8">
        <f t="shared" si="19"/>
        <v>0</v>
      </c>
      <c r="T240" s="8">
        <f t="shared" si="15"/>
        <v>0</v>
      </c>
      <c r="U240" s="8">
        <f t="shared" si="16"/>
        <v>0</v>
      </c>
      <c r="V240" s="168"/>
      <c r="W240" s="9"/>
      <c r="X240" s="9"/>
    </row>
    <row r="241" spans="1:24" ht="106.5" customHeight="1">
      <c r="A241" s="18" t="s">
        <v>25</v>
      </c>
      <c r="B241" s="18" t="s">
        <v>36</v>
      </c>
      <c r="C241" s="18">
        <v>2022</v>
      </c>
      <c r="D241" s="18" t="str">
        <f>MID(Tabla111[[#This Row],[NO. CONSECUTIVO HALLAZGO
(CÓD. ICBF)]],1,9)</f>
        <v>AF-CGR-20</v>
      </c>
      <c r="E241" s="18" t="s">
        <v>648</v>
      </c>
      <c r="F241" s="18" t="s">
        <v>898</v>
      </c>
      <c r="G241" s="19" t="str">
        <f>MID(Tabla111[[#This Row],[DESCRIPCIÓN DEL HALLAZGO]],1,390)</f>
        <v>Hallazgo N° 51. Contratos de aporte con Entidades sin Ánimo de Lucro – ESAL (OI) (Huila)
En el Instituto Colombiano de Bienestar Familiar Regional Huila, conforme a la muestra seleccionada, en 2022 se ejecutaron $82.584.483.882 en 39 contratos de aportes de las vigencias 2020 (7), 2021 (6) y 2022 (26), por la cuantía de $23.752.442.922, $6.279.467.656 y $52.552.573.304, respectivamente,</v>
      </c>
      <c r="H241" s="19" t="str">
        <f>MID(Tabla111[[#This Row],[CAUSA DEL HALLAZGO]],1,390)</f>
        <v>Lo anterior, por deficiencias en los mecanismos de seguimiento y control por parte de la supervisión,...</v>
      </c>
      <c r="I241" s="19" t="s">
        <v>959</v>
      </c>
      <c r="J241" s="19" t="str">
        <f>MID(Tabla111[[#This Row],[ACCIÓN DE MEJORA]],1,390)</f>
        <v>H51.A1 Hacer seguimiento en la regional a los saldos de ejecución presupuestal, en aras de verificar que se este dando aplicación a los procedimientos establecidos de conformidad con la Guía Financiera para la presente vigencia.</v>
      </c>
      <c r="K241" s="43" t="str">
        <f>MID(Tabla111[[#This Row],[ACTIVIDADES / DESCRIPCIÓN]],1,390)</f>
        <v xml:space="preserve">Generar alertas desde el equipo financiero de la DPI  , frente a la correcta gestión de recursos financieros bancarios.  </v>
      </c>
      <c r="L241" s="44" t="str">
        <f>MID(Tabla111[[#This Row],[UNIDAD DE MEDIDA]],1,9)</f>
        <v>Correos c</v>
      </c>
      <c r="M241" s="193">
        <v>4</v>
      </c>
      <c r="N241" s="195">
        <v>45139</v>
      </c>
      <c r="O241" s="195">
        <v>45291</v>
      </c>
      <c r="P241" s="8">
        <f t="shared" si="17"/>
        <v>21.7</v>
      </c>
      <c r="R241" s="167">
        <f t="shared" si="18"/>
        <v>0</v>
      </c>
      <c r="S241" s="8">
        <f t="shared" si="19"/>
        <v>0</v>
      </c>
      <c r="T241" s="8">
        <f t="shared" si="15"/>
        <v>0</v>
      </c>
      <c r="U241" s="8">
        <f t="shared" si="16"/>
        <v>0</v>
      </c>
      <c r="V241" s="168"/>
      <c r="W241" s="9"/>
      <c r="X241" s="9"/>
    </row>
    <row r="242" spans="1:24" ht="106.5" customHeight="1">
      <c r="A242" s="8" t="s">
        <v>25</v>
      </c>
      <c r="B242" s="8" t="s">
        <v>36</v>
      </c>
      <c r="C242" s="8">
        <v>2022</v>
      </c>
      <c r="D242" s="18" t="str">
        <f>MID(Tabla111[[#This Row],[NO. CONSECUTIVO HALLAZGO
(CÓD. ICBF)]],1,9)</f>
        <v>AF-CGR-20</v>
      </c>
      <c r="E242" s="123" t="s">
        <v>574</v>
      </c>
      <c r="F242" s="124" t="s">
        <v>1033</v>
      </c>
      <c r="G242"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242"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242" s="125" t="s">
        <v>1035</v>
      </c>
      <c r="J242"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242" s="43" t="str">
        <f>MID(Tabla111[[#This Row],[ACTIVIDADES / DESCRIPCIÓN]],1,390)</f>
        <v xml:space="preserve">1. Realizar Comité de Gestión de Bienes donde se revisará la aprobación de recibo de bienes inmuebeles por parte del municipio de Valle del Guamuez y Cabildo Kamentsa Biyá de Sibundoy. </v>
      </c>
      <c r="L242" s="44" t="str">
        <f>MID(Tabla111[[#This Row],[UNIDAD DE MEDIDA]],1,9)</f>
        <v>Acta de C</v>
      </c>
      <c r="M242" s="193">
        <v>1</v>
      </c>
      <c r="N242" s="197">
        <v>45153</v>
      </c>
      <c r="O242" s="197">
        <v>45229</v>
      </c>
      <c r="P242" s="8">
        <f t="shared" si="17"/>
        <v>10.9</v>
      </c>
      <c r="R242" s="167">
        <f t="shared" si="18"/>
        <v>0</v>
      </c>
      <c r="S242" s="8">
        <f t="shared" si="19"/>
        <v>0</v>
      </c>
      <c r="T242" s="8">
        <f t="shared" si="15"/>
        <v>0</v>
      </c>
      <c r="U242" s="8">
        <f t="shared" si="16"/>
        <v>0</v>
      </c>
      <c r="V242" s="168"/>
      <c r="W242" s="9"/>
      <c r="X242" s="9"/>
    </row>
    <row r="243" spans="1:24" ht="106.5" customHeight="1">
      <c r="A243" s="8" t="s">
        <v>25</v>
      </c>
      <c r="B243" s="8" t="s">
        <v>36</v>
      </c>
      <c r="C243" s="8">
        <v>2022</v>
      </c>
      <c r="D243" s="18" t="str">
        <f>MID(Tabla111[[#This Row],[NO. CONSECUTIVO HALLAZGO
(CÓD. ICBF)]],1,9)</f>
        <v>AF-CGR-20</v>
      </c>
      <c r="E243" s="123" t="s">
        <v>574</v>
      </c>
      <c r="F243" s="124" t="s">
        <v>1033</v>
      </c>
      <c r="G243"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243"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243" s="125" t="s">
        <v>1035</v>
      </c>
      <c r="J243"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243" s="43" t="str">
        <f>MID(Tabla111[[#This Row],[ACTIVIDADES / DESCRIPCIÓN]],1,390)</f>
        <v>2. Remitir Acta de comité de gestión de bienes con las decisiones tomadas para que el aplicativo SEVEN ERP se registren  las novedades de los dos inmuebles</v>
      </c>
      <c r="L243" s="44" t="str">
        <f>MID(Tabla111[[#This Row],[UNIDAD DE MEDIDA]],1,9)</f>
        <v>Correo el</v>
      </c>
      <c r="M243" s="193">
        <v>1</v>
      </c>
      <c r="N243" s="200">
        <v>45139</v>
      </c>
      <c r="O243" s="211">
        <v>45229</v>
      </c>
      <c r="P243" s="8">
        <f t="shared" si="17"/>
        <v>12.9</v>
      </c>
      <c r="R243" s="167">
        <f t="shared" si="18"/>
        <v>0</v>
      </c>
      <c r="S243" s="8">
        <f t="shared" si="19"/>
        <v>0</v>
      </c>
      <c r="T243" s="8">
        <f t="shared" si="15"/>
        <v>0</v>
      </c>
      <c r="U243" s="8">
        <f t="shared" si="16"/>
        <v>0</v>
      </c>
      <c r="V243" s="168"/>
      <c r="W243" s="9"/>
      <c r="X243" s="9"/>
    </row>
    <row r="244" spans="1:24" ht="106.5" customHeight="1">
      <c r="A244" s="8" t="s">
        <v>25</v>
      </c>
      <c r="B244" s="8" t="s">
        <v>36</v>
      </c>
      <c r="C244" s="8">
        <v>2022</v>
      </c>
      <c r="D244" s="18" t="str">
        <f>MID(Tabla111[[#This Row],[NO. CONSECUTIVO HALLAZGO
(CÓD. ICBF)]],1,9)</f>
        <v>AF-CGR-20</v>
      </c>
      <c r="E244" s="123" t="s">
        <v>574</v>
      </c>
      <c r="F244" s="124" t="s">
        <v>1033</v>
      </c>
      <c r="G244"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244"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244" s="125" t="s">
        <v>1035</v>
      </c>
      <c r="J244"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244" s="43" t="str">
        <f>MID(Tabla111[[#This Row],[ACTIVIDADES / DESCRIPCIÓN]],1,390)</f>
        <v>3. Recibir comunicación del nivel nacional para efectuar la descarga en los estados financieros del  registro contable del inmueble a fin de evitar duplicidad de registro en los estados financieros de la nación.</v>
      </c>
      <c r="L244" s="44" t="str">
        <f>MID(Tabla111[[#This Row],[UNIDAD DE MEDIDA]],1,9)</f>
        <v>Comunicac</v>
      </c>
      <c r="M244" s="193">
        <v>1</v>
      </c>
      <c r="N244" s="200">
        <v>45139</v>
      </c>
      <c r="O244" s="211">
        <v>45229</v>
      </c>
      <c r="P244" s="8">
        <f t="shared" si="17"/>
        <v>12.9</v>
      </c>
      <c r="R244" s="167">
        <f t="shared" si="18"/>
        <v>0</v>
      </c>
      <c r="S244" s="8">
        <f t="shared" si="19"/>
        <v>0</v>
      </c>
      <c r="T244" s="8">
        <f t="shared" si="15"/>
        <v>0</v>
      </c>
      <c r="U244" s="8">
        <f t="shared" si="16"/>
        <v>0</v>
      </c>
      <c r="V244" s="168"/>
      <c r="W244" s="9"/>
      <c r="X244" s="9"/>
    </row>
    <row r="245" spans="1:24" ht="106.5" customHeight="1">
      <c r="A245" s="8" t="s">
        <v>25</v>
      </c>
      <c r="B245" s="8" t="s">
        <v>36</v>
      </c>
      <c r="C245" s="8">
        <v>2022</v>
      </c>
      <c r="D245" s="18" t="str">
        <f>MID(Tabla111[[#This Row],[NO. CONSECUTIVO HALLAZGO
(CÓD. ICBF)]],1,9)</f>
        <v>AF-CGR-20</v>
      </c>
      <c r="E245" s="123" t="s">
        <v>574</v>
      </c>
      <c r="F245" s="124" t="s">
        <v>1033</v>
      </c>
      <c r="G245"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245"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245" s="125" t="s">
        <v>1040</v>
      </c>
      <c r="J245"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245" s="43" t="str">
        <f>MID(Tabla111[[#This Row],[ACTIVIDADES / DESCRIPCIÓN]],1,390)</f>
        <v>4.Revisar que la descarga del inmueble se realice efectivamente por la regional en el aplicativo SEVEN ERP.</v>
      </c>
      <c r="L245" s="44" t="str">
        <f>MID(Tabla111[[#This Row],[UNIDAD DE MEDIDA]],1,9)</f>
        <v>Reporte S</v>
      </c>
      <c r="M245" s="193">
        <v>1</v>
      </c>
      <c r="N245" s="200">
        <v>45139</v>
      </c>
      <c r="O245" s="211">
        <v>45229</v>
      </c>
      <c r="P245" s="8">
        <f t="shared" si="17"/>
        <v>12.9</v>
      </c>
      <c r="R245" s="167">
        <f t="shared" si="18"/>
        <v>0</v>
      </c>
      <c r="S245" s="8">
        <f t="shared" si="19"/>
        <v>0</v>
      </c>
      <c r="T245" s="8">
        <f t="shared" si="15"/>
        <v>0</v>
      </c>
      <c r="U245" s="8">
        <f t="shared" si="16"/>
        <v>0</v>
      </c>
      <c r="V245" s="168"/>
      <c r="W245" s="9"/>
      <c r="X245" s="9"/>
    </row>
    <row r="246" spans="1:24" ht="106.5" customHeight="1">
      <c r="A246" s="8" t="s">
        <v>25</v>
      </c>
      <c r="B246" s="8" t="s">
        <v>36</v>
      </c>
      <c r="C246" s="8">
        <v>2022</v>
      </c>
      <c r="D246" s="18" t="str">
        <f>MID(Tabla111[[#This Row],[NO. CONSECUTIVO HALLAZGO
(CÓD. ICBF)]],1,9)</f>
        <v>AF-CGR-20</v>
      </c>
      <c r="E246" s="123" t="s">
        <v>577</v>
      </c>
      <c r="F246" s="124" t="s">
        <v>1033</v>
      </c>
      <c r="G246"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246" s="19" t="str">
        <f>MID(Tabla111[[#This Row],[CAUSA DEL HALLAZGO]],1,390)</f>
        <v>La anterior situación se presenta por debilidades en el control interno contable, falencias en la comunicación entre el área financiera del ICBF y el Centro Zonal de Puerto Asís.</v>
      </c>
      <c r="I246" s="125" t="s">
        <v>1045</v>
      </c>
      <c r="J246" s="19" t="str">
        <f>MID(Tabla111[[#This Row],[ACCIÓN DE MEJORA]],1,390)</f>
        <v xml:space="preserve">Revisar  la clasificación de los bienes inmuebles en las diferentes clases de bodega  que tiene definidas el ICBF y efectuar los registros, ajustes y reclasificaciones a que haya lugar,  para que pueda  reflejar la situación financiera real  de cada uno. </v>
      </c>
      <c r="K246" s="43" t="str">
        <f>MID(Tabla111[[#This Row],[ACTIVIDADES / DESCRIPCIÓN]],1,390)</f>
        <v>1. Programar  comité de Gestión  de bienes para revisión del estado de la situación de los bienes inmuebles relacionados en el hallazgo</v>
      </c>
      <c r="L246" s="44" t="str">
        <f>MID(Tabla111[[#This Row],[UNIDAD DE MEDIDA]],1,9)</f>
        <v>Correo el</v>
      </c>
      <c r="M246" s="193">
        <v>1</v>
      </c>
      <c r="N246" s="209">
        <v>45153</v>
      </c>
      <c r="O246" s="218">
        <v>45229</v>
      </c>
      <c r="P246" s="8">
        <f t="shared" si="17"/>
        <v>10.9</v>
      </c>
      <c r="R246" s="167">
        <f t="shared" si="18"/>
        <v>0</v>
      </c>
      <c r="S246" s="8">
        <f t="shared" si="19"/>
        <v>0</v>
      </c>
      <c r="T246" s="8">
        <f t="shared" si="15"/>
        <v>0</v>
      </c>
      <c r="U246" s="8">
        <f t="shared" si="16"/>
        <v>0</v>
      </c>
      <c r="V246" s="168"/>
      <c r="W246" s="9"/>
      <c r="X246" s="9"/>
    </row>
    <row r="247" spans="1:24" ht="106.5" customHeight="1">
      <c r="A247" s="8" t="s">
        <v>25</v>
      </c>
      <c r="B247" s="8" t="s">
        <v>36</v>
      </c>
      <c r="C247" s="8">
        <v>2022</v>
      </c>
      <c r="D247" s="18" t="str">
        <f>MID(Tabla111[[#This Row],[NO. CONSECUTIVO HALLAZGO
(CÓD. ICBF)]],1,9)</f>
        <v>AF-CGR-20</v>
      </c>
      <c r="E247" s="123" t="s">
        <v>577</v>
      </c>
      <c r="F247" s="124" t="s">
        <v>1033</v>
      </c>
      <c r="G247"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247" s="19" t="str">
        <f>MID(Tabla111[[#This Row],[CAUSA DEL HALLAZGO]],1,390)</f>
        <v>La anterior situación se presenta por debilidades en el control interno contable, falencias en la comunicación entre el área financiera del ICBF y el Centro Zonal de Puerto Asís.</v>
      </c>
      <c r="I247" s="125" t="s">
        <v>1045</v>
      </c>
      <c r="J247" s="19" t="str">
        <f>MID(Tabla111[[#This Row],[ACCIÓN DE MEJORA]],1,390)</f>
        <v xml:space="preserve">Revisar  la clasificación de los bienes inmuebles en las diferentes clases de bodega  que tiene definidas el ICBF y efectuar los registros, ajustes y reclasificaciones a que haya lugar,  para que pueda  reflejar la situación financiera real  de cada uno. </v>
      </c>
      <c r="K247" s="43" t="str">
        <f>MID(Tabla111[[#This Row],[ACTIVIDADES / DESCRIPCIÓN]],1,390)</f>
        <v>2. Realizar  comité de Gestión  de bienes en el cual se revisará el estado de la situación de los bienes inmuebles relacionados en el hallazgo</v>
      </c>
      <c r="L247" s="44" t="str">
        <f>MID(Tabla111[[#This Row],[UNIDAD DE MEDIDA]],1,9)</f>
        <v>Acta de C</v>
      </c>
      <c r="M247" s="193">
        <v>1</v>
      </c>
      <c r="N247" s="209">
        <v>45153</v>
      </c>
      <c r="O247" s="218">
        <v>45229</v>
      </c>
      <c r="P247" s="8">
        <f t="shared" si="17"/>
        <v>10.9</v>
      </c>
      <c r="R247" s="167">
        <f t="shared" si="18"/>
        <v>0</v>
      </c>
      <c r="S247" s="8">
        <f t="shared" si="19"/>
        <v>0</v>
      </c>
      <c r="T247" s="8">
        <f t="shared" si="15"/>
        <v>0</v>
      </c>
      <c r="U247" s="8">
        <f t="shared" si="16"/>
        <v>0</v>
      </c>
      <c r="V247" s="168"/>
      <c r="W247" s="9"/>
      <c r="X247" s="9"/>
    </row>
    <row r="248" spans="1:24" ht="106.5" customHeight="1">
      <c r="A248" s="8" t="s">
        <v>25</v>
      </c>
      <c r="B248" s="8" t="s">
        <v>36</v>
      </c>
      <c r="C248" s="8">
        <v>2022</v>
      </c>
      <c r="D248" s="18" t="str">
        <f>MID(Tabla111[[#This Row],[NO. CONSECUTIVO HALLAZGO
(CÓD. ICBF)]],1,9)</f>
        <v>AF-CGR-20</v>
      </c>
      <c r="E248" s="123" t="s">
        <v>577</v>
      </c>
      <c r="F248" s="124" t="s">
        <v>1033</v>
      </c>
      <c r="G248"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248" s="19" t="str">
        <f>MID(Tabla111[[#This Row],[CAUSA DEL HALLAZGO]],1,390)</f>
        <v>La anterior situación se presenta por debilidades en el control interno contable, falencias en la comunicación entre el área financiera del ICBF y el Centro Zonal de Puerto Asís.</v>
      </c>
      <c r="I248" s="125" t="s">
        <v>1045</v>
      </c>
      <c r="J248" s="19" t="str">
        <f>MID(Tabla111[[#This Row],[ACCIÓN DE MEJORA]],1,390)</f>
        <v xml:space="preserve">Revisar  la clasificación de los bienes inmuebles en las diferentes clases de bodega  que tiene definidas el ICBF y efectuar los registros, ajustes y reclasificaciones a que haya lugar,  para que pueda  reflejar la situación financiera real  de cada uno. </v>
      </c>
      <c r="K248" s="43" t="str">
        <f>MID(Tabla111[[#This Row],[ACTIVIDADES / DESCRIPCIÓN]],1,390)</f>
        <v xml:space="preserve">3. Realizar seguimiento a los compromisos adquiridos el comité de gestión de bienes. </v>
      </c>
      <c r="L248" s="44" t="str">
        <f>MID(Tabla111[[#This Row],[UNIDAD DE MEDIDA]],1,9)</f>
        <v>Correo el</v>
      </c>
      <c r="M248" s="193">
        <v>2</v>
      </c>
      <c r="N248" s="197">
        <v>45153</v>
      </c>
      <c r="O248" s="197">
        <v>45260</v>
      </c>
      <c r="P248" s="8">
        <f t="shared" si="17"/>
        <v>15.3</v>
      </c>
      <c r="R248" s="167">
        <f t="shared" si="18"/>
        <v>0</v>
      </c>
      <c r="S248" s="8">
        <f t="shared" si="19"/>
        <v>0</v>
      </c>
      <c r="T248" s="8">
        <f t="shared" si="15"/>
        <v>0</v>
      </c>
      <c r="U248" s="8">
        <f t="shared" si="16"/>
        <v>0</v>
      </c>
      <c r="V248" s="168"/>
      <c r="W248" s="9"/>
      <c r="X248" s="9"/>
    </row>
    <row r="249" spans="1:24" ht="106.5" customHeight="1">
      <c r="A249" s="8" t="s">
        <v>25</v>
      </c>
      <c r="B249" s="8" t="s">
        <v>36</v>
      </c>
      <c r="C249" s="8">
        <v>2022</v>
      </c>
      <c r="D249" s="18" t="str">
        <f>MID(Tabla111[[#This Row],[NO. CONSECUTIVO HALLAZGO
(CÓD. ICBF)]],1,9)</f>
        <v>AF-CGR-20</v>
      </c>
      <c r="E249" s="123" t="s">
        <v>577</v>
      </c>
      <c r="F249" s="124" t="s">
        <v>1033</v>
      </c>
      <c r="G249"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249" s="19" t="str">
        <f>MID(Tabla111[[#This Row],[CAUSA DEL HALLAZGO]],1,390)</f>
        <v>La anterior situación se presenta por debilidades en el control interno contable, falencias en la comunicación entre el área financiera del ICBF y el Centro Zonal de Puerto Asís.</v>
      </c>
      <c r="I249" s="125" t="s">
        <v>1045</v>
      </c>
      <c r="J249" s="19" t="str">
        <f>MID(Tabla111[[#This Row],[ACCIÓN DE MEJORA]],1,390)</f>
        <v xml:space="preserve">Revisar  la clasificación de los bienes inmuebles en las diferentes clases de bodega  que tiene definidas el ICBF y efectuar los registros, ajustes y reclasificaciones a que haya lugar,  para que pueda  reflejar la situación financiera real  de cada uno. </v>
      </c>
      <c r="K249" s="43" t="str">
        <f>MID(Tabla111[[#This Row],[ACTIVIDADES / DESCRIPCIÓN]],1,390)</f>
        <v>4. Recibir los informes trimestrales de los activos del aplicativo SEVER ERP de los bienes inmuebles de la regional a efectos de realizar la conciliación con lo que reporta la Oficina de Instrumentos Públicos de su jurisdicción.</v>
      </c>
      <c r="L249" s="44" t="str">
        <f>MID(Tabla111[[#This Row],[UNIDAD DE MEDIDA]],1,9)</f>
        <v>Reporte e</v>
      </c>
      <c r="M249" s="193">
        <v>3</v>
      </c>
      <c r="N249" s="197">
        <v>45200</v>
      </c>
      <c r="O249" s="197">
        <v>45473</v>
      </c>
      <c r="P249" s="8">
        <f t="shared" si="17"/>
        <v>39</v>
      </c>
      <c r="R249" s="167">
        <f t="shared" si="18"/>
        <v>0</v>
      </c>
      <c r="S249" s="8">
        <f t="shared" si="19"/>
        <v>0</v>
      </c>
      <c r="T249" s="8">
        <f t="shared" si="15"/>
        <v>0</v>
      </c>
      <c r="U249" s="8">
        <f t="shared" si="16"/>
        <v>0</v>
      </c>
      <c r="V249" s="168"/>
      <c r="W249" s="9"/>
      <c r="X249" s="9"/>
    </row>
    <row r="250" spans="1:24" ht="106.5" customHeight="1">
      <c r="A250" s="18" t="s">
        <v>25</v>
      </c>
      <c r="B250" s="18" t="s">
        <v>36</v>
      </c>
      <c r="C250" s="18">
        <v>2022</v>
      </c>
      <c r="D250" s="18" t="str">
        <f>MID(Tabla111[[#This Row],[NO. CONSECUTIVO HALLAZGO
(CÓD. ICBF)]],1,9)</f>
        <v>AF-CGR-20</v>
      </c>
      <c r="E250" s="18" t="s">
        <v>962</v>
      </c>
      <c r="F250" s="26" t="s">
        <v>1033</v>
      </c>
      <c r="G250" s="19" t="str">
        <f>MID(Tabla111[[#This Row],[DESCRIPCIÓN DEL HALLAZGO]],1,390)</f>
        <v>Hallazgo N° 30. Gravamen a los movimientos financieros a los recursos de aporte del ICBF Regional Putumayo (F,D) (Putumayo)
En la revisión de los contratos de aporte suscritos por el ICBF Regional Putumayo, se evidenció la no apertura de una cuenta maestra para el manejo de los recursos por parte de los Operadores, situación que generó el descuento de $25.469.418 correspondientes al Gra</v>
      </c>
      <c r="H250" s="19" t="str">
        <f>MID(Tabla111[[#This Row],[CAUSA DEL HALLAZGO]],1,390)</f>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v>
      </c>
      <c r="I250" s="19" t="s">
        <v>1053</v>
      </c>
      <c r="J250" s="19" t="str">
        <f>MID(Tabla111[[#This Row],[ACCIÓN DE MEJORA]],1,390)</f>
        <v xml:space="preserve">Fortalecer la aplicación de la marcación o exoneración de los recursos GMF solicitando las respectivas orientaciones por parte de las áreas  Misionales </v>
      </c>
      <c r="K250" s="43" t="str">
        <f>MID(Tabla111[[#This Row],[ACTIVIDADES / DESCRIPCIÓN]],1,390)</f>
        <v>1. Solicitar  a la Dirección de Primera Infancia, orientaciones para aplicación de procedimiento y requisitos de la apertura de cuentas maestras</v>
      </c>
      <c r="L250" s="44" t="str">
        <f>MID(Tabla111[[#This Row],[UNIDAD DE MEDIDA]],1,9)</f>
        <v>Correo el</v>
      </c>
      <c r="M250" s="193">
        <v>1</v>
      </c>
      <c r="N250" s="197">
        <v>45214</v>
      </c>
      <c r="O250" s="197">
        <v>45381</v>
      </c>
      <c r="P250" s="8">
        <f t="shared" si="17"/>
        <v>23.9</v>
      </c>
      <c r="R250" s="167">
        <f t="shared" si="18"/>
        <v>0</v>
      </c>
      <c r="S250" s="8">
        <f t="shared" si="19"/>
        <v>0</v>
      </c>
      <c r="T250" s="8">
        <f t="shared" si="15"/>
        <v>0</v>
      </c>
      <c r="U250" s="8">
        <f t="shared" si="16"/>
        <v>0</v>
      </c>
      <c r="V250" s="168"/>
      <c r="W250" s="9"/>
      <c r="X250" s="9"/>
    </row>
    <row r="251" spans="1:24" ht="106.5" customHeight="1">
      <c r="A251" s="18" t="s">
        <v>25</v>
      </c>
      <c r="B251" s="18" t="s">
        <v>36</v>
      </c>
      <c r="C251" s="18">
        <v>2022</v>
      </c>
      <c r="D251" s="18" t="str">
        <f>MID(Tabla111[[#This Row],[NO. CONSECUTIVO HALLAZGO
(CÓD. ICBF)]],1,9)</f>
        <v>AF-CGR-20</v>
      </c>
      <c r="E251" s="18" t="s">
        <v>962</v>
      </c>
      <c r="F251" s="26" t="s">
        <v>1033</v>
      </c>
      <c r="G251" s="19" t="str">
        <f>MID(Tabla111[[#This Row],[DESCRIPCIÓN DEL HALLAZGO]],1,390)</f>
        <v>Hallazgo N° 30. Gravamen a los movimientos financieros a los recursos de aporte del ICBF Regional Putumayo (F,D) (Putumayo)
En la revisión de los contratos de aporte suscritos por el ICBF Regional Putumayo, se evidenció la no apertura de una cuenta maestra para el manejo de los recursos por parte de los Operadores, situación que generó el descuento de $25.469.418 correspondientes al Gra</v>
      </c>
      <c r="H251" s="19" t="str">
        <f>MID(Tabla111[[#This Row],[CAUSA DEL HALLAZGO]],1,390)</f>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v>
      </c>
      <c r="I251" s="19" t="s">
        <v>1053</v>
      </c>
      <c r="J251" s="19" t="str">
        <f>MID(Tabla111[[#This Row],[ACCIÓN DE MEJORA]],1,390)</f>
        <v xml:space="preserve">Fortalecer la aplicación de la marcación o exoneración de los recursos GMF solicitando las respectivas orientaciones por parte de las áreas  Misionales </v>
      </c>
      <c r="K251" s="43" t="str">
        <f>MID(Tabla111[[#This Row],[ACTIVIDADES / DESCRIPCIÓN]],1,390)</f>
        <v xml:space="preserve">2.Teniendo en cuenta la nueva directriz que emita la dirección de Primera Infancia, se remitirá   procedimiento y requisitos de la apertura de cuentas maestras  a los supervisores de los contratos de aporte  </v>
      </c>
      <c r="L251" s="44" t="str">
        <f>MID(Tabla111[[#This Row],[UNIDAD DE MEDIDA]],1,9)</f>
        <v>Memorando</v>
      </c>
      <c r="M251" s="193">
        <v>1</v>
      </c>
      <c r="N251" s="197">
        <v>45214</v>
      </c>
      <c r="O251" s="197">
        <v>45412</v>
      </c>
      <c r="P251" s="8">
        <f t="shared" si="17"/>
        <v>28.3</v>
      </c>
      <c r="R251" s="167">
        <f t="shared" si="18"/>
        <v>0</v>
      </c>
      <c r="S251" s="8">
        <f t="shared" si="19"/>
        <v>0</v>
      </c>
      <c r="T251" s="8">
        <f t="shared" si="15"/>
        <v>0</v>
      </c>
      <c r="U251" s="8">
        <f t="shared" si="16"/>
        <v>0</v>
      </c>
      <c r="V251" s="168"/>
      <c r="W251" s="9"/>
      <c r="X251" s="9"/>
    </row>
    <row r="252" spans="1:24" ht="106.5" customHeight="1">
      <c r="A252" s="18" t="s">
        <v>25</v>
      </c>
      <c r="B252" s="18" t="s">
        <v>36</v>
      </c>
      <c r="C252" s="18">
        <v>2022</v>
      </c>
      <c r="D252" s="18" t="str">
        <f>MID(Tabla111[[#This Row],[NO. CONSECUTIVO HALLAZGO
(CÓD. ICBF)]],1,9)</f>
        <v>AF-CGR-20</v>
      </c>
      <c r="E252" s="18" t="s">
        <v>962</v>
      </c>
      <c r="F252" s="26" t="s">
        <v>1033</v>
      </c>
      <c r="G252" s="19" t="str">
        <f>MID(Tabla111[[#This Row],[DESCRIPCIÓN DEL HALLAZGO]],1,390)</f>
        <v>Hallazgo N° 30. Gravamen a los movimientos financieros a los recursos de aporte del ICBF Regional Putumayo (F,D) (Putumayo)
En la revisión de los contratos de aporte suscritos por el ICBF Regional Putumayo, se evidenció la no apertura de una cuenta maestra para el manejo de los recursos por parte de los Operadores, situación que generó el descuento de $25.469.418 correspondientes al Gra</v>
      </c>
      <c r="H252" s="19" t="str">
        <f>MID(Tabla111[[#This Row],[CAUSA DEL HALLAZGO]],1,390)</f>
        <v>Lo anterior, debido a debilidades del Sistema de Control Interno de la entidad desde el orden nacional por no advertir y solicitar por parte de las áreas misionales del ICBF oportunamente desde el inicio, la creación de cuentas maestras ni la exención del gravamen a los movimientos financieros, con la finalidad de evitar el descuento del gravamen del 4 x 1000 a los retiros o giros de los</v>
      </c>
      <c r="I252" s="19" t="s">
        <v>1053</v>
      </c>
      <c r="J252" s="19" t="str">
        <f>MID(Tabla111[[#This Row],[ACCIÓN DE MEJORA]],1,390)</f>
        <v xml:space="preserve">Fortalecer la aplicación de la marcación o exoneración de los recursos GMF solicitando las respectivas orientaciones por parte de las áreas  Misionales </v>
      </c>
      <c r="K252" s="43" t="str">
        <f>MID(Tabla111[[#This Row],[ACTIVIDADES / DESCRIPCIÓN]],1,390)</f>
        <v xml:space="preserve">
3.Solicitar apertura de cuentas maestras para el manejo de los recursos por parte de los EAS</v>
      </c>
      <c r="L252" s="44" t="str">
        <f>MID(Tabla111[[#This Row],[UNIDAD DE MEDIDA]],1,9)</f>
        <v>Memorando</v>
      </c>
      <c r="M252" s="193">
        <v>1</v>
      </c>
      <c r="N252" s="197">
        <v>45214</v>
      </c>
      <c r="O252" s="197">
        <v>45473</v>
      </c>
      <c r="P252" s="8">
        <f t="shared" si="17"/>
        <v>37</v>
      </c>
      <c r="R252" s="167">
        <f t="shared" si="18"/>
        <v>0</v>
      </c>
      <c r="S252" s="8">
        <f t="shared" si="19"/>
        <v>0</v>
      </c>
      <c r="T252" s="8">
        <f t="shared" si="15"/>
        <v>0</v>
      </c>
      <c r="U252" s="8">
        <f t="shared" si="16"/>
        <v>0</v>
      </c>
      <c r="V252" s="168"/>
      <c r="W252" s="9"/>
      <c r="X252" s="9"/>
    </row>
    <row r="253" spans="1:24" ht="106.5" customHeight="1">
      <c r="A253" s="18" t="s">
        <v>25</v>
      </c>
      <c r="B253" s="18" t="s">
        <v>36</v>
      </c>
      <c r="C253" s="18">
        <v>2022</v>
      </c>
      <c r="D253" s="18" t="str">
        <f>MID(Tabla111[[#This Row],[NO. CONSECUTIVO HALLAZGO
(CÓD. ICBF)]],1,9)</f>
        <v>AF-CGR-20</v>
      </c>
      <c r="E253" s="18" t="s">
        <v>968</v>
      </c>
      <c r="F253" s="26" t="s">
        <v>1033</v>
      </c>
      <c r="G253" s="19" t="str">
        <f>MID(Tabla111[[#This Row],[DESCRIPCIÓN DEL HALLAZGO]],1,390)</f>
        <v>Hallazgo N° 31. Ejecución de recursos contratos de aporte vigencia 2022 (D,F,BA) (Putumayo)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v>
      </c>
      <c r="H253"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3" s="19" t="s">
        <v>1058</v>
      </c>
      <c r="J253" s="19" t="str">
        <f>MID(Tabla111[[#This Row],[ACCIÓN DE MEJORA]],1,390)</f>
        <v xml:space="preserve"> Realizar constante acompañamiento al desarrollo de los procesos relacionados con el seguimiento y control de los recursos financieros asignados para la prestación de los servicios de atención a la primera infancia a nivel  de la regional  y los cz</v>
      </c>
      <c r="K253" s="43" t="str">
        <f>MID(Tabla111[[#This Row],[ACTIVIDADES / DESCRIPCIÓN]],1,390)</f>
        <v xml:space="preserve"> 1.Realizar semestralmente   un GET por parte de la regional dirigido a los  equipos de  Primera Infacia  de los centros zonales, con el objetivo de generar espacios de retroalimentación</v>
      </c>
      <c r="L253" s="44" t="str">
        <f>MID(Tabla111[[#This Row],[UNIDAD DE MEDIDA]],1,9)</f>
        <v>Acta de G</v>
      </c>
      <c r="M253" s="193">
        <v>2</v>
      </c>
      <c r="N253" s="197">
        <v>45170</v>
      </c>
      <c r="O253" s="197">
        <v>45503</v>
      </c>
      <c r="P253" s="8">
        <f t="shared" si="17"/>
        <v>47.6</v>
      </c>
      <c r="R253" s="167">
        <f t="shared" si="18"/>
        <v>0</v>
      </c>
      <c r="S253" s="8">
        <f t="shared" si="19"/>
        <v>0</v>
      </c>
      <c r="T253" s="8">
        <f t="shared" si="15"/>
        <v>0</v>
      </c>
      <c r="U253" s="8">
        <f t="shared" si="16"/>
        <v>0</v>
      </c>
      <c r="V253" s="168"/>
      <c r="W253" s="9"/>
      <c r="X253" s="9"/>
    </row>
    <row r="254" spans="1:24" ht="106.5" customHeight="1">
      <c r="A254" s="18" t="s">
        <v>25</v>
      </c>
      <c r="B254" s="18" t="s">
        <v>36</v>
      </c>
      <c r="C254" s="18">
        <v>2022</v>
      </c>
      <c r="D254" s="18" t="str">
        <f>MID(Tabla111[[#This Row],[NO. CONSECUTIVO HALLAZGO
(CÓD. ICBF)]],1,9)</f>
        <v>AF-CGR-20</v>
      </c>
      <c r="E254" s="18" t="s">
        <v>968</v>
      </c>
      <c r="F254" s="26" t="s">
        <v>1033</v>
      </c>
      <c r="G254" s="19" t="str">
        <f>MID(Tabla111[[#This Row],[DESCRIPCIÓN DEL HALLAZGO]],1,390)</f>
        <v>Hallazgo N° 31. Ejecución de recursos contratos de aporte vigencia 2022 (D,F,BA) (Putumayo)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v>
      </c>
      <c r="H254"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4" s="19" t="s">
        <v>1058</v>
      </c>
      <c r="J254" s="19" t="str">
        <f>MID(Tabla111[[#This Row],[ACCIÓN DE MEJORA]],1,390)</f>
        <v xml:space="preserve"> Realizar constante acompañamiento al desarrollo de los procesos relacionados con el seguimiento y control de los recursos financieros asignados para la prestación de los servicios de atención a la primera infancia a nivel  de la regional  y los cz</v>
      </c>
      <c r="K254" s="43" t="str">
        <f>MID(Tabla111[[#This Row],[ACTIVIDADES / DESCRIPCIÓN]],1,390)</f>
        <v>2. Realizar seguimiento  al avance en el proceso de legalización de cuentas , en  el cual se informará a los centros zonales  las acciones a seguir de acuerdo con los resultados del seguimiento.</v>
      </c>
      <c r="L254" s="44" t="str">
        <f>MID(Tabla111[[#This Row],[UNIDAD DE MEDIDA]],1,9)</f>
        <v>Correo el</v>
      </c>
      <c r="M254" s="193">
        <v>6</v>
      </c>
      <c r="N254" s="197">
        <v>45170</v>
      </c>
      <c r="O254" s="197">
        <v>45503</v>
      </c>
      <c r="P254" s="8">
        <f t="shared" si="17"/>
        <v>47.6</v>
      </c>
      <c r="R254" s="167">
        <f t="shared" si="18"/>
        <v>0</v>
      </c>
      <c r="S254" s="8">
        <f t="shared" si="19"/>
        <v>0</v>
      </c>
      <c r="T254" s="8">
        <f t="shared" si="15"/>
        <v>0</v>
      </c>
      <c r="U254" s="8">
        <f t="shared" si="16"/>
        <v>0</v>
      </c>
      <c r="V254" s="168"/>
      <c r="W254" s="9"/>
      <c r="X254" s="9"/>
    </row>
    <row r="255" spans="1:24" ht="106.5" customHeight="1">
      <c r="A255" s="18" t="s">
        <v>25</v>
      </c>
      <c r="B255" s="18" t="s">
        <v>36</v>
      </c>
      <c r="C255" s="18">
        <v>2022</v>
      </c>
      <c r="D255" s="18" t="str">
        <f>MID(Tabla111[[#This Row],[NO. CONSECUTIVO HALLAZGO
(CÓD. ICBF)]],1,9)</f>
        <v>AF-CGR-20</v>
      </c>
      <c r="E255" s="18" t="s">
        <v>968</v>
      </c>
      <c r="F255" s="26" t="s">
        <v>1033</v>
      </c>
      <c r="G255" s="19" t="str">
        <f>MID(Tabla111[[#This Row],[DESCRIPCIÓN DEL HALLAZGO]],1,390)</f>
        <v>Hallazgo N° 31. Ejecución de recursos contratos de aporte vigencia 2022 (D,F,BA) (Putumayo)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v>
      </c>
      <c r="H255"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5" s="19" t="s">
        <v>1058</v>
      </c>
      <c r="J255" s="19" t="str">
        <f>MID(Tabla111[[#This Row],[ACCIÓN DE MEJORA]],1,390)</f>
        <v xml:space="preserve"> Realizar constante acompañamiento al desarrollo de los procesos relacionados con el seguimiento y control de los recursos financieros asignados para la prestación de los servicios de atención a la primera infancia a nivel  de la regional  y los cz</v>
      </c>
      <c r="K255" s="43" t="str">
        <f>MID(Tabla111[[#This Row],[ACTIVIDADES / DESCRIPCIÓN]],1,390)</f>
        <v>3.Identificar y concertar desde la supervision  los saldos de inejecuciones o reinversiones mediante acta de legalización de cuentas de manera mesual , para adelantar con oportunidad y previo análisis de necesidades, proceso de reinversión o liberación de tal forma que estos recursos no permanezcan en los contratos de aporte sin aplicación y uso durante mucho tiempo.   Actas de legalizac</v>
      </c>
      <c r="L255" s="44" t="str">
        <f>MID(Tabla111[[#This Row],[UNIDAD DE MEDIDA]],1,9)</f>
        <v xml:space="preserve">Actas de </v>
      </c>
      <c r="M255" s="193">
        <v>36</v>
      </c>
      <c r="N255" s="197">
        <v>45170</v>
      </c>
      <c r="O255" s="197">
        <v>45473</v>
      </c>
      <c r="P255" s="8">
        <f t="shared" si="17"/>
        <v>43.3</v>
      </c>
      <c r="R255" s="167">
        <f t="shared" si="18"/>
        <v>0</v>
      </c>
      <c r="S255" s="8">
        <f t="shared" si="19"/>
        <v>0</v>
      </c>
      <c r="T255" s="8">
        <f t="shared" si="15"/>
        <v>0</v>
      </c>
      <c r="U255" s="8">
        <f t="shared" si="16"/>
        <v>0</v>
      </c>
      <c r="V255" s="168"/>
      <c r="W255" s="9"/>
      <c r="X255" s="9"/>
    </row>
    <row r="256" spans="1:24" ht="106.5" customHeight="1">
      <c r="A256" s="18" t="s">
        <v>25</v>
      </c>
      <c r="B256" s="18" t="s">
        <v>36</v>
      </c>
      <c r="C256" s="18">
        <v>2022</v>
      </c>
      <c r="D256" s="18" t="str">
        <f>MID(Tabla111[[#This Row],[NO. CONSECUTIVO HALLAZGO
(CÓD. ICBF)]],1,9)</f>
        <v>AF-CGR-20</v>
      </c>
      <c r="E256" s="18" t="s">
        <v>968</v>
      </c>
      <c r="F256" s="26" t="s">
        <v>1033</v>
      </c>
      <c r="G256" s="19" t="str">
        <f>MID(Tabla111[[#This Row],[DESCRIPCIÓN DEL HALLAZGO]],1,390)</f>
        <v>Hallazgo N° 31. Ejecución de recursos contratos de aporte vigencia 2022 (D,F,BA) (Putumayo)
En relación con el marco normativo precedente y respecto a los contratos de aporte suscritos en la vigencia 2022, por el ICBF con las EAS, se evidencia de acuerdo a las actas de legalización y a la información reportada por la entidad auditada, que el ICBF Regional Putumayo, pagó recursos por $11</v>
      </c>
      <c r="H256"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6" s="19" t="s">
        <v>1058</v>
      </c>
      <c r="J256" s="19" t="str">
        <f>MID(Tabla111[[#This Row],[ACCIÓN DE MEJORA]],1,390)</f>
        <v xml:space="preserve"> Realizar constante acompañamiento al desarrollo de los procesos relacionados con el seguimiento y control de los recursos financieros asignados para la prestación de los servicios de atención a la primera infancia a nivel  de la regional  y los cz</v>
      </c>
      <c r="K256" s="43" t="str">
        <f>MID(Tabla111[[#This Row],[ACTIVIDADES / DESCRIPCIÓN]],1,390)</f>
        <v>4.Cuantificación  los excedentes de los contratos con cargo a los ahorros e inejecuciones para identificar los recursos susceptibles de ser liberados. Según sea el caso. La gestión de estas liberaciones está a cargo del Supervisor del Contrato una vez analice que los recursos no se utilizaran en el contrato.</v>
      </c>
      <c r="L256" s="44" t="str">
        <f>MID(Tabla111[[#This Row],[UNIDAD DE MEDIDA]],1,9)</f>
        <v>Correo el</v>
      </c>
      <c r="M256" s="193">
        <v>4</v>
      </c>
      <c r="N256" s="197">
        <v>45170</v>
      </c>
      <c r="O256" s="197">
        <v>45473</v>
      </c>
      <c r="P256" s="8">
        <f t="shared" si="17"/>
        <v>43.3</v>
      </c>
      <c r="R256" s="167">
        <f t="shared" si="18"/>
        <v>0</v>
      </c>
      <c r="S256" s="8">
        <f t="shared" si="19"/>
        <v>0</v>
      </c>
      <c r="T256" s="8">
        <f t="shared" si="15"/>
        <v>0</v>
      </c>
      <c r="U256" s="8">
        <f t="shared" si="16"/>
        <v>0</v>
      </c>
      <c r="V256" s="168"/>
      <c r="W256" s="9"/>
      <c r="X256" s="9"/>
    </row>
    <row r="257" spans="1:24" ht="106.5" customHeight="1">
      <c r="A257" s="18" t="s">
        <v>25</v>
      </c>
      <c r="B257" s="18" t="s">
        <v>36</v>
      </c>
      <c r="C257" s="18">
        <v>2022</v>
      </c>
      <c r="D257" s="18" t="str">
        <f>MID(Tabla111[[#This Row],[NO. CONSECUTIVO HALLAZGO
(CÓD. ICBF)]],1,9)</f>
        <v>AF-CGR-20</v>
      </c>
      <c r="E257" s="18" t="s">
        <v>670</v>
      </c>
      <c r="F257" s="26" t="s">
        <v>1033</v>
      </c>
      <c r="G257" s="19" t="str">
        <f>MID(Tabla111[[#This Row],[DESCRIPCIÓN DEL HALLAZGO]],1,390)</f>
        <v xml:space="preserve">Hallazgo N° 32. Proceso administrativo sancionatorio contrato 86001262021 - Fundación Chonto Cimarrón (D,F) (Putumayo)
De acuerdo a los soportes evidenciados por la CGR, los cuales corresponden a los entregados por el Contratista FUNDACIÓN PARA EL FOMENTO, DESARROLLO Y POTENCIALIZACIÓN DE PROYECTOS INNOVADORES DEL PACÍFICO COLOMBIANO – FUNDACIÓN CHONTO CIMARRÓN, Contrato 86001262021, y </v>
      </c>
      <c r="H257"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7" s="19" t="s">
        <v>1067</v>
      </c>
      <c r="J257" s="19" t="str">
        <f>MID(Tabla111[[#This Row],[ACCIÓN DE MEJORA]],1,390)</f>
        <v>Realizar el respectivo proceso sancionario  por incumplmiento de obligaciones por parte de las Fundación Chonto Cimarrón</v>
      </c>
      <c r="K257" s="43" t="str">
        <f>MID(Tabla111[[#This Row],[ACTIVIDADES / DESCRIPCIÓN]],1,390)</f>
        <v>Repilar los hechos y soportes que evidencian el incumplimiento por parte del operador y que son la base para la estructuración del informe y que justifican el inicio del proceso sancionatorio y remitir la proyección del informe de inicio de proceso sancionatorio al grupo jurídico para su revisión.</v>
      </c>
      <c r="L257" s="44" t="str">
        <f>MID(Tabla111[[#This Row],[UNIDAD DE MEDIDA]],1,9)</f>
        <v>Informe I</v>
      </c>
      <c r="M257" s="193">
        <v>1</v>
      </c>
      <c r="N257" s="197">
        <v>45139</v>
      </c>
      <c r="O257" s="197">
        <v>45503</v>
      </c>
      <c r="P257" s="8">
        <f t="shared" si="17"/>
        <v>52</v>
      </c>
      <c r="R257" s="167">
        <f t="shared" si="18"/>
        <v>0</v>
      </c>
      <c r="S257" s="8">
        <f t="shared" si="19"/>
        <v>0</v>
      </c>
      <c r="T257" s="8">
        <f t="shared" si="15"/>
        <v>0</v>
      </c>
      <c r="U257" s="8">
        <f t="shared" si="16"/>
        <v>0</v>
      </c>
      <c r="V257" s="168"/>
      <c r="W257" s="9"/>
      <c r="X257" s="9"/>
    </row>
    <row r="258" spans="1:24" ht="106.5" customHeight="1">
      <c r="A258" s="18" t="s">
        <v>25</v>
      </c>
      <c r="B258" s="18" t="s">
        <v>36</v>
      </c>
      <c r="C258" s="18">
        <v>2022</v>
      </c>
      <c r="D258" s="18" t="str">
        <f>MID(Tabla111[[#This Row],[NO. CONSECUTIVO HALLAZGO
(CÓD. ICBF)]],1,9)</f>
        <v>AF-CGR-20</v>
      </c>
      <c r="E258" s="18" t="s">
        <v>670</v>
      </c>
      <c r="F258" s="26" t="s">
        <v>1033</v>
      </c>
      <c r="G258" s="19" t="str">
        <f>MID(Tabla111[[#This Row],[DESCRIPCIÓN DEL HALLAZGO]],1,390)</f>
        <v xml:space="preserve">Hallazgo N° 32. Proceso administrativo sancionatorio contrato 86001262021 - Fundación Chonto Cimarrón (D,F) (Putumayo)
De acuerdo a los soportes evidenciados por la CGR, los cuales corresponden a los entregados por el Contratista FUNDACIÓN PARA EL FOMENTO, DESARROLLO Y POTENCIALIZACIÓN DE PROYECTOS INNOVADORES DEL PACÍFICO COLOMBIANO – FUNDACIÓN CHONTO CIMARRÓN, Contrato 86001262021, y </v>
      </c>
      <c r="H258"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8" s="19" t="s">
        <v>1067</v>
      </c>
      <c r="J258" s="19" t="str">
        <f>MID(Tabla111[[#This Row],[ACCIÓN DE MEJORA]],1,390)</f>
        <v>Realizar el respectivo proceso sancionario  por incumplmiento de obligaciones por parte de las Fundación Chonto Cimarrón</v>
      </c>
      <c r="K258" s="43" t="str">
        <f>MID(Tabla111[[#This Row],[ACTIVIDADES / DESCRIPCIÓN]],1,390)</f>
        <v>El grupo jurídico cita a mesa técnica a la supervisora y equipo de apoyo, en el que emite observaciones frente a la estructura del informe y del material probatorio para su correspondiente ajuste.</v>
      </c>
      <c r="L258" s="44" t="str">
        <f>MID(Tabla111[[#This Row],[UNIDAD DE MEDIDA]],1,9)</f>
        <v>Acta de m</v>
      </c>
      <c r="M258" s="193">
        <v>1</v>
      </c>
      <c r="N258" s="197">
        <v>45139</v>
      </c>
      <c r="O258" s="197">
        <v>45503</v>
      </c>
      <c r="P258" s="8">
        <f t="shared" si="17"/>
        <v>52</v>
      </c>
      <c r="R258" s="167">
        <f t="shared" si="18"/>
        <v>0</v>
      </c>
      <c r="S258" s="8">
        <f t="shared" si="19"/>
        <v>0</v>
      </c>
      <c r="T258" s="8">
        <f t="shared" si="15"/>
        <v>0</v>
      </c>
      <c r="U258" s="8">
        <f t="shared" si="16"/>
        <v>0</v>
      </c>
      <c r="V258" s="168"/>
      <c r="W258" s="9"/>
      <c r="X258" s="9"/>
    </row>
    <row r="259" spans="1:24" ht="106.5" customHeight="1">
      <c r="A259" s="18" t="s">
        <v>25</v>
      </c>
      <c r="B259" s="18" t="s">
        <v>36</v>
      </c>
      <c r="C259" s="18">
        <v>2022</v>
      </c>
      <c r="D259" s="18" t="str">
        <f>MID(Tabla111[[#This Row],[NO. CONSECUTIVO HALLAZGO
(CÓD. ICBF)]],1,9)</f>
        <v>AF-CGR-20</v>
      </c>
      <c r="E259" s="18" t="s">
        <v>670</v>
      </c>
      <c r="F259" s="26" t="s">
        <v>1033</v>
      </c>
      <c r="G259" s="19" t="str">
        <f>MID(Tabla111[[#This Row],[DESCRIPCIÓN DEL HALLAZGO]],1,390)</f>
        <v xml:space="preserve">Hallazgo N° 32. Proceso administrativo sancionatorio contrato 86001262021 - Fundación Chonto Cimarrón (D,F) (Putumayo)
De acuerdo a los soportes evidenciados por la CGR, los cuales corresponden a los entregados por el Contratista FUNDACIÓN PARA EL FOMENTO, DESARROLLO Y POTENCIALIZACIÓN DE PROYECTOS INNOVADORES DEL PACÍFICO COLOMBIANO – FUNDACIÓN CHONTO CIMARRÓN, Contrato 86001262021, y </v>
      </c>
      <c r="H259"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59" s="19" t="s">
        <v>1067</v>
      </c>
      <c r="J259" s="19" t="str">
        <f>MID(Tabla111[[#This Row],[ACCIÓN DE MEJORA]],1,390)</f>
        <v>Realizar el respectivo proceso sancionario  por incumplmiento de obligaciones por parte de las Fundación Chonto Cimarrón</v>
      </c>
      <c r="K259" s="43" t="str">
        <f>MID(Tabla111[[#This Row],[ACTIVIDADES / DESCRIPCIÓN]],1,390)</f>
        <v>Realizar los ajustes sugeridos por el grupo jurídico y posterior a ello, reenviar nuevamente el Informe ajustado.</v>
      </c>
      <c r="L259" s="44" t="str">
        <f>MID(Tabla111[[#This Row],[UNIDAD DE MEDIDA]],1,9)</f>
        <v>correo el</v>
      </c>
      <c r="M259" s="193">
        <v>1</v>
      </c>
      <c r="N259" s="197">
        <v>45139</v>
      </c>
      <c r="O259" s="197">
        <v>45503</v>
      </c>
      <c r="P259" s="8">
        <f t="shared" si="17"/>
        <v>52</v>
      </c>
      <c r="R259" s="167">
        <f t="shared" si="18"/>
        <v>0</v>
      </c>
      <c r="S259" s="8">
        <f t="shared" si="19"/>
        <v>0</v>
      </c>
      <c r="T259" s="8">
        <f t="shared" si="15"/>
        <v>0</v>
      </c>
      <c r="U259" s="8">
        <f t="shared" si="16"/>
        <v>0</v>
      </c>
      <c r="V259" s="168"/>
      <c r="W259" s="9"/>
      <c r="X259" s="9"/>
    </row>
    <row r="260" spans="1:24" ht="106.5" customHeight="1">
      <c r="A260" s="18" t="s">
        <v>25</v>
      </c>
      <c r="B260" s="18" t="s">
        <v>36</v>
      </c>
      <c r="C260" s="18">
        <v>2022</v>
      </c>
      <c r="D260" s="18" t="str">
        <f>MID(Tabla111[[#This Row],[NO. CONSECUTIVO HALLAZGO
(CÓD. ICBF)]],1,9)</f>
        <v>AF-CGR-20</v>
      </c>
      <c r="E260" s="18" t="s">
        <v>670</v>
      </c>
      <c r="F260" s="26" t="s">
        <v>1033</v>
      </c>
      <c r="G260" s="19" t="str">
        <f>MID(Tabla111[[#This Row],[DESCRIPCIÓN DEL HALLAZGO]],1,390)</f>
        <v xml:space="preserve">Hallazgo N° 32. Proceso administrativo sancionatorio contrato 86001262021 - Fundación Chonto Cimarrón (D,F) (Putumayo)
De acuerdo a los soportes evidenciados por la CGR, los cuales corresponden a los entregados por el Contratista FUNDACIÓN PARA EL FOMENTO, DESARROLLO Y POTENCIALIZACIÓN DE PROYECTOS INNOVADORES DEL PACÍFICO COLOMBIANO – FUNDACIÓN CHONTO CIMARRÓN, Contrato 86001262021, y </v>
      </c>
      <c r="H260" s="19" t="str">
        <f>MID(Tabla111[[#This Row],[CAUSA DEL HALLAZGO]],1,390)</f>
        <v>Lo anterior se presenta por deficiencias en la supervisión y en el oportuno seguimiento financiero a los contratos, falta de control por parte del Comité Técnico Regional, Comité Regional de Gestión y Desempeño - Básico y en primera instancia el Comité Técnico Operativo encargado de coordinar acciones y hacer seguimiento técnico, administrativo y financiero a los contratos celebrados ent</v>
      </c>
      <c r="I260" s="19" t="s">
        <v>1067</v>
      </c>
      <c r="J260" s="19" t="str">
        <f>MID(Tabla111[[#This Row],[ACCIÓN DE MEJORA]],1,390)</f>
        <v>Realizar el respectivo proceso sancionario  por incumplmiento de obligaciones por parte de las Fundación Chonto Cimarrón</v>
      </c>
      <c r="K260" s="43" t="str">
        <f>MID(Tabla111[[#This Row],[ACTIVIDADES / DESCRIPCIÓN]],1,390)</f>
        <v xml:space="preserve">
El grupo jurídico remite citación de audiencia al operador.</v>
      </c>
      <c r="L260" s="44" t="str">
        <f>MID(Tabla111[[#This Row],[UNIDAD DE MEDIDA]],1,9)</f>
        <v>Citación</v>
      </c>
      <c r="M260" s="193">
        <v>1</v>
      </c>
      <c r="N260" s="197">
        <v>45139</v>
      </c>
      <c r="O260" s="197">
        <v>45503</v>
      </c>
      <c r="P260" s="8">
        <f t="shared" si="17"/>
        <v>52</v>
      </c>
      <c r="R260" s="167">
        <f t="shared" si="18"/>
        <v>0</v>
      </c>
      <c r="S260" s="8">
        <f t="shared" si="19"/>
        <v>0</v>
      </c>
      <c r="T260" s="8">
        <f t="shared" si="15"/>
        <v>0</v>
      </c>
      <c r="U260" s="8">
        <f t="shared" si="16"/>
        <v>0</v>
      </c>
      <c r="V260" s="168"/>
      <c r="W260" s="9"/>
      <c r="X260" s="9"/>
    </row>
    <row r="261" spans="1:24" ht="106.5" customHeight="1">
      <c r="A261" s="33" t="s">
        <v>25</v>
      </c>
      <c r="B261" s="33" t="s">
        <v>26</v>
      </c>
      <c r="C261" s="33">
        <v>2018</v>
      </c>
      <c r="D261" s="18" t="str">
        <f>MID(Tabla111[[#This Row],[NO. CONSECUTIVO HALLAZGO
(CÓD. ICBF)]],1,9)</f>
        <v>AF-CGR-20</v>
      </c>
      <c r="E261" s="33" t="s">
        <v>1078</v>
      </c>
      <c r="F261" s="33" t="s">
        <v>1079</v>
      </c>
      <c r="G261" s="19" t="str">
        <f>MID(Tabla111[[#This Row],[DESCRIPCIÓN DEL HALLAZGO]],1,390)</f>
        <v>HALLAZGO 91. Publicación en el SECOP 
Decreto 1082 de 2015,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v>
      </c>
      <c r="H261" s="19" t="str">
        <f>MID(Tabla111[[#This Row],[CAUSA DEL HALLAZGO]],1,390)</f>
        <v xml:space="preserve">Situación que evidencia deficiencias en los procedimientos de cargue de información a los sistemas de información – SECOP, hecho que impide que la sociedad civil y las veedurías ciudadanas ejerzan la vigilancia preventiva y posterior de la ejecución contractual. </v>
      </c>
      <c r="I261" s="10" t="s">
        <v>1082</v>
      </c>
      <c r="J261" s="19" t="str">
        <f>MID(Tabla111[[#This Row],[ACCIÓN DE MEJORA]],1,390)</f>
        <v>Socializar a los supervisores de los contratos las implicaciones disciplinarias por no cumplimiento de la publicacion de la ejecucion contractual en la plataforma SECOP II y realizar la revision del cargue de la informacion de la ejecucion contractual  a traves de una muestra.</v>
      </c>
      <c r="K261" s="43" t="str">
        <f>MID(Tabla111[[#This Row],[ACTIVIDADES / DESCRIPCIÓN]],1,390)</f>
        <v>1. Socializar a los supervisores las implicaciones disciplinarias por no cumplimiento de la publicacion de la ejecucion contractual en la plataforma SECOP II</v>
      </c>
      <c r="L261" s="44" t="str">
        <f>MID(Tabla111[[#This Row],[UNIDAD DE MEDIDA]],1,9)</f>
        <v>Memorando</v>
      </c>
      <c r="M261" s="193">
        <v>1</v>
      </c>
      <c r="N261" s="199">
        <v>45139</v>
      </c>
      <c r="O261" s="199">
        <v>45291</v>
      </c>
      <c r="P261" s="8">
        <f t="shared" si="17"/>
        <v>21.7</v>
      </c>
      <c r="R261" s="167">
        <f t="shared" si="18"/>
        <v>0</v>
      </c>
      <c r="S261" s="8">
        <f t="shared" si="19"/>
        <v>0</v>
      </c>
      <c r="T261" s="8">
        <f t="shared" si="15"/>
        <v>0</v>
      </c>
      <c r="U261" s="8">
        <f t="shared" si="16"/>
        <v>0</v>
      </c>
      <c r="V261" s="168"/>
      <c r="W261" s="9"/>
      <c r="X261" s="9"/>
    </row>
    <row r="262" spans="1:24" ht="106.5" customHeight="1">
      <c r="A262" s="33" t="s">
        <v>25</v>
      </c>
      <c r="B262" s="33" t="s">
        <v>309</v>
      </c>
      <c r="C262" s="33">
        <v>2019</v>
      </c>
      <c r="D262" s="18" t="str">
        <f>MID(Tabla111[[#This Row],[NO. CONSECUTIVO HALLAZGO
(CÓD. ICBF)]],1,9)</f>
        <v>AF-CGR-20</v>
      </c>
      <c r="E262" s="33" t="s">
        <v>311</v>
      </c>
      <c r="F262" s="33" t="s">
        <v>1079</v>
      </c>
      <c r="G262" s="19" t="str">
        <f>MID(Tabla111[[#This Row],[DESCRIPCIÓN DEL HALLAZGO]],1,390)</f>
        <v>HALLAZGO 35.      Principio de publicidad en la contratación – Dirección General – H3 Cas H5 San.   SANTANDER
Una vez estudiada la reglamentación de la norma, se consultaron y analizaron en las plataformas de SECOP I y SECOP II, la información publicada por la entidad de los procesos contractuales relacionados en el siguiente cuadro, obteniendo los siguientes resultados de los contratos:</v>
      </c>
      <c r="H262"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262" s="10" t="s">
        <v>1082</v>
      </c>
      <c r="J262" s="19" t="str">
        <f>MID(Tabla111[[#This Row],[ACCIÓN DE MEJORA]],1,390)</f>
        <v>Socializar a los supervisores de los contratos las implicaciones disciplinarias por no cumplimiento de la publicacion de la ejecucion contractual en la plataforma SECOP II y realizar la revision del cargue de la informacion de la ejecucion contractual  a traves de una muestra.</v>
      </c>
      <c r="K262" s="43" t="str">
        <f>MID(Tabla111[[#This Row],[ACTIVIDADES / DESCRIPCIÓN]],1,390)</f>
        <v>1. Socializar a los supervisores las implicaciones disciplinarias por no cumplimiento de la publicacion de la ejecucion contractual en la plataforma SECOP II</v>
      </c>
      <c r="L262" s="44" t="str">
        <f>MID(Tabla111[[#This Row],[UNIDAD DE MEDIDA]],1,9)</f>
        <v>Memorando</v>
      </c>
      <c r="M262" s="193">
        <v>1</v>
      </c>
      <c r="N262" s="199">
        <v>45139</v>
      </c>
      <c r="O262" s="199">
        <v>45291</v>
      </c>
      <c r="P262" s="8">
        <f t="shared" si="17"/>
        <v>21.7</v>
      </c>
      <c r="R262" s="167">
        <f t="shared" si="18"/>
        <v>0</v>
      </c>
      <c r="S262" s="8">
        <f t="shared" si="19"/>
        <v>0</v>
      </c>
      <c r="T262" s="8">
        <f t="shared" si="15"/>
        <v>0</v>
      </c>
      <c r="U262" s="8">
        <f t="shared" si="16"/>
        <v>0</v>
      </c>
      <c r="V262" s="168"/>
      <c r="W262" s="9"/>
      <c r="X262" s="9"/>
    </row>
    <row r="263" spans="1:24" ht="106.5" customHeight="1">
      <c r="A263" s="33" t="s">
        <v>25</v>
      </c>
      <c r="B263" s="33" t="s">
        <v>36</v>
      </c>
      <c r="C263" s="33">
        <v>2022</v>
      </c>
      <c r="D263" s="18" t="str">
        <f>MID(Tabla111[[#This Row],[NO. CONSECUTIVO HALLAZGO
(CÓD. ICBF)]],1,9)</f>
        <v>AF-CGR-20</v>
      </c>
      <c r="E263" s="33" t="s">
        <v>988</v>
      </c>
      <c r="F263" s="33" t="s">
        <v>1079</v>
      </c>
      <c r="G263" s="19" t="str">
        <f>MID(Tabla111[[#This Row],[DESCRIPCIÓN DEL HALLAZGO]],1,390)</f>
        <v>Hallazgo N° 36. Pólizas contrato 68004502020 suscrito con la APHB Ciudadela Pipatón (BA) (Santander)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v>
      </c>
      <c r="H263" s="19" t="str">
        <f>MID(Tabla111[[#This Row],[CAUSA DEL HALLAZGO]],1,390)</f>
        <v>Lo anterior evidencia debilidades en el manejo de los recursos públicos puestos a disposición del ICBF Regional Santander y denota deficiencias en el seguimiento y control en la ejecución del contrato, …</v>
      </c>
      <c r="I263" s="10" t="s">
        <v>1088</v>
      </c>
      <c r="J263" s="19" t="str">
        <f>MID(Tabla111[[#This Row],[ACCIÓN DE MEJORA]],1,390)</f>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v>
      </c>
      <c r="K263" s="43" t="str">
        <f>MID(Tabla111[[#This Row],[ACTIVIDADES / DESCRIPCIÓN]],1,390)</f>
        <v>1. Realizar la legalizacion de cuentas del pago de la poliza en la cual se identifique si hay saldos que requieran ser descontados por no ejecucion.</v>
      </c>
      <c r="L263" s="44" t="str">
        <f>MID(Tabla111[[#This Row],[UNIDAD DE MEDIDA]],1,9)</f>
        <v>1. Acta d</v>
      </c>
      <c r="M263" s="193">
        <v>7</v>
      </c>
      <c r="N263" s="199">
        <v>45139</v>
      </c>
      <c r="O263" s="199">
        <v>45291</v>
      </c>
      <c r="P263" s="8">
        <f t="shared" si="17"/>
        <v>21.7</v>
      </c>
      <c r="R263" s="167">
        <f t="shared" si="18"/>
        <v>0</v>
      </c>
      <c r="S263" s="8">
        <f t="shared" si="19"/>
        <v>0</v>
      </c>
      <c r="T263" s="8">
        <f t="shared" si="15"/>
        <v>0</v>
      </c>
      <c r="U263" s="8">
        <f t="shared" si="16"/>
        <v>0</v>
      </c>
      <c r="V263" s="168"/>
      <c r="W263" s="9"/>
      <c r="X263" s="9"/>
    </row>
    <row r="264" spans="1:24" ht="106.5" customHeight="1">
      <c r="A264" s="33" t="s">
        <v>25</v>
      </c>
      <c r="B264" s="33" t="s">
        <v>36</v>
      </c>
      <c r="C264" s="33">
        <v>2022</v>
      </c>
      <c r="D264" s="18" t="str">
        <f>MID(Tabla111[[#This Row],[NO. CONSECUTIVO HALLAZGO
(CÓD. ICBF)]],1,9)</f>
        <v>AF-CGR-20</v>
      </c>
      <c r="E264" s="33" t="s">
        <v>988</v>
      </c>
      <c r="F264" s="33" t="s">
        <v>1079</v>
      </c>
      <c r="G264" s="19" t="str">
        <f>MID(Tabla111[[#This Row],[DESCRIPCIÓN DEL HALLAZGO]],1,390)</f>
        <v>Hallazgo N° 36. Pólizas contrato 68004502020 suscrito con la APHB Ciudadela Pipatón (BA) (Santander)
En el contrato de aportes No. 68004502020 suscrito con la APHB Ciudadela Pipatón, se presentaron cinco modificaciones y adiciones, de las cuales en tres de ellas se estimó el valor de gastos operativos para las pólizas de acuerdo con los lineamientos de primera infancia, como se describe</v>
      </c>
      <c r="H264" s="19" t="str">
        <f>MID(Tabla111[[#This Row],[CAUSA DEL HALLAZGO]],1,390)</f>
        <v>Lo anterior evidencia debilidades en el manejo de los recursos públicos puestos a disposición del ICBF Regional Santander y denota deficiencias en el seguimiento y control en la ejecución del contrato, …</v>
      </c>
      <c r="I264" s="10" t="s">
        <v>1088</v>
      </c>
      <c r="J264" s="19" t="str">
        <f>MID(Tabla111[[#This Row],[ACCIÓN DE MEJORA]],1,390)</f>
        <v>Realizar la legalizacion de la compra de las polizas una vez aprobadas las garantias y de identificarse recursos no ejecutados se deberan realizar los descuentos del valor correspondiente conforme lo establece el Manual Operativo para los servicios de primera infancia y en caso de encontrarse en cierre de vigencia liberar los recursos no ejecutados por concepto de polizas</v>
      </c>
      <c r="K264" s="43" t="str">
        <f>MID(Tabla111[[#This Row],[ACTIVIDADES / DESCRIPCIÓN]],1,390)</f>
        <v xml:space="preserve">2. Realizar la liberacion de los recursos no ejecutados por concepto de polizas antes de finalizar la vigencia </v>
      </c>
      <c r="L264" s="44" t="str">
        <f>MID(Tabla111[[#This Row],[UNIDAD DE MEDIDA]],1,9)</f>
        <v>1.Acta de</v>
      </c>
      <c r="M264" s="193">
        <v>7</v>
      </c>
      <c r="N264" s="199">
        <v>45139</v>
      </c>
      <c r="O264" s="219">
        <v>45291</v>
      </c>
      <c r="P264" s="8">
        <f t="shared" si="17"/>
        <v>21.7</v>
      </c>
      <c r="R264" s="167">
        <f t="shared" si="18"/>
        <v>0</v>
      </c>
      <c r="S264" s="8">
        <f t="shared" si="19"/>
        <v>0</v>
      </c>
      <c r="T264" s="8">
        <f t="shared" si="15"/>
        <v>0</v>
      </c>
      <c r="U264" s="8">
        <f t="shared" si="16"/>
        <v>0</v>
      </c>
      <c r="V264" s="168"/>
      <c r="W264" s="9"/>
      <c r="X264" s="9"/>
    </row>
    <row r="265" spans="1:24" ht="106.5" customHeight="1">
      <c r="A265" s="33" t="s">
        <v>25</v>
      </c>
      <c r="B265" s="33" t="s">
        <v>36</v>
      </c>
      <c r="C265" s="33">
        <v>2022</v>
      </c>
      <c r="D265" s="18" t="str">
        <f>MID(Tabla111[[#This Row],[NO. CONSECUTIVO HALLAZGO
(CÓD. ICBF)]],1,9)</f>
        <v>AF-CGR-20</v>
      </c>
      <c r="E265" s="33" t="s">
        <v>998</v>
      </c>
      <c r="F265" s="33" t="s">
        <v>1079</v>
      </c>
      <c r="G265"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65" s="19" t="str">
        <f>MID(Tabla111[[#This Row],[CAUSA DEL HALLAZGO]],1,390)</f>
        <v>Lo anterior, debido a una gestión fiscal antieconómica e ineficiente de la administración, por deficiencias en la verificación efectiva y oportuna de la ejecución de dichos contratos.</v>
      </c>
      <c r="I265" s="10" t="s">
        <v>1096</v>
      </c>
      <c r="J265" s="19" t="str">
        <f>MID(Tabla111[[#This Row],[ACCIÓN DE MEJORA]],1,390)</f>
        <v xml:space="preserve"> Realizar mesa de trabajo con la Dirección Regional Santander, donde se revise y retroalimente el ejercicio de supervisión en los contratos. </v>
      </c>
      <c r="K265" s="43" t="str">
        <f>MID(Tabla111[[#This Row],[ACTIVIDADES / DESCRIPCIÓN]],1,390)</f>
        <v>1. Desarrollar 4 mesas de trabajo (1. 30/09/2023
2. 31/12/2023, 3. 31/03/2024
4. 30/06/2024) con la Dirección Regional, supervisores de contratos, enlaces territoriales y profesionales del rol financiero, técnico y jurídico del equipo de seguimiento a la ejecución, relacionado al proceso de supervisión de contratos.</v>
      </c>
      <c r="L265" s="44" t="str">
        <f>MID(Tabla111[[#This Row],[UNIDAD DE MEDIDA]],1,9)</f>
        <v>1.Video c</v>
      </c>
      <c r="M265" s="193">
        <v>1</v>
      </c>
      <c r="N265" s="195">
        <v>45139</v>
      </c>
      <c r="O265" s="195">
        <v>45473</v>
      </c>
      <c r="P265" s="8">
        <f t="shared" si="17"/>
        <v>47.7</v>
      </c>
      <c r="R265" s="167">
        <f t="shared" si="18"/>
        <v>0</v>
      </c>
      <c r="S265" s="8">
        <f t="shared" si="19"/>
        <v>0</v>
      </c>
      <c r="T265" s="8">
        <f t="shared" si="15"/>
        <v>0</v>
      </c>
      <c r="U265" s="8">
        <f t="shared" si="16"/>
        <v>0</v>
      </c>
      <c r="V265" s="168"/>
      <c r="W265" s="9"/>
      <c r="X265" s="9"/>
    </row>
    <row r="266" spans="1:24" ht="106.5" customHeight="1">
      <c r="A266" s="33" t="s">
        <v>25</v>
      </c>
      <c r="B266" s="33" t="s">
        <v>36</v>
      </c>
      <c r="C266" s="33">
        <v>2022</v>
      </c>
      <c r="D266" s="18" t="str">
        <f>MID(Tabla111[[#This Row],[NO. CONSECUTIVO HALLAZGO
(CÓD. ICBF)]],1,9)</f>
        <v>AF-CGR-20</v>
      </c>
      <c r="E266" s="33" t="s">
        <v>998</v>
      </c>
      <c r="F266" s="33" t="s">
        <v>1079</v>
      </c>
      <c r="G266"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66" s="19" t="str">
        <f>MID(Tabla111[[#This Row],[CAUSA DEL HALLAZGO]],1,390)</f>
        <v>Lo anterior, debido a una gestión fiscal antieconómica e ineficiente de la administración, por deficiencias en la verificación efectiva y oportuna de la ejecución de dichos contratos.</v>
      </c>
      <c r="I266" s="10" t="s">
        <v>1096</v>
      </c>
      <c r="J266" s="19" t="str">
        <f>MID(Tabla111[[#This Row],[ACCIÓN DE MEJORA]],1,390)</f>
        <v xml:space="preserve">Realizar una efectiva supervision de la ejecucion contractual y solicitar la apertura y dar tramite a  los procesos administrativos sancionatorios de manera oportuna </v>
      </c>
      <c r="K266" s="43" t="str">
        <f>MID(Tabla111[[#This Row],[ACTIVIDADES / DESCRIPCIÓN]],1,390)</f>
        <v xml:space="preserve">2. Realiza capacitacion presencial sobre el procedimiento de sansionatorios ante incuplimiento. </v>
      </c>
      <c r="L266" s="44" t="str">
        <f>MID(Tabla111[[#This Row],[UNIDAD DE MEDIDA]],1,9)</f>
        <v>1.Acta de</v>
      </c>
      <c r="M266" s="193">
        <v>1</v>
      </c>
      <c r="N266" s="199">
        <v>45139</v>
      </c>
      <c r="O266" s="199">
        <v>45199</v>
      </c>
      <c r="P266" s="62">
        <f t="shared" si="17"/>
        <v>8.6</v>
      </c>
      <c r="R266" s="167">
        <f t="shared" si="18"/>
        <v>0</v>
      </c>
      <c r="S266" s="8">
        <f t="shared" si="19"/>
        <v>0</v>
      </c>
      <c r="T266" s="8">
        <f t="shared" si="15"/>
        <v>0</v>
      </c>
      <c r="U266" s="8">
        <f t="shared" si="16"/>
        <v>0</v>
      </c>
      <c r="V266" s="168"/>
      <c r="W266" s="9"/>
      <c r="X266" s="9"/>
    </row>
    <row r="267" spans="1:24" ht="106.5" customHeight="1">
      <c r="A267" s="33" t="s">
        <v>25</v>
      </c>
      <c r="B267" s="33" t="s">
        <v>36</v>
      </c>
      <c r="C267" s="33">
        <v>2022</v>
      </c>
      <c r="D267" s="18" t="str">
        <f>MID(Tabla111[[#This Row],[NO. CONSECUTIVO HALLAZGO
(CÓD. ICBF)]],1,9)</f>
        <v>AF-CGR-20</v>
      </c>
      <c r="E267" s="33" t="s">
        <v>998</v>
      </c>
      <c r="F267" s="33" t="s">
        <v>1079</v>
      </c>
      <c r="G267"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67" s="19" t="str">
        <f>MID(Tabla111[[#This Row],[CAUSA DEL HALLAZGO]],1,390)</f>
        <v>Lo anterior, debido a una gestión fiscal antieconómica e ineficiente de la administración, por deficiencias en la verificación efectiva y oportuna de la ejecución de dichos contratos.</v>
      </c>
      <c r="I267" s="10" t="s">
        <v>1096</v>
      </c>
      <c r="J267" s="19" t="str">
        <f>MID(Tabla111[[#This Row],[ACCIÓN DE MEJORA]],1,390)</f>
        <v xml:space="preserve">Realizar una efectiva supervision de la ejecucion contractual y solicitar la apertura y dar tramite a  los procesos administrativos sancionatorios de manera oportuna </v>
      </c>
      <c r="K267" s="43" t="str">
        <f>MID(Tabla111[[#This Row],[ACTIVIDADES / DESCRIPCIÓN]],1,390)</f>
        <v xml:space="preserve">
3.Realizar las legalizaciones de cuenta de los desembolso realizados de manera opertuna</v>
      </c>
      <c r="L267" s="44" t="str">
        <f>MID(Tabla111[[#This Row],[UNIDAD DE MEDIDA]],1,9)</f>
        <v xml:space="preserve">
1. Indic</v>
      </c>
      <c r="M267" s="193">
        <v>4</v>
      </c>
      <c r="N267" s="199">
        <v>45139</v>
      </c>
      <c r="O267" s="199">
        <v>45291</v>
      </c>
      <c r="P267" s="62">
        <f t="shared" si="17"/>
        <v>21.7</v>
      </c>
      <c r="R267" s="167">
        <f t="shared" si="18"/>
        <v>0</v>
      </c>
      <c r="S267" s="8">
        <f t="shared" si="19"/>
        <v>0</v>
      </c>
      <c r="T267" s="8">
        <f t="shared" ref="T267:T330" si="20">+IF(O267&lt;=$B$6,S267,0)</f>
        <v>0</v>
      </c>
      <c r="U267" s="8">
        <f t="shared" ref="U267:U330" si="21">+IF($B$6&gt;=O267,P267,0)</f>
        <v>0</v>
      </c>
      <c r="V267" s="168"/>
      <c r="W267" s="9"/>
      <c r="X267" s="9"/>
    </row>
    <row r="268" spans="1:24" ht="106.5" customHeight="1">
      <c r="A268" s="33" t="s">
        <v>25</v>
      </c>
      <c r="B268" s="33" t="s">
        <v>36</v>
      </c>
      <c r="C268" s="33">
        <v>2022</v>
      </c>
      <c r="D268" s="18" t="str">
        <f>MID(Tabla111[[#This Row],[NO. CONSECUTIVO HALLAZGO
(CÓD. ICBF)]],1,9)</f>
        <v>AF-CGR-20</v>
      </c>
      <c r="E268" s="33" t="s">
        <v>998</v>
      </c>
      <c r="F268" s="33" t="s">
        <v>1079</v>
      </c>
      <c r="G268"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68" s="19" t="str">
        <f>MID(Tabla111[[#This Row],[CAUSA DEL HALLAZGO]],1,390)</f>
        <v>Lo anterior, debido a una gestión fiscal antieconómica e ineficiente de la administración, por deficiencias en la verificación efectiva y oportuna de la ejecución de dichos contratos.</v>
      </c>
      <c r="I268" s="10" t="s">
        <v>1096</v>
      </c>
      <c r="J268" s="19" t="str">
        <f>MID(Tabla111[[#This Row],[ACCIÓN DE MEJORA]],1,390)</f>
        <v xml:space="preserve">Realizar una efectiva supervision de la ejecucion contractual y solicitar la apertura y dar tramite a  los procesos administrativos sancionatorios de manera oportuna </v>
      </c>
      <c r="K268" s="43" t="str">
        <f>MID(Tabla111[[#This Row],[ACTIVIDADES / DESCRIPCIÓN]],1,390)</f>
        <v>4. Realizar las solicitudes de apertura de procesos administrativos sancionatorios de manera oportuna en caso de incumplimiento en las obligacionbes por parte de los operadores</v>
      </c>
      <c r="L268" s="44" t="str">
        <f>MID(Tabla111[[#This Row],[UNIDAD DE MEDIDA]],1,9)</f>
        <v>1.Memoran</v>
      </c>
      <c r="M268" s="193">
        <v>4</v>
      </c>
      <c r="N268" s="199">
        <v>45139</v>
      </c>
      <c r="O268" s="199">
        <v>45291</v>
      </c>
      <c r="P268" s="62">
        <f t="shared" ref="P268:P331" si="22">ROUND(((O268-N268)/7),1)</f>
        <v>21.7</v>
      </c>
      <c r="R268" s="167">
        <f t="shared" ref="R268:R331" si="23">IF(Q268=0,0,+Q268/M268)</f>
        <v>0</v>
      </c>
      <c r="S268" s="8">
        <f t="shared" ref="S268:S331" si="24">ROUND((P268*R268),1)</f>
        <v>0</v>
      </c>
      <c r="T268" s="8">
        <f t="shared" si="20"/>
        <v>0</v>
      </c>
      <c r="U268" s="8">
        <f t="shared" si="21"/>
        <v>0</v>
      </c>
      <c r="V268" s="168"/>
      <c r="W268" s="9"/>
      <c r="X268" s="9"/>
    </row>
    <row r="269" spans="1:24" ht="106.5" customHeight="1">
      <c r="A269" s="33" t="s">
        <v>25</v>
      </c>
      <c r="B269" s="33" t="s">
        <v>36</v>
      </c>
      <c r="C269" s="33">
        <v>2022</v>
      </c>
      <c r="D269" s="18" t="str">
        <f>MID(Tabla111[[#This Row],[NO. CONSECUTIVO HALLAZGO
(CÓD. ICBF)]],1,9)</f>
        <v>AF-CGR-20</v>
      </c>
      <c r="E269" s="33" t="s">
        <v>998</v>
      </c>
      <c r="F269" s="33" t="s">
        <v>1079</v>
      </c>
      <c r="G269" s="19" t="str">
        <f>MID(Tabla111[[#This Row],[DESCRIPCIÓN DEL HALLAZGO]],1,390)</f>
        <v>Hallazgo N° 37. Ejecución contratos suscritos con FUNDASALUD 2022 (IP) (Santander)
En atención a información suministrada por la Regional, según Memorando con radicado 202357000000004263 de fecha 31 de enero de 2023, se evidenció que en la vigencia 2022, la Regional Santander del ICBF, suscribió los contratos de aportes No. 68002312022, 68002322022, 68002342022 y 68002352022, con la EAS</v>
      </c>
      <c r="H269" s="19" t="str">
        <f>MID(Tabla111[[#This Row],[CAUSA DEL HALLAZGO]],1,390)</f>
        <v>Lo anterior, debido a una gestión fiscal antieconómica e ineficiente de la administración, por deficiencias en la verificación efectiva y oportuna de la ejecución de dichos contratos.</v>
      </c>
      <c r="I269" s="10" t="s">
        <v>1096</v>
      </c>
      <c r="J269" s="19" t="str">
        <f>MID(Tabla111[[#This Row],[ACCIÓN DE MEJORA]],1,390)</f>
        <v xml:space="preserve">Realizar una efectiva supervision de la ejecucion contractual y solicitar la apertura y dar tramite a  los procesos administrativos sancionatorios de manera oportuna </v>
      </c>
      <c r="K269" s="43" t="str">
        <f>MID(Tabla111[[#This Row],[ACTIVIDADES / DESCRIPCIÓN]],1,390)</f>
        <v xml:space="preserve">5.Realizar los tramites de los procesos administrativos sancionatorios con mayor celeridad </v>
      </c>
      <c r="L269" s="44" t="str">
        <f>MID(Tabla111[[#This Row],[UNIDAD DE MEDIDA]],1,9)</f>
        <v xml:space="preserve">Citacion </v>
      </c>
      <c r="M269" s="193">
        <v>4</v>
      </c>
      <c r="N269" s="199">
        <v>45139</v>
      </c>
      <c r="O269" s="199">
        <v>45291</v>
      </c>
      <c r="P269" s="62">
        <f t="shared" si="22"/>
        <v>21.7</v>
      </c>
      <c r="R269" s="167">
        <f t="shared" si="23"/>
        <v>0</v>
      </c>
      <c r="S269" s="8">
        <f t="shared" si="24"/>
        <v>0</v>
      </c>
      <c r="T269" s="8">
        <f t="shared" si="20"/>
        <v>0</v>
      </c>
      <c r="U269" s="8">
        <f t="shared" si="21"/>
        <v>0</v>
      </c>
      <c r="V269" s="168"/>
      <c r="W269" s="9"/>
      <c r="X269" s="9"/>
    </row>
    <row r="270" spans="1:24" ht="106.5" customHeight="1">
      <c r="A270" s="33" t="s">
        <v>25</v>
      </c>
      <c r="B270" s="33" t="s">
        <v>36</v>
      </c>
      <c r="C270" s="33">
        <v>2022</v>
      </c>
      <c r="D270" s="18" t="str">
        <f>MID(Tabla111[[#This Row],[NO. CONSECUTIVO HALLAZGO
(CÓD. ICBF)]],1,9)</f>
        <v>AF-CGR-20</v>
      </c>
      <c r="E270" s="33" t="s">
        <v>1110</v>
      </c>
      <c r="F270" s="33" t="s">
        <v>1079</v>
      </c>
      <c r="G270" s="19" t="str">
        <f>MID(Tabla111[[#This Row],[DESCRIPCIÓN DEL HALLAZGO]],1,390)</f>
        <v>Hallazgo N° 42. Sistema de información de proveedores (Santander)
Al analizar los contratos de aportes número 68004502020 y 68003832022 con objeto “Prestar los servicios para la atención a la primera infancia el servicio HCB familia mujer e infancia - FAMI, de conformidad con el manual operativo de la modalidad familiar, el lineamiento técnico para la atención a la primera infancia y la</v>
      </c>
      <c r="H270" s="19" t="str">
        <f>MID(Tabla111[[#This Row],[CAUSA DEL HALLAZGO]],1,390)</f>
        <v xml:space="preserve">La anterior situación se presenta por debilidades en el procedimiento para la administración y consulta en el sistema de proveedores y en las actividades de seguimiento del proceso de adquisición de bienes y servicios </v>
      </c>
      <c r="I270" s="10" t="s">
        <v>1113</v>
      </c>
      <c r="J270" s="19" t="str">
        <f>MID(Tabla111[[#This Row],[ACCIÓN DE MEJORA]],1,390)</f>
        <v>Socializar a los abogados y realizar la revision de la informacion registrada en proveedores antes de la suscripcion del contrato</v>
      </c>
      <c r="K270" s="43" t="str">
        <f>MID(Tabla111[[#This Row],[ACTIVIDADES / DESCRIPCIÓN]],1,390)</f>
        <v>1.Socializar a los abogados que realizan los tramites de contratacion sobre la necesidad de verificar la informacion registrada  en proveedores antes de suscribir el contrato.</v>
      </c>
      <c r="L270" s="44" t="str">
        <f>MID(Tabla111[[#This Row],[UNIDAD DE MEDIDA]],1,9)</f>
        <v>Memorando</v>
      </c>
      <c r="M270" s="193">
        <v>1</v>
      </c>
      <c r="N270" s="199">
        <v>45139</v>
      </c>
      <c r="O270" s="199">
        <v>45291</v>
      </c>
      <c r="P270" s="62">
        <f t="shared" si="22"/>
        <v>21.7</v>
      </c>
      <c r="R270" s="167">
        <f t="shared" si="23"/>
        <v>0</v>
      </c>
      <c r="S270" s="8">
        <f t="shared" si="24"/>
        <v>0</v>
      </c>
      <c r="T270" s="8">
        <f t="shared" si="20"/>
        <v>0</v>
      </c>
      <c r="U270" s="8">
        <f t="shared" si="21"/>
        <v>0</v>
      </c>
      <c r="V270" s="168"/>
      <c r="W270" s="9"/>
      <c r="X270" s="9"/>
    </row>
    <row r="271" spans="1:24" ht="106.5" customHeight="1">
      <c r="A271" s="33" t="s">
        <v>25</v>
      </c>
      <c r="B271" s="33" t="s">
        <v>36</v>
      </c>
      <c r="C271" s="33">
        <v>2022</v>
      </c>
      <c r="D271" s="18" t="str">
        <f>MID(Tabla111[[#This Row],[NO. CONSECUTIVO HALLAZGO
(CÓD. ICBF)]],1,9)</f>
        <v>AF-CGR-20</v>
      </c>
      <c r="E271" s="33" t="s">
        <v>1013</v>
      </c>
      <c r="F271" s="33" t="s">
        <v>1079</v>
      </c>
      <c r="G271" s="19" t="str">
        <f>MID(Tabla111[[#This Row],[DESCRIPCIÓN DEL HALLAZGO]],1,390)</f>
        <v>Hallazgo N° 43. Supervisión contratos de aportes (D) (Santander)
En la revisión de la ejecución de la muestra de contratos, se evidenció que en la Regional Santander del ICBF, existen deficiencias en el debido cumplimiento de las funciones de supervisión sobre el seguimiento y control a la ejecución técnica, administrativa, jurídico y financiera de dichos contratos de aportes, estableci</v>
      </c>
      <c r="H271" s="19" t="str">
        <f>MID(Tabla111[[#This Row],[CAUSA DEL HALLAZGO]],1,390)</f>
        <v>Lo anterior debido a deficiencias en el proceso de supervisión en la ejecución de los contratos de aportes, generando incumpliendo de la normatividad interna vigente, que hace parte integral del acuerdo contractual, así como, los preceptos jurídicos,…</v>
      </c>
      <c r="I271" s="19" t="s">
        <v>1118</v>
      </c>
      <c r="J271" s="19" t="str">
        <f>MID(Tabla111[[#This Row],[ACCIÓN DE MEJORA]],1,390)</f>
        <v xml:space="preserve">Realizar alertas cada trimestre donde se identifique las UDS y EAS que tienen verificacion del equipo de seguimiento y programar las que NO para cubrir la totalidad de las UDS
</v>
      </c>
      <c r="K271" s="43" t="str">
        <f>MID(Tabla111[[#This Row],[ACTIVIDADES / DESCRIPCIÓN]],1,390)</f>
        <v>1. Enviar correo de alerta, identificando Contratos con actas de verificacion.</v>
      </c>
      <c r="L271" s="44" t="str">
        <f>MID(Tabla111[[#This Row],[UNIDAD DE MEDIDA]],1,9)</f>
        <v>Correo el</v>
      </c>
      <c r="M271" s="193">
        <v>1</v>
      </c>
      <c r="N271" s="195">
        <v>45139</v>
      </c>
      <c r="O271" s="195">
        <v>45291</v>
      </c>
      <c r="P271" s="18">
        <f t="shared" si="22"/>
        <v>21.7</v>
      </c>
      <c r="R271" s="167">
        <f t="shared" si="23"/>
        <v>0</v>
      </c>
      <c r="S271" s="8">
        <f t="shared" si="24"/>
        <v>0</v>
      </c>
      <c r="T271" s="8">
        <f t="shared" si="20"/>
        <v>0</v>
      </c>
      <c r="U271" s="8">
        <f t="shared" si="21"/>
        <v>0</v>
      </c>
      <c r="V271" s="168"/>
      <c r="W271" s="9"/>
      <c r="X271" s="9"/>
    </row>
    <row r="272" spans="1:24" ht="106.5" customHeight="1">
      <c r="A272" s="33" t="s">
        <v>25</v>
      </c>
      <c r="B272" s="33" t="s">
        <v>36</v>
      </c>
      <c r="C272" s="33">
        <v>2022</v>
      </c>
      <c r="D272" s="18" t="str">
        <f>MID(Tabla111[[#This Row],[NO. CONSECUTIVO HALLAZGO
(CÓD. ICBF)]],1,9)</f>
        <v>AF-CGR-20</v>
      </c>
      <c r="E272" s="33" t="s">
        <v>1123</v>
      </c>
      <c r="F272" s="33" t="s">
        <v>1079</v>
      </c>
      <c r="G272" s="19" t="str">
        <f>MID(Tabla111[[#This Row],[DESCRIPCIÓN DEL HALLAZGO]],1,390)</f>
        <v>Hallazgo N° 44. Publicación en el SECOP II (D) (Santander)
Revisadas las publicaciones en la plataforma del Sistema Electrónico para la Contratación Pública – SECOP II, respecto a los procesos contractuales suscritos por la Regional Santander del ICBF, correspondientes a la muestra de contratos objeto de verificación, se evidenció que existen documentos que fueron publicados de manera e</v>
      </c>
      <c r="H272" s="19" t="str">
        <f>MID(Tabla111[[#This Row],[CAUSA DEL HALLAZGO]],1,390)</f>
        <v>Esta situación se genera por deficiencias de control y seguimiento por parte de la entidad, en la labor de cargue de la información en la plataforma del SECOP II, de todos los documentos en cada una de las etapas contractuales,…</v>
      </c>
      <c r="I272" s="19" t="s">
        <v>1082</v>
      </c>
      <c r="J272" s="19" t="str">
        <f>MID(Tabla111[[#This Row],[ACCIÓN DE MEJORA]],1,390)</f>
        <v>Socializar a los supervisores de los contratos las implicaciones disciplinarias por no cumplimiento de la publicacion de la ejecucion contractual en la plataforma SECOP II y realizar la revision del cargue de la informacion de la ejecucion contractual  a traves de una muestra.</v>
      </c>
      <c r="K272" s="43" t="str">
        <f>MID(Tabla111[[#This Row],[ACTIVIDADES / DESCRIPCIÓN]],1,390)</f>
        <v>1. Socializar a los supervisores las implicaciones disciplinarias por no cumplimiento de la publicacion de la ejecucion contractual en la plataforma SECOP II</v>
      </c>
      <c r="L272" s="44" t="str">
        <f>MID(Tabla111[[#This Row],[UNIDAD DE MEDIDA]],1,9)</f>
        <v>Memorando</v>
      </c>
      <c r="M272" s="193">
        <v>1</v>
      </c>
      <c r="N272" s="195">
        <v>45139</v>
      </c>
      <c r="O272" s="195">
        <v>45291</v>
      </c>
      <c r="P272" s="18">
        <f t="shared" si="22"/>
        <v>21.7</v>
      </c>
      <c r="R272" s="167">
        <f t="shared" si="23"/>
        <v>0</v>
      </c>
      <c r="S272" s="8">
        <f t="shared" si="24"/>
        <v>0</v>
      </c>
      <c r="T272" s="8">
        <f t="shared" si="20"/>
        <v>0</v>
      </c>
      <c r="U272" s="8">
        <f t="shared" si="21"/>
        <v>0</v>
      </c>
      <c r="V272" s="168"/>
      <c r="W272" s="9"/>
      <c r="X272" s="9"/>
    </row>
    <row r="273" spans="1:24" ht="106.5" customHeight="1">
      <c r="A273" s="56" t="s">
        <v>25</v>
      </c>
      <c r="B273" s="56" t="s">
        <v>36</v>
      </c>
      <c r="C273" s="56">
        <v>2022</v>
      </c>
      <c r="D273" s="18" t="str">
        <f>MID(Tabla111[[#This Row],[NO. CONSECUTIVO HALLAZGO
(CÓD. ICBF)]],1,9)</f>
        <v>AF-CGR-20</v>
      </c>
      <c r="E273" s="56" t="s">
        <v>285</v>
      </c>
      <c r="F273" s="56" t="s">
        <v>1126</v>
      </c>
      <c r="G273"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73"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73" s="56" t="s">
        <v>1127</v>
      </c>
      <c r="J273" s="19" t="str">
        <f>MID(Tabla111[[#This Row],[ACCIÓN DE MEJORA]],1,390)</f>
        <v xml:space="preserve">En el marco de los comités de seguimiento presupuestal del ICBF o reuniones de seguimiento presupuestal periódicas por áreas, acordar con la Dirección General del ICBF, realizar y revisar en conjunto, las alertas sobre los recursos no ejecutados del área. </v>
      </c>
      <c r="K273" s="43" t="str">
        <f>MID(Tabla111[[#This Row],[ACTIVIDADES / DESCRIPCIÓN]],1,390)</f>
        <v>Participar en el Comité de Seguimiento a la Ejecución Presupuestal convocado por la Dirección de Planeación y presentar las alertas del área para la toma de decisiones frente a la liberación oportuna de recursos</v>
      </c>
      <c r="L273" s="44" t="str">
        <f>MID(Tabla111[[#This Row],[UNIDAD DE MEDIDA]],1,9)</f>
        <v>Acta</v>
      </c>
      <c r="M273" s="193">
        <v>5</v>
      </c>
      <c r="N273" s="198">
        <v>45139</v>
      </c>
      <c r="O273" s="220">
        <v>45289</v>
      </c>
      <c r="P273" s="50">
        <f t="shared" si="22"/>
        <v>21.4</v>
      </c>
      <c r="R273" s="167">
        <f t="shared" si="23"/>
        <v>0</v>
      </c>
      <c r="S273" s="8">
        <f t="shared" si="24"/>
        <v>0</v>
      </c>
      <c r="T273" s="8">
        <f t="shared" si="20"/>
        <v>0</v>
      </c>
      <c r="U273" s="8">
        <f t="shared" si="21"/>
        <v>0</v>
      </c>
      <c r="V273" s="168"/>
      <c r="W273" s="9"/>
      <c r="X273" s="9"/>
    </row>
    <row r="274" spans="1:24" ht="106.5" customHeight="1">
      <c r="A274" s="8" t="s">
        <v>25</v>
      </c>
      <c r="B274" s="8" t="s">
        <v>292</v>
      </c>
      <c r="C274" s="8">
        <v>2020</v>
      </c>
      <c r="D274" s="18" t="str">
        <f>MID(Tabla111[[#This Row],[NO. CONSECUTIVO HALLAZGO
(CÓD. ICBF)]],1,9)</f>
        <v>AF-CGR-20</v>
      </c>
      <c r="E274" s="18" t="s">
        <v>538</v>
      </c>
      <c r="F274" s="18" t="s">
        <v>1130</v>
      </c>
      <c r="G274"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v>
      </c>
      <c r="H274" s="19" t="str">
        <f>MID(Tabla111[[#This Row],[CAUSA DEL HALLAZGO]],1,390)</f>
        <v>lo anterior se presenta por debilidades en   el área de presupuesto,</v>
      </c>
      <c r="I274" s="56" t="s">
        <v>1132</v>
      </c>
      <c r="J274" s="19" t="str">
        <f>MID(Tabla111[[#This Row],[ACCIÓN DE MEJORA]],1,390)</f>
        <v>Fortalecer y garantizar la planeación en la constitución de reservas presupuestales de acuerdo con la ejecución contractual.</v>
      </c>
      <c r="K274" s="43" t="str">
        <f>MID(Tabla111[[#This Row],[ACTIVIDADES / DESCRIPCIÓN]],1,390)</f>
        <v xml:space="preserve">Identificar los centros zonales  con mayor  reserva constituida y seguimiento a la ejecución de la vigencia 2023 con el fin de liberar recursos para evitar traslados de saldos de registros presupuestales a reservas al finalizar la vigencia 2023
</v>
      </c>
      <c r="L274" s="44" t="str">
        <f>MID(Tabla111[[#This Row],[UNIDAD DE MEDIDA]],1,9)</f>
        <v>Matriz de</v>
      </c>
      <c r="M274" s="193">
        <v>11</v>
      </c>
      <c r="N274" s="195">
        <v>45170</v>
      </c>
      <c r="O274" s="195">
        <v>45504</v>
      </c>
      <c r="P274" s="18">
        <f t="shared" si="22"/>
        <v>47.7</v>
      </c>
      <c r="R274" s="167">
        <f t="shared" si="23"/>
        <v>0</v>
      </c>
      <c r="S274" s="8">
        <f t="shared" si="24"/>
        <v>0</v>
      </c>
      <c r="T274" s="8">
        <f t="shared" si="20"/>
        <v>0</v>
      </c>
      <c r="U274" s="8">
        <f t="shared" si="21"/>
        <v>0</v>
      </c>
      <c r="V274" s="168"/>
      <c r="W274" s="9"/>
      <c r="X274" s="9"/>
    </row>
    <row r="275" spans="1:24" ht="106.5" customHeight="1">
      <c r="A275" s="8" t="s">
        <v>25</v>
      </c>
      <c r="B275" s="8" t="s">
        <v>292</v>
      </c>
      <c r="C275" s="8">
        <v>2020</v>
      </c>
      <c r="D275" s="18" t="str">
        <f>MID(Tabla111[[#This Row],[NO. CONSECUTIVO HALLAZGO
(CÓD. ICBF)]],1,9)</f>
        <v>AF-CGR-20</v>
      </c>
      <c r="E275" s="18" t="s">
        <v>538</v>
      </c>
      <c r="F275" s="18" t="s">
        <v>1130</v>
      </c>
      <c r="G275"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v>
      </c>
      <c r="H275" s="19" t="str">
        <f>MID(Tabla111[[#This Row],[CAUSA DEL HALLAZGO]],1,390)</f>
        <v>lo anterior se presenta por debilidades en   el área de presupuesto,</v>
      </c>
      <c r="I275" s="56" t="s">
        <v>1132</v>
      </c>
      <c r="J275" s="19" t="str">
        <f>MID(Tabla111[[#This Row],[ACCIÓN DE MEJORA]],1,390)</f>
        <v>Fortalecer y garantizar la planeación en la constitución de reservas presupuestales de acuerdo con la ejecución contractual.</v>
      </c>
      <c r="K275" s="43" t="str">
        <f>MID(Tabla111[[#This Row],[ACTIVIDADES / DESCRIPCIÓN]],1,390)</f>
        <v xml:space="preserve"> Realizar seguimiento al rezago presupuestal y al trámite de liberación recursos de la presente vigencia en articulacion entre los grupos financiero, jurídico y grupos misionales.</v>
      </c>
      <c r="L275" s="44" t="str">
        <f>MID(Tabla111[[#This Row],[UNIDAD DE MEDIDA]],1,9)</f>
        <v>Acta de R</v>
      </c>
      <c r="M275" s="193">
        <v>6</v>
      </c>
      <c r="N275" s="195">
        <v>45170</v>
      </c>
      <c r="O275" s="195">
        <v>45504</v>
      </c>
      <c r="P275" s="18">
        <f t="shared" si="22"/>
        <v>47.7</v>
      </c>
      <c r="R275" s="167">
        <f t="shared" si="23"/>
        <v>0</v>
      </c>
      <c r="S275" s="8">
        <f t="shared" si="24"/>
        <v>0</v>
      </c>
      <c r="T275" s="8">
        <f t="shared" si="20"/>
        <v>0</v>
      </c>
      <c r="U275" s="8">
        <f t="shared" si="21"/>
        <v>0</v>
      </c>
      <c r="V275" s="168"/>
      <c r="W275" s="9"/>
      <c r="X275" s="9"/>
    </row>
    <row r="276" spans="1:24" ht="106.5" customHeight="1">
      <c r="A276" s="8" t="s">
        <v>25</v>
      </c>
      <c r="B276" s="8" t="s">
        <v>292</v>
      </c>
      <c r="C276" s="8">
        <v>2020</v>
      </c>
      <c r="D276" s="18" t="str">
        <f>MID(Tabla111[[#This Row],[NO. CONSECUTIVO HALLAZGO
(CÓD. ICBF)]],1,9)</f>
        <v>AF-CGR-20</v>
      </c>
      <c r="E276" s="18" t="s">
        <v>538</v>
      </c>
      <c r="F276" s="18" t="s">
        <v>1130</v>
      </c>
      <c r="G276"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v>
      </c>
      <c r="H276" s="19" t="str">
        <f>MID(Tabla111[[#This Row],[CAUSA DEL HALLAZGO]],1,390)</f>
        <v>lo anterior se presenta por debilidades en   el área de presupuesto,</v>
      </c>
      <c r="I276" s="56" t="s">
        <v>1132</v>
      </c>
      <c r="J276" s="19" t="str">
        <f>MID(Tabla111[[#This Row],[ACCIÓN DE MEJORA]],1,390)</f>
        <v>Fortalecer y garantizar la planeación en la constitución de reservas presupuestales de acuerdo con la ejecución contractual.</v>
      </c>
      <c r="K276" s="43" t="str">
        <f>MID(Tabla111[[#This Row],[ACTIVIDADES / DESCRIPCIÓN]],1,390)</f>
        <v>Generar orientaciones desde la Dirección Regional hacia los Supervisores de Contrato respecto al trámite de reservas presupuestales.</v>
      </c>
      <c r="L276" s="44" t="str">
        <f>MID(Tabla111[[#This Row],[UNIDAD DE MEDIDA]],1,9)</f>
        <v>Oficio</v>
      </c>
      <c r="M276" s="193">
        <v>2</v>
      </c>
      <c r="N276" s="195">
        <v>45170</v>
      </c>
      <c r="O276" s="195">
        <v>45504</v>
      </c>
      <c r="P276" s="18">
        <f t="shared" si="22"/>
        <v>47.7</v>
      </c>
      <c r="R276" s="167">
        <f t="shared" si="23"/>
        <v>0</v>
      </c>
      <c r="S276" s="8">
        <f t="shared" si="24"/>
        <v>0</v>
      </c>
      <c r="T276" s="8">
        <f t="shared" si="20"/>
        <v>0</v>
      </c>
      <c r="U276" s="8">
        <f t="shared" si="21"/>
        <v>0</v>
      </c>
      <c r="V276" s="168"/>
      <c r="W276" s="9"/>
      <c r="X276" s="9"/>
    </row>
    <row r="277" spans="1:24" ht="106.5" customHeight="1">
      <c r="A277" s="8" t="s">
        <v>25</v>
      </c>
      <c r="B277" s="8" t="s">
        <v>292</v>
      </c>
      <c r="C277" s="8">
        <v>2020</v>
      </c>
      <c r="D277" s="18" t="str">
        <f>MID(Tabla111[[#This Row],[NO. CONSECUTIVO HALLAZGO
(CÓD. ICBF)]],1,9)</f>
        <v>AF-CGR-20</v>
      </c>
      <c r="E277" s="18" t="s">
        <v>538</v>
      </c>
      <c r="F277" s="18" t="s">
        <v>1130</v>
      </c>
      <c r="G277" s="19" t="str">
        <f>MID(Tabla111[[#This Row],[DESCRIPCIÓN DEL HALLAZGO]],1,390)</f>
        <v>Hallazgo No 49.       Reservas Presupuestales (Valle del Cauca) (A)
Al observar la constitución de reservas presupuestales para el año 2020 por la Dirección  Regional  Valle  de  ICBF  se  determinó  que  en  12  de  estas  por $112.512.795, se presentó como justificación para poderlas constituir la inejecución de recursos de los contratos de aporte, lo anterior se presenta por debilidad</v>
      </c>
      <c r="H277" s="19" t="str">
        <f>MID(Tabla111[[#This Row],[CAUSA DEL HALLAZGO]],1,390)</f>
        <v>lo anterior se presenta por debilidades en   el área de presupuesto,</v>
      </c>
      <c r="I277" s="56" t="s">
        <v>1132</v>
      </c>
      <c r="J277" s="19" t="str">
        <f>MID(Tabla111[[#This Row],[ACCIÓN DE MEJORA]],1,390)</f>
        <v>Fortalecer y garantizar la planeación en la constitución de reservas presupuestales de acuerdo con la ejecución contractual.</v>
      </c>
      <c r="K277" s="43" t="str">
        <f>MID(Tabla111[[#This Row],[ACTIVIDADES / DESCRIPCIÓN]],1,390)</f>
        <v>Realizar seguimiento al trámite de reservas presupuestales ante el Comité Regional de Gestión y Desempeño.</v>
      </c>
      <c r="L277" s="44" t="str">
        <f>MID(Tabla111[[#This Row],[UNIDAD DE MEDIDA]],1,9)</f>
        <v>Acta de R</v>
      </c>
      <c r="M277" s="193">
        <v>6</v>
      </c>
      <c r="N277" s="195">
        <v>45170</v>
      </c>
      <c r="O277" s="195">
        <v>45504</v>
      </c>
      <c r="P277" s="18">
        <f t="shared" si="22"/>
        <v>47.7</v>
      </c>
      <c r="R277" s="167">
        <f t="shared" si="23"/>
        <v>0</v>
      </c>
      <c r="S277" s="8">
        <f t="shared" si="24"/>
        <v>0</v>
      </c>
      <c r="T277" s="8">
        <f t="shared" si="20"/>
        <v>0</v>
      </c>
      <c r="U277" s="8">
        <f t="shared" si="21"/>
        <v>0</v>
      </c>
      <c r="V277" s="168"/>
      <c r="W277" s="9"/>
      <c r="X277" s="9"/>
    </row>
    <row r="278" spans="1:24" ht="106.5" customHeight="1">
      <c r="A278" s="8" t="s">
        <v>25</v>
      </c>
      <c r="B278" s="8" t="s">
        <v>36</v>
      </c>
      <c r="C278" s="8">
        <v>2022</v>
      </c>
      <c r="D278" s="18" t="str">
        <f>MID(Tabla111[[#This Row],[NO. CONSECUTIVO HALLAZGO
(CÓD. ICBF)]],1,9)</f>
        <v>AF-CGR-20</v>
      </c>
      <c r="E278" s="18" t="s">
        <v>470</v>
      </c>
      <c r="F278" s="18" t="s">
        <v>1130</v>
      </c>
      <c r="G278"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278" s="19" t="str">
        <f>MID(Tabla111[[#This Row],[CAUSA DEL HALLAZGO]],1,390)</f>
        <v>Lo anterior se genera por deficiencias en la planeación de las labores de supervisión, en lo referente a la liberación de los recursos inejecutados y seguimiento a la ejecución presupuestal de los mismos.</v>
      </c>
      <c r="I278" s="51" t="s">
        <v>474</v>
      </c>
      <c r="J278" s="19" t="str">
        <f>MID(Tabla111[[#This Row],[ACCIÓN DE MEJORA]],1,390)</f>
        <v>Fortalecer y controlar el proceso de supervisión relacionado  con la liberacion de recursos y el seguimiento a la ejecución presupuestal .</v>
      </c>
      <c r="K278" s="43" t="str">
        <f>MID(Tabla111[[#This Row],[ACTIVIDADES / DESCRIPCIÓN]],1,390)</f>
        <v>Identificar los centros zonales de mayor impacto en montos de recursos no ejecutados.</v>
      </c>
      <c r="L278" s="44" t="str">
        <f>MID(Tabla111[[#This Row],[UNIDAD DE MEDIDA]],1,9)</f>
        <v>Matriz de</v>
      </c>
      <c r="M278" s="193">
        <v>3</v>
      </c>
      <c r="N278" s="195">
        <v>45170</v>
      </c>
      <c r="O278" s="195">
        <v>45504</v>
      </c>
      <c r="P278" s="18">
        <f t="shared" si="22"/>
        <v>47.7</v>
      </c>
      <c r="R278" s="167">
        <f t="shared" si="23"/>
        <v>0</v>
      </c>
      <c r="S278" s="8">
        <f t="shared" si="24"/>
        <v>0</v>
      </c>
      <c r="T278" s="8">
        <f t="shared" si="20"/>
        <v>0</v>
      </c>
      <c r="U278" s="8">
        <f t="shared" si="21"/>
        <v>0</v>
      </c>
      <c r="V278" s="168"/>
      <c r="W278" s="9"/>
      <c r="X278" s="9"/>
    </row>
    <row r="279" spans="1:24" ht="106.5" customHeight="1">
      <c r="A279" s="8" t="s">
        <v>25</v>
      </c>
      <c r="B279" s="8" t="s">
        <v>36</v>
      </c>
      <c r="C279" s="8">
        <v>2022</v>
      </c>
      <c r="D279" s="18" t="str">
        <f>MID(Tabla111[[#This Row],[NO. CONSECUTIVO HALLAZGO
(CÓD. ICBF)]],1,9)</f>
        <v>AF-CGR-20</v>
      </c>
      <c r="E279" s="18" t="s">
        <v>470</v>
      </c>
      <c r="F279" s="18" t="s">
        <v>1130</v>
      </c>
      <c r="G279"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279" s="19" t="str">
        <f>MID(Tabla111[[#This Row],[CAUSA DEL HALLAZGO]],1,390)</f>
        <v>Lo anterior se genera por deficiencias en la planeación de las labores de supervisión, en lo referente a la liberación de los recursos inejecutados y seguimiento a la ejecución presupuestal de los mismos.</v>
      </c>
      <c r="I279" s="51" t="s">
        <v>474</v>
      </c>
      <c r="J279" s="19" t="str">
        <f>MID(Tabla111[[#This Row],[ACCIÓN DE MEJORA]],1,390)</f>
        <v>Fortalecer y controlar el proceso de supervisión relacionado  con la liberacion de recursos y el seguimiento a la ejecución presupuestal .</v>
      </c>
      <c r="K279" s="43" t="str">
        <f>MID(Tabla111[[#This Row],[ACTIVIDADES / DESCRIPCIÓN]],1,390)</f>
        <v>Realizar seguimiento a los recursos no ejecutados en articulacion entre los grupos financiero, jurídico y grupos misionales.</v>
      </c>
      <c r="L279" s="44" t="str">
        <f>MID(Tabla111[[#This Row],[UNIDAD DE MEDIDA]],1,9)</f>
        <v>Acta de R</v>
      </c>
      <c r="M279" s="193">
        <v>3</v>
      </c>
      <c r="N279" s="195">
        <v>45170</v>
      </c>
      <c r="O279" s="195">
        <v>45504</v>
      </c>
      <c r="P279" s="18">
        <f t="shared" si="22"/>
        <v>47.7</v>
      </c>
      <c r="R279" s="167">
        <f t="shared" si="23"/>
        <v>0</v>
      </c>
      <c r="S279" s="8">
        <f t="shared" si="24"/>
        <v>0</v>
      </c>
      <c r="T279" s="8">
        <f t="shared" si="20"/>
        <v>0</v>
      </c>
      <c r="U279" s="8">
        <f t="shared" si="21"/>
        <v>0</v>
      </c>
      <c r="V279" s="168"/>
      <c r="W279" s="9"/>
      <c r="X279" s="9"/>
    </row>
    <row r="280" spans="1:24" ht="106.5" customHeight="1">
      <c r="A280" s="8" t="s">
        <v>25</v>
      </c>
      <c r="B280" s="8" t="s">
        <v>36</v>
      </c>
      <c r="C280" s="8">
        <v>2022</v>
      </c>
      <c r="D280" s="18" t="str">
        <f>MID(Tabla111[[#This Row],[NO. CONSECUTIVO HALLAZGO
(CÓD. ICBF)]],1,9)</f>
        <v>AF-CGR-20</v>
      </c>
      <c r="E280" s="18" t="s">
        <v>470</v>
      </c>
      <c r="F280" s="18" t="s">
        <v>1130</v>
      </c>
      <c r="G280"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280" s="19" t="str">
        <f>MID(Tabla111[[#This Row],[CAUSA DEL HALLAZGO]],1,390)</f>
        <v>Lo anterior se genera por deficiencias en la planeación de las labores de supervisión, en lo referente a la liberación de los recursos inejecutados y seguimiento a la ejecución presupuestal de los mismos.</v>
      </c>
      <c r="I280" s="51" t="s">
        <v>474</v>
      </c>
      <c r="J280" s="19" t="str">
        <f>MID(Tabla111[[#This Row],[ACCIÓN DE MEJORA]],1,390)</f>
        <v>Fortalecer y controlar el proceso de supervisión relacionado  con la liberacion de recursos y el seguimiento a la ejecución presupuestal .</v>
      </c>
      <c r="K280" s="43" t="str">
        <f>MID(Tabla111[[#This Row],[ACTIVIDADES / DESCRIPCIÓN]],1,390)</f>
        <v>Generar orientaciones y verificación de saldos pendientes de pago para evitar constitución de vigencias expiradas desde la Dirección Regional hacia los Supervisores de Contrato respecto al trámite de reservas presupuestales.</v>
      </c>
      <c r="L280" s="44" t="str">
        <f>MID(Tabla111[[#This Row],[UNIDAD DE MEDIDA]],1,9)</f>
        <v>Oficio</v>
      </c>
      <c r="M280" s="193">
        <v>2</v>
      </c>
      <c r="N280" s="195">
        <v>45170</v>
      </c>
      <c r="O280" s="195">
        <v>45504</v>
      </c>
      <c r="P280" s="18">
        <f t="shared" si="22"/>
        <v>47.7</v>
      </c>
      <c r="R280" s="167">
        <f t="shared" si="23"/>
        <v>0</v>
      </c>
      <c r="S280" s="8">
        <f t="shared" si="24"/>
        <v>0</v>
      </c>
      <c r="T280" s="8">
        <f t="shared" si="20"/>
        <v>0</v>
      </c>
      <c r="U280" s="8">
        <f t="shared" si="21"/>
        <v>0</v>
      </c>
      <c r="V280" s="168"/>
      <c r="W280" s="9"/>
      <c r="X280" s="9"/>
    </row>
    <row r="281" spans="1:24" ht="106.5" customHeight="1">
      <c r="A281" s="8" t="s">
        <v>25</v>
      </c>
      <c r="B281" s="8" t="s">
        <v>36</v>
      </c>
      <c r="C281" s="8">
        <v>2022</v>
      </c>
      <c r="D281" s="18" t="str">
        <f>MID(Tabla111[[#This Row],[NO. CONSECUTIVO HALLAZGO
(CÓD. ICBF)]],1,9)</f>
        <v>AF-CGR-20</v>
      </c>
      <c r="E281" s="18" t="s">
        <v>470</v>
      </c>
      <c r="F281" s="18" t="s">
        <v>1130</v>
      </c>
      <c r="G281"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281" s="19" t="str">
        <f>MID(Tabla111[[#This Row],[CAUSA DEL HALLAZGO]],1,390)</f>
        <v>Lo anterior se genera por deficiencias en la planeación de las labores de supervisión, en lo referente a la liberación de los recursos inejecutados y seguimiento a la ejecución presupuestal de los mismos.</v>
      </c>
      <c r="I281" s="51" t="s">
        <v>474</v>
      </c>
      <c r="J281" s="19" t="str">
        <f>MID(Tabla111[[#This Row],[ACCIÓN DE MEJORA]],1,390)</f>
        <v>Fortalecer y controlar el proceso de supervisión relacionado  con la liberacion de recursos y el seguimiento a la ejecución presupuestal.</v>
      </c>
      <c r="K281" s="43" t="str">
        <f>MID(Tabla111[[#This Row],[ACTIVIDADES / DESCRIPCIÓN]],1,390)</f>
        <v>Realizar seguimiento a los recursos no ejecutados en el Comité Regional de Gestión y Desempeño.</v>
      </c>
      <c r="L281" s="44" t="str">
        <f>MID(Tabla111[[#This Row],[UNIDAD DE MEDIDA]],1,9)</f>
        <v>Acta de R</v>
      </c>
      <c r="M281" s="193">
        <v>3</v>
      </c>
      <c r="N281" s="195">
        <v>45139</v>
      </c>
      <c r="O281" s="195">
        <v>45230</v>
      </c>
      <c r="P281" s="18">
        <f t="shared" si="22"/>
        <v>13</v>
      </c>
      <c r="R281" s="167">
        <f t="shared" si="23"/>
        <v>0</v>
      </c>
      <c r="S281" s="8">
        <f t="shared" si="24"/>
        <v>0</v>
      </c>
      <c r="T281" s="8">
        <f t="shared" si="20"/>
        <v>0</v>
      </c>
      <c r="U281" s="8">
        <f t="shared" si="21"/>
        <v>0</v>
      </c>
      <c r="V281" s="168"/>
      <c r="W281" s="9"/>
      <c r="X281" s="9"/>
    </row>
    <row r="282" spans="1:24" ht="106.5" customHeight="1">
      <c r="A282" s="8" t="s">
        <v>25</v>
      </c>
      <c r="B282" s="8" t="s">
        <v>36</v>
      </c>
      <c r="C282" s="8">
        <v>2022</v>
      </c>
      <c r="D282" s="18" t="str">
        <f>MID(Tabla111[[#This Row],[NO. CONSECUTIVO HALLAZGO
(CÓD. ICBF)]],1,9)</f>
        <v>AF-CGR-20</v>
      </c>
      <c r="E282" s="18" t="s">
        <v>628</v>
      </c>
      <c r="F282" s="18" t="s">
        <v>1130</v>
      </c>
      <c r="G282"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282"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282" s="51" t="s">
        <v>1132</v>
      </c>
      <c r="J282" s="19" t="str">
        <f>MID(Tabla111[[#This Row],[ACCIÓN DE MEJORA]],1,390)</f>
        <v>Fortalecer y garantizar la planeación en la constitución de reservas presupuestales de acuerdo con la ejecución contractual.</v>
      </c>
      <c r="K282" s="43" t="str">
        <f>MID(Tabla111[[#This Row],[ACTIVIDADES / DESCRIPCIÓN]],1,390)</f>
        <v xml:space="preserve">Identificar los centros zonales  con mayor  reserva constituida y seguimiento a la ejecución de la vigencia 2023 con el fin de liberar recursos para evitar traslados de saldos de registros presupuestales a reservas al finalizar la vigencia 2023
</v>
      </c>
      <c r="L282" s="44" t="str">
        <f>MID(Tabla111[[#This Row],[UNIDAD DE MEDIDA]],1,9)</f>
        <v>Matriz de</v>
      </c>
      <c r="M282" s="193">
        <v>11</v>
      </c>
      <c r="N282" s="195">
        <v>45170</v>
      </c>
      <c r="O282" s="195">
        <v>45504</v>
      </c>
      <c r="P282" s="18">
        <f t="shared" si="22"/>
        <v>47.7</v>
      </c>
      <c r="R282" s="167">
        <f t="shared" si="23"/>
        <v>0</v>
      </c>
      <c r="S282" s="8">
        <f t="shared" si="24"/>
        <v>0</v>
      </c>
      <c r="T282" s="8">
        <f t="shared" si="20"/>
        <v>0</v>
      </c>
      <c r="U282" s="8">
        <f t="shared" si="21"/>
        <v>0</v>
      </c>
      <c r="V282" s="168"/>
      <c r="W282" s="9"/>
      <c r="X282" s="9"/>
    </row>
    <row r="283" spans="1:24" ht="106.5" customHeight="1">
      <c r="A283" s="8" t="s">
        <v>25</v>
      </c>
      <c r="B283" s="8" t="s">
        <v>36</v>
      </c>
      <c r="C283" s="8">
        <v>2022</v>
      </c>
      <c r="D283" s="18" t="str">
        <f>MID(Tabla111[[#This Row],[NO. CONSECUTIVO HALLAZGO
(CÓD. ICBF)]],1,9)</f>
        <v>AF-CGR-20</v>
      </c>
      <c r="E283" s="18" t="s">
        <v>628</v>
      </c>
      <c r="F283" s="18" t="s">
        <v>1130</v>
      </c>
      <c r="G283"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283"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283" s="51" t="s">
        <v>1132</v>
      </c>
      <c r="J283" s="19" t="str">
        <f>MID(Tabla111[[#This Row],[ACCIÓN DE MEJORA]],1,390)</f>
        <v>Fortalecer y garantizar la planeación en la constitución de reservas presupuestales de acuerdo con la ejecución contractual.</v>
      </c>
      <c r="K283" s="43" t="str">
        <f>MID(Tabla111[[#This Row],[ACTIVIDADES / DESCRIPCIÓN]],1,390)</f>
        <v xml:space="preserve"> Realizar seguimiento al rezago presupuestal y al trámite de liberación recursos de la presente vigencia en articulacion entre los grupos financiero, jurídico y grupos misionales.</v>
      </c>
      <c r="L283" s="44" t="str">
        <f>MID(Tabla111[[#This Row],[UNIDAD DE MEDIDA]],1,9)</f>
        <v>Acta de R</v>
      </c>
      <c r="M283" s="193">
        <v>6</v>
      </c>
      <c r="N283" s="195">
        <v>45170</v>
      </c>
      <c r="O283" s="195">
        <v>45504</v>
      </c>
      <c r="P283" s="18">
        <f t="shared" si="22"/>
        <v>47.7</v>
      </c>
      <c r="R283" s="167">
        <f t="shared" si="23"/>
        <v>0</v>
      </c>
      <c r="S283" s="8">
        <f t="shared" si="24"/>
        <v>0</v>
      </c>
      <c r="T283" s="8">
        <f t="shared" si="20"/>
        <v>0</v>
      </c>
      <c r="U283" s="8">
        <f t="shared" si="21"/>
        <v>0</v>
      </c>
      <c r="V283" s="168"/>
      <c r="W283" s="9"/>
      <c r="X283" s="9"/>
    </row>
    <row r="284" spans="1:24" ht="106.5" customHeight="1">
      <c r="A284" s="8" t="s">
        <v>25</v>
      </c>
      <c r="B284" s="8" t="s">
        <v>36</v>
      </c>
      <c r="C284" s="8">
        <v>2022</v>
      </c>
      <c r="D284" s="18" t="str">
        <f>MID(Tabla111[[#This Row],[NO. CONSECUTIVO HALLAZGO
(CÓD. ICBF)]],1,9)</f>
        <v>AF-CGR-20</v>
      </c>
      <c r="E284" s="18" t="s">
        <v>628</v>
      </c>
      <c r="F284" s="18" t="s">
        <v>1130</v>
      </c>
      <c r="G284"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284"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284" s="51" t="s">
        <v>1132</v>
      </c>
      <c r="J284" s="19" t="str">
        <f>MID(Tabla111[[#This Row],[ACCIÓN DE MEJORA]],1,390)</f>
        <v>Fortalecer y garantizar la planeación en la constitución de reservas presupuestales de acuerdo con la ejecución contractual.</v>
      </c>
      <c r="K284" s="43" t="str">
        <f>MID(Tabla111[[#This Row],[ACTIVIDADES / DESCRIPCIÓN]],1,390)</f>
        <v>Generar orientaciones y verificación de saldos pendientes de pago para evitar constitución de vigencias expiradas desde la Dirección Regional hacia los Supervisores de Contrato respecto al trámite de reservas presupuestales.</v>
      </c>
      <c r="L284" s="44" t="str">
        <f>MID(Tabla111[[#This Row],[UNIDAD DE MEDIDA]],1,9)</f>
        <v>Oficio</v>
      </c>
      <c r="M284" s="193">
        <v>2</v>
      </c>
      <c r="N284" s="195">
        <v>45170</v>
      </c>
      <c r="O284" s="195">
        <v>45504</v>
      </c>
      <c r="P284" s="18">
        <f t="shared" si="22"/>
        <v>47.7</v>
      </c>
      <c r="R284" s="167">
        <f t="shared" si="23"/>
        <v>0</v>
      </c>
      <c r="S284" s="8">
        <f t="shared" si="24"/>
        <v>0</v>
      </c>
      <c r="T284" s="8">
        <f t="shared" si="20"/>
        <v>0</v>
      </c>
      <c r="U284" s="8">
        <f t="shared" si="21"/>
        <v>0</v>
      </c>
      <c r="V284" s="168"/>
      <c r="W284" s="9"/>
      <c r="X284" s="9"/>
    </row>
    <row r="285" spans="1:24" ht="106.5" customHeight="1">
      <c r="A285" s="8" t="s">
        <v>25</v>
      </c>
      <c r="B285" s="8" t="s">
        <v>36</v>
      </c>
      <c r="C285" s="8">
        <v>2022</v>
      </c>
      <c r="D285" s="18" t="str">
        <f>MID(Tabla111[[#This Row],[NO. CONSECUTIVO HALLAZGO
(CÓD. ICBF)]],1,9)</f>
        <v>AF-CGR-20</v>
      </c>
      <c r="E285" s="18" t="s">
        <v>628</v>
      </c>
      <c r="F285" s="18" t="s">
        <v>1130</v>
      </c>
      <c r="G285" s="19" t="str">
        <f>MID(Tabla111[[#This Row],[DESCRIPCIÓN DEL HALLAZGO]],1,390)</f>
        <v>Hallazgo N° 19. Cancelación de reservas rezago 2021 (D) (Valle del Cauca)
Para la vigencia 2021 la Regional Valle del Cauca estableció 651 reservas presupuestales por $20.154.434.001, las cuales al verificar su ejecución 34 reservas por $711.521.287, no fueron canceladas durante la vigencia 2022, quedando de esta manera como vigencias expiradas, debiendo reintegrar estos recursos al Tes</v>
      </c>
      <c r="H285" s="19" t="str">
        <f>MID(Tabla111[[#This Row],[CAUSA DEL HALLAZGO]],1,390)</f>
        <v>Lo anterior obedece a la falta de planificación en la constitución del presupuesto de la regional y debilidades en el seguimiento a la ejecución presupuestal, en lo referente a la liberación de los recursos en forma oportuna, con el fin de que estos sean reinvertidos por parte del regional valle.</v>
      </c>
      <c r="I285" s="51" t="s">
        <v>1132</v>
      </c>
      <c r="J285" s="19" t="str">
        <f>MID(Tabla111[[#This Row],[ACCIÓN DE MEJORA]],1,390)</f>
        <v>Fortalecer y garantizar la planeación en la constitución de reservas presupuestales de acuerdo con la ejecución contractual.</v>
      </c>
      <c r="K285" s="43" t="str">
        <f>MID(Tabla111[[#This Row],[ACTIVIDADES / DESCRIPCIÓN]],1,390)</f>
        <v>Realizar seguimiento al trámite de reservas presupuestales ante el Comité Regional de Gestión y Desempeño.</v>
      </c>
      <c r="L285" s="44" t="str">
        <f>MID(Tabla111[[#This Row],[UNIDAD DE MEDIDA]],1,9)</f>
        <v>Acta de R</v>
      </c>
      <c r="M285" s="193">
        <v>6</v>
      </c>
      <c r="N285" s="195">
        <v>45170</v>
      </c>
      <c r="O285" s="195">
        <v>45504</v>
      </c>
      <c r="P285" s="18">
        <f t="shared" si="22"/>
        <v>47.7</v>
      </c>
      <c r="R285" s="167">
        <f t="shared" si="23"/>
        <v>0</v>
      </c>
      <c r="S285" s="8">
        <f t="shared" si="24"/>
        <v>0</v>
      </c>
      <c r="T285" s="8">
        <f t="shared" si="20"/>
        <v>0</v>
      </c>
      <c r="U285" s="8">
        <f t="shared" si="21"/>
        <v>0</v>
      </c>
      <c r="V285" s="168"/>
      <c r="W285" s="9"/>
      <c r="X285" s="9"/>
    </row>
    <row r="286" spans="1:24" ht="106.5" customHeight="1">
      <c r="A286" s="8" t="s">
        <v>25</v>
      </c>
      <c r="B286" s="8" t="s">
        <v>36</v>
      </c>
      <c r="C286" s="8">
        <v>2022</v>
      </c>
      <c r="D286" s="18" t="str">
        <f>MID(Tabla111[[#This Row],[NO. CONSECUTIVO HALLAZGO
(CÓD. ICBF)]],1,9)</f>
        <v>AF-CGR-20</v>
      </c>
      <c r="E286" s="18" t="s">
        <v>1005</v>
      </c>
      <c r="F286" s="18" t="s">
        <v>1130</v>
      </c>
      <c r="G286" s="19" t="str">
        <f>MID(Tabla111[[#This Row],[DESCRIPCIÓN DEL HALLAZGO]],1,390)</f>
        <v>Hallazgo N° 38. Porcentaje Compras Locales (D) (Valle del Cauca)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v>
      </c>
      <c r="H286" s="19" t="str">
        <f>MID(Tabla111[[#This Row],[CAUSA DEL HALLAZGO]],1,390)</f>
        <v>La situación detectada obedece a la inobservancia de la normatividad aplicable a la promoción de las compras locales y falta de coherencia con la política pública en seguridad alimentaria contenida en el Plan Nacional de Desarrollo 2018-2022.</v>
      </c>
      <c r="I286" s="51" t="s">
        <v>1150</v>
      </c>
      <c r="J286" s="19" t="str">
        <f>MID(Tabla111[[#This Row],[ACCIÓN DE MEJORA]],1,390)</f>
        <v>Garantizar la aplicación del porcentaje de compras locales establecidos en la normatividad vigente.</v>
      </c>
      <c r="K286" s="43" t="str">
        <f>MID(Tabla111[[#This Row],[ACTIVIDADES / DESCRIPCIÓN]],1,390)</f>
        <v>Desarrollar grupo de estudio en el grupo de ciclos de vida y nutrición frente a la normatividad vigente de compras locales.</v>
      </c>
      <c r="L286" s="44" t="str">
        <f>MID(Tabla111[[#This Row],[UNIDAD DE MEDIDA]],1,9)</f>
        <v>Acta de R</v>
      </c>
      <c r="M286" s="193">
        <v>2</v>
      </c>
      <c r="N286" s="195">
        <v>45139</v>
      </c>
      <c r="O286" s="195">
        <v>45382</v>
      </c>
      <c r="P286" s="18">
        <f t="shared" si="22"/>
        <v>34.700000000000003</v>
      </c>
      <c r="R286" s="167">
        <f t="shared" si="23"/>
        <v>0</v>
      </c>
      <c r="S286" s="8">
        <f t="shared" si="24"/>
        <v>0</v>
      </c>
      <c r="T286" s="8">
        <f t="shared" si="20"/>
        <v>0</v>
      </c>
      <c r="U286" s="8">
        <f t="shared" si="21"/>
        <v>0</v>
      </c>
      <c r="V286" s="168"/>
      <c r="W286" s="9"/>
      <c r="X286" s="9"/>
    </row>
    <row r="287" spans="1:24" ht="106.5" customHeight="1">
      <c r="A287" s="8" t="s">
        <v>25</v>
      </c>
      <c r="B287" s="8" t="s">
        <v>36</v>
      </c>
      <c r="C287" s="8">
        <v>2022</v>
      </c>
      <c r="D287" s="18" t="str">
        <f>MID(Tabla111[[#This Row],[NO. CONSECUTIVO HALLAZGO
(CÓD. ICBF)]],1,9)</f>
        <v>AF-CGR-20</v>
      </c>
      <c r="E287" s="18" t="s">
        <v>1005</v>
      </c>
      <c r="F287" s="18" t="s">
        <v>1130</v>
      </c>
      <c r="G287" s="19" t="str">
        <f>MID(Tabla111[[#This Row],[DESCRIPCIÓN DEL HALLAZGO]],1,390)</f>
        <v>Hallazgo N° 38. Porcentaje Compras Locales (D) (Valle del Cauca)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v>
      </c>
      <c r="H287" s="19" t="str">
        <f>MID(Tabla111[[#This Row],[CAUSA DEL HALLAZGO]],1,390)</f>
        <v>La situación detectada obedece a la inobservancia de la normatividad aplicable a la promoción de las compras locales y falta de coherencia con la política pública en seguridad alimentaria contenida en el Plan Nacional de Desarrollo 2018-2022.</v>
      </c>
      <c r="I287" s="51" t="s">
        <v>1150</v>
      </c>
      <c r="J287" s="19" t="str">
        <f>MID(Tabla111[[#This Row],[ACCIÓN DE MEJORA]],1,390)</f>
        <v>Garantizar la aplicación del porcentaje de compras locales establecidos en la normatividad vigente.</v>
      </c>
      <c r="K287" s="43" t="str">
        <f>MID(Tabla111[[#This Row],[ACTIVIDADES / DESCRIPCIÓN]],1,390)</f>
        <v xml:space="preserve">Realizar el control de legalidad de los estudios previos respecto al porcentaje de compras locales en los procesos de contratación. </v>
      </c>
      <c r="L287" s="44" t="str">
        <f>MID(Tabla111[[#This Row],[UNIDAD DE MEDIDA]],1,9)</f>
        <v>Correo el</v>
      </c>
      <c r="M287" s="193">
        <v>3</v>
      </c>
      <c r="N287" s="195">
        <v>45139</v>
      </c>
      <c r="O287" s="197">
        <v>45504</v>
      </c>
      <c r="P287" s="18">
        <f t="shared" si="22"/>
        <v>52.1</v>
      </c>
      <c r="R287" s="167">
        <f t="shared" si="23"/>
        <v>0</v>
      </c>
      <c r="S287" s="8">
        <f t="shared" si="24"/>
        <v>0</v>
      </c>
      <c r="T287" s="8">
        <f t="shared" si="20"/>
        <v>0</v>
      </c>
      <c r="U287" s="8">
        <f t="shared" si="21"/>
        <v>0</v>
      </c>
      <c r="V287" s="168"/>
      <c r="W287" s="9"/>
      <c r="X287" s="9"/>
    </row>
    <row r="288" spans="1:24" ht="106.5" customHeight="1">
      <c r="A288" s="8" t="s">
        <v>25</v>
      </c>
      <c r="B288" s="8" t="s">
        <v>36</v>
      </c>
      <c r="C288" s="8">
        <v>2022</v>
      </c>
      <c r="D288" s="18" t="str">
        <f>MID(Tabla111[[#This Row],[NO. CONSECUTIVO HALLAZGO
(CÓD. ICBF)]],1,9)</f>
        <v>AF-CGR-20</v>
      </c>
      <c r="E288" s="18" t="s">
        <v>1005</v>
      </c>
      <c r="F288" s="18" t="s">
        <v>1130</v>
      </c>
      <c r="G288" s="19" t="str">
        <f>MID(Tabla111[[#This Row],[DESCRIPCIÓN DEL HALLAZGO]],1,390)</f>
        <v>Hallazgo N° 38. Porcentaje Compras Locales (D) (Valle del Cauca)
Verificada la muestra contractual, se evidenció en las cláusulas específicas de los contratos relacionados a continuación, que no se estableció el 30% definido en la norma como porcentaje mínimo para compras de alimentos a productores agropecuarios y/o a productores de la agricultura campesina, familiar o comunitaria
local</v>
      </c>
      <c r="H288" s="19" t="str">
        <f>MID(Tabla111[[#This Row],[CAUSA DEL HALLAZGO]],1,390)</f>
        <v>La situación detectada obedece a la inobservancia de la normatividad aplicable a la promoción de las compras locales y falta de coherencia con la política pública en seguridad alimentaria contenida en el Plan Nacional de Desarrollo 2018-2022.</v>
      </c>
      <c r="I288" s="51" t="s">
        <v>1150</v>
      </c>
      <c r="J288" s="19" t="str">
        <f>MID(Tabla111[[#This Row],[ACCIÓN DE MEJORA]],1,390)</f>
        <v>Garantizar la aplicación del porcentaje de compras locales establecidos en la normatividad vigente.</v>
      </c>
      <c r="K288" s="43" t="str">
        <f>MID(Tabla111[[#This Row],[ACTIVIDADES / DESCRIPCIÓN]],1,390)</f>
        <v>Verificar el cumplimiento de la marcación del porcentaje de compras locales en el aplicativo SECOP.</v>
      </c>
      <c r="L288" s="44" t="str">
        <f>MID(Tabla111[[#This Row],[UNIDAD DE MEDIDA]],1,9)</f>
        <v>Oficio</v>
      </c>
      <c r="M288" s="193">
        <v>3</v>
      </c>
      <c r="N288" s="195">
        <v>45139</v>
      </c>
      <c r="O288" s="197">
        <v>45504</v>
      </c>
      <c r="P288" s="18">
        <f t="shared" si="22"/>
        <v>52.1</v>
      </c>
      <c r="R288" s="167">
        <f t="shared" si="23"/>
        <v>0</v>
      </c>
      <c r="S288" s="8">
        <f t="shared" si="24"/>
        <v>0</v>
      </c>
      <c r="T288" s="8">
        <f t="shared" si="20"/>
        <v>0</v>
      </c>
      <c r="U288" s="8">
        <f t="shared" si="21"/>
        <v>0</v>
      </c>
      <c r="V288" s="168"/>
      <c r="W288" s="9"/>
      <c r="X288" s="9"/>
    </row>
    <row r="289" spans="1:24" ht="106.5" customHeight="1">
      <c r="A289" s="18" t="s">
        <v>25</v>
      </c>
      <c r="B289" s="18" t="s">
        <v>36</v>
      </c>
      <c r="C289" s="18">
        <v>2022</v>
      </c>
      <c r="D289" s="18" t="str">
        <f>MID(Tabla111[[#This Row],[NO. CONSECUTIVO HALLAZGO
(CÓD. ICBF)]],1,9)</f>
        <v>AF-CGR-20</v>
      </c>
      <c r="E289" s="18" t="s">
        <v>285</v>
      </c>
      <c r="F289" s="18" t="s">
        <v>1155</v>
      </c>
      <c r="G289"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89"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89" s="19" t="s">
        <v>351</v>
      </c>
      <c r="J289"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v>
      </c>
      <c r="K289" s="43" t="str">
        <f>MID(Tabla111[[#This Row],[ACTIVIDADES / DESCRIPCIÓN]],1,390)</f>
        <v xml:space="preserve">Establecer cronograma de seguimiento presupuestal para Reestablecimiento de Derechos y para Responsabilidad Penal. 
</v>
      </c>
      <c r="L289" s="44" t="str">
        <f>MID(Tabla111[[#This Row],[UNIDAD DE MEDIDA]],1,9)</f>
        <v>Cronogram</v>
      </c>
      <c r="M289" s="193">
        <v>1</v>
      </c>
      <c r="N289" s="195">
        <v>45139</v>
      </c>
      <c r="O289" s="195">
        <v>45280</v>
      </c>
      <c r="P289" s="18">
        <f t="shared" si="22"/>
        <v>20.100000000000001</v>
      </c>
      <c r="R289" s="167">
        <f t="shared" si="23"/>
        <v>0</v>
      </c>
      <c r="S289" s="8">
        <f t="shared" si="24"/>
        <v>0</v>
      </c>
      <c r="T289" s="8">
        <f t="shared" si="20"/>
        <v>0</v>
      </c>
      <c r="U289" s="8">
        <f t="shared" si="21"/>
        <v>0</v>
      </c>
      <c r="V289" s="168"/>
      <c r="W289" s="9"/>
      <c r="X289" s="9"/>
    </row>
    <row r="290" spans="1:24" ht="106.5" customHeight="1">
      <c r="A290" s="18" t="s">
        <v>25</v>
      </c>
      <c r="B290" s="18" t="s">
        <v>36</v>
      </c>
      <c r="C290" s="18">
        <v>2022</v>
      </c>
      <c r="D290" s="18" t="str">
        <f>MID(Tabla111[[#This Row],[NO. CONSECUTIVO HALLAZGO
(CÓD. ICBF)]],1,9)</f>
        <v>AF-CGR-20</v>
      </c>
      <c r="E290" s="18" t="s">
        <v>285</v>
      </c>
      <c r="F290" s="18" t="s">
        <v>1155</v>
      </c>
      <c r="G290"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90"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90" s="143" t="s">
        <v>351</v>
      </c>
      <c r="J290"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v>
      </c>
      <c r="K290" s="43" t="str">
        <f>MID(Tabla111[[#This Row],[ACTIVIDADES / DESCRIPCIÓN]],1,390)</f>
        <v xml:space="preserve">Realizar el seguimiento presupuestal bimestral identificando recursos de inejecución para liberación.
</v>
      </c>
      <c r="L290" s="44" t="str">
        <f>MID(Tabla111[[#This Row],[UNIDAD DE MEDIDA]],1,9)</f>
        <v>Acta de R</v>
      </c>
      <c r="M290" s="193">
        <v>3</v>
      </c>
      <c r="N290" s="195">
        <v>45139</v>
      </c>
      <c r="O290" s="195">
        <v>45280</v>
      </c>
      <c r="P290" s="133">
        <f t="shared" si="22"/>
        <v>20.100000000000001</v>
      </c>
      <c r="R290" s="167">
        <f t="shared" si="23"/>
        <v>0</v>
      </c>
      <c r="S290" s="8">
        <f t="shared" si="24"/>
        <v>0</v>
      </c>
      <c r="T290" s="8">
        <f t="shared" si="20"/>
        <v>0</v>
      </c>
      <c r="U290" s="8">
        <f t="shared" si="21"/>
        <v>0</v>
      </c>
      <c r="V290" s="168"/>
      <c r="W290" s="9"/>
      <c r="X290" s="9"/>
    </row>
    <row r="291" spans="1:24" ht="106.5" customHeight="1">
      <c r="A291" s="18" t="s">
        <v>25</v>
      </c>
      <c r="B291" s="18" t="s">
        <v>36</v>
      </c>
      <c r="C291" s="18">
        <v>2022</v>
      </c>
      <c r="D291" s="18" t="str">
        <f>MID(Tabla111[[#This Row],[NO. CONSECUTIVO HALLAZGO
(CÓD. ICBF)]],1,9)</f>
        <v>AF-CGR-20</v>
      </c>
      <c r="E291" s="18" t="s">
        <v>285</v>
      </c>
      <c r="F291" s="18" t="s">
        <v>1155</v>
      </c>
      <c r="G291"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91"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91" s="143" t="s">
        <v>351</v>
      </c>
      <c r="J291"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v>
      </c>
      <c r="K291" s="43" t="str">
        <f>MID(Tabla111[[#This Row],[ACTIVIDADES / DESCRIPCIÓN]],1,390)</f>
        <v xml:space="preserve">Verificar bimestralmente la efectiva liberación de recursos comprometidos en los contratos de aporte, por parte de los supervisores de contrato.
</v>
      </c>
      <c r="L291" s="44" t="str">
        <f>MID(Tabla111[[#This Row],[UNIDAD DE MEDIDA]],1,9)</f>
        <v>Acta de R</v>
      </c>
      <c r="M291" s="193">
        <v>3</v>
      </c>
      <c r="N291" s="195">
        <v>45139</v>
      </c>
      <c r="O291" s="195">
        <v>45280</v>
      </c>
      <c r="P291" s="133">
        <f t="shared" si="22"/>
        <v>20.100000000000001</v>
      </c>
      <c r="R291" s="167">
        <f t="shared" si="23"/>
        <v>0</v>
      </c>
      <c r="S291" s="8">
        <f t="shared" si="24"/>
        <v>0</v>
      </c>
      <c r="T291" s="8">
        <f t="shared" si="20"/>
        <v>0</v>
      </c>
      <c r="U291" s="8">
        <f t="shared" si="21"/>
        <v>0</v>
      </c>
      <c r="V291" s="168"/>
      <c r="W291" s="9"/>
      <c r="X291" s="9"/>
    </row>
    <row r="292" spans="1:24" ht="106.5" customHeight="1">
      <c r="A292" s="18" t="s">
        <v>25</v>
      </c>
      <c r="B292" s="18" t="s">
        <v>36</v>
      </c>
      <c r="C292" s="18">
        <v>2022</v>
      </c>
      <c r="D292" s="18" t="str">
        <f>MID(Tabla111[[#This Row],[NO. CONSECUTIVO HALLAZGO
(CÓD. ICBF)]],1,9)</f>
        <v>AF-CGR-20</v>
      </c>
      <c r="E292" s="18" t="s">
        <v>285</v>
      </c>
      <c r="F292" s="18" t="s">
        <v>1155</v>
      </c>
      <c r="G292" s="19" t="str">
        <f>MID(Tabla111[[#This Row],[DESCRIPCIÓN DEL HALLAZGO]],1,390)</f>
        <v>Hallazgo N° 12. Recursos de Apropiación vigencia 2022 (D) (Dirección General)
La ejecución del presupuesto de gastos del ICBF en la vigencia 2022 fue del 96.97%. Como se observa en los siguientes rubros que se traduce en una pérdida de recursos de aprobación por $239.631.362.603.
Ver Cuadro N° 105 - Ejecución de Gastos 2022
... y también pueden afectar la prestación de los servicios a</v>
      </c>
      <c r="H29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 No hay un óptimo aprovechamiento de los recursos asi</v>
      </c>
      <c r="I292" s="143" t="s">
        <v>351</v>
      </c>
      <c r="J292" s="19" t="str">
        <f>MID(Tabla111[[#This Row],[ACCIÓN DE MEJORA]],1,390)</f>
        <v xml:space="preserve">Realizar análisis y seguimiento a la ejecución presupuestal de acuerdo con la periodicidad de desembolso de los contratos de aporte, con el fin de identificar los recursos de inejecución y tomar las decisiones de manera oportuna y pertinente en torno a la calidad de los servicios </v>
      </c>
      <c r="K292" s="43" t="str">
        <f>MID(Tabla111[[#This Row],[ACTIVIDADES / DESCRIPCIÓN]],1,390)</f>
        <v>Comunicar las acciones administrativas a los supervisores de contrato de aporte por incumplimiento en la liberación de los recursos.</v>
      </c>
      <c r="L292" s="44" t="str">
        <f>MID(Tabla111[[#This Row],[UNIDAD DE MEDIDA]],1,9)</f>
        <v>Memorando</v>
      </c>
      <c r="M292" s="193">
        <v>1</v>
      </c>
      <c r="N292" s="195">
        <v>45139</v>
      </c>
      <c r="O292" s="195">
        <v>45280</v>
      </c>
      <c r="P292" s="133">
        <f t="shared" si="22"/>
        <v>20.100000000000001</v>
      </c>
      <c r="R292" s="167">
        <f t="shared" si="23"/>
        <v>0</v>
      </c>
      <c r="S292" s="8">
        <f t="shared" si="24"/>
        <v>0</v>
      </c>
      <c r="T292" s="8">
        <f t="shared" si="20"/>
        <v>0</v>
      </c>
      <c r="U292" s="8">
        <f t="shared" si="21"/>
        <v>0</v>
      </c>
      <c r="V292" s="168"/>
      <c r="W292" s="9"/>
      <c r="X292" s="9"/>
    </row>
    <row r="293" spans="1:24" ht="106.5" customHeight="1">
      <c r="A293" s="18" t="s">
        <v>25</v>
      </c>
      <c r="B293" s="18" t="s">
        <v>36</v>
      </c>
      <c r="C293" s="18">
        <v>2022</v>
      </c>
      <c r="D293" s="18" t="str">
        <f>MID(Tabla111[[#This Row],[NO. CONSECUTIVO HALLAZGO
(CÓD. ICBF)]],1,9)</f>
        <v>AF-CGR-20</v>
      </c>
      <c r="E293" s="18" t="s">
        <v>359</v>
      </c>
      <c r="F293" s="18" t="s">
        <v>1163</v>
      </c>
      <c r="G293"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93"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93" s="143" t="s">
        <v>362</v>
      </c>
      <c r="J293" s="19" t="str">
        <f>MID(Tabla111[[#This Row],[ACCIÓN DE MEJORA]],1,390)</f>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v>
      </c>
      <c r="K293" s="43" t="str">
        <f>MID(Tabla111[[#This Row],[ACTIVIDADES / DESCRIPCIÓN]],1,390)</f>
        <v xml:space="preserve">Establecer cronograma de seguimiento presupuestal por dependencia 
</v>
      </c>
      <c r="L293" s="44" t="str">
        <f>MID(Tabla111[[#This Row],[UNIDAD DE MEDIDA]],1,9)</f>
        <v>Cronogram</v>
      </c>
      <c r="M293" s="193">
        <v>1</v>
      </c>
      <c r="N293" s="210">
        <v>45139</v>
      </c>
      <c r="O293" s="196">
        <v>45280</v>
      </c>
      <c r="P293" s="8">
        <f t="shared" si="22"/>
        <v>20.100000000000001</v>
      </c>
      <c r="R293" s="167">
        <f t="shared" si="23"/>
        <v>0</v>
      </c>
      <c r="S293" s="8">
        <f t="shared" si="24"/>
        <v>0</v>
      </c>
      <c r="T293" s="8">
        <f t="shared" si="20"/>
        <v>0</v>
      </c>
      <c r="U293" s="8">
        <f t="shared" si="21"/>
        <v>0</v>
      </c>
      <c r="V293" s="168"/>
      <c r="W293" s="9"/>
      <c r="X293" s="9"/>
    </row>
    <row r="294" spans="1:24" ht="106.5" customHeight="1">
      <c r="A294" s="18" t="s">
        <v>25</v>
      </c>
      <c r="B294" s="18" t="s">
        <v>36</v>
      </c>
      <c r="C294" s="18">
        <v>2022</v>
      </c>
      <c r="D294" s="18" t="str">
        <f>MID(Tabla111[[#This Row],[NO. CONSECUTIVO HALLAZGO
(CÓD. ICBF)]],1,9)</f>
        <v>AF-CGR-20</v>
      </c>
      <c r="E294" s="18" t="s">
        <v>359</v>
      </c>
      <c r="F294" s="18" t="s">
        <v>1163</v>
      </c>
      <c r="G294"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94"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94" s="143" t="s">
        <v>362</v>
      </c>
      <c r="J294" s="19" t="str">
        <f>MID(Tabla111[[#This Row],[ACCIÓN DE MEJORA]],1,390)</f>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v>
      </c>
      <c r="K294" s="43" t="str">
        <f>MID(Tabla111[[#This Row],[ACTIVIDADES / DESCRIPCIÓN]],1,390)</f>
        <v xml:space="preserve">Realizar seguimiento presupuestal identificando recursos de inejecución, valor certificado y los recursos potenciales de constitución de reservas presupuestales excepcionales 
</v>
      </c>
      <c r="L294" s="44" t="str">
        <f>MID(Tabla111[[#This Row],[UNIDAD DE MEDIDA]],1,9)</f>
        <v>Acta de r</v>
      </c>
      <c r="M294" s="193">
        <v>5</v>
      </c>
      <c r="N294" s="210">
        <v>45139</v>
      </c>
      <c r="O294" s="196">
        <v>45280</v>
      </c>
      <c r="P294" s="8">
        <f t="shared" si="22"/>
        <v>20.100000000000001</v>
      </c>
      <c r="R294" s="167">
        <f t="shared" si="23"/>
        <v>0</v>
      </c>
      <c r="S294" s="8">
        <f t="shared" si="24"/>
        <v>0</v>
      </c>
      <c r="T294" s="8">
        <f t="shared" si="20"/>
        <v>0</v>
      </c>
      <c r="U294" s="8">
        <f t="shared" si="21"/>
        <v>0</v>
      </c>
      <c r="V294" s="168"/>
      <c r="W294" s="9"/>
      <c r="X294" s="9"/>
    </row>
    <row r="295" spans="1:24" ht="106.5" customHeight="1">
      <c r="A295" s="18" t="s">
        <v>25</v>
      </c>
      <c r="B295" s="18" t="s">
        <v>36</v>
      </c>
      <c r="C295" s="18">
        <v>2022</v>
      </c>
      <c r="D295" s="18" t="str">
        <f>MID(Tabla111[[#This Row],[NO. CONSECUTIVO HALLAZGO
(CÓD. ICBF)]],1,9)</f>
        <v>AF-CGR-20</v>
      </c>
      <c r="E295" s="18" t="s">
        <v>359</v>
      </c>
      <c r="F295" s="18" t="s">
        <v>1163</v>
      </c>
      <c r="G295"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95"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95" s="143" t="s">
        <v>362</v>
      </c>
      <c r="J295" s="19" t="str">
        <f>MID(Tabla111[[#This Row],[ACCIÓN DE MEJORA]],1,390)</f>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v>
      </c>
      <c r="K295" s="43" t="str">
        <f>MID(Tabla111[[#This Row],[ACTIVIDADES / DESCRIPCIÓN]],1,390)</f>
        <v xml:space="preserve">Verificar la efectiva liberación de recursos de inejecución comprometidos en los contratos de aporte por parte de los supervisores de contrato, el avance en la ejecución presupuestal y los contratos con riesgo de constitución de reservas no excepcionales </v>
      </c>
      <c r="L295" s="44" t="str">
        <f>MID(Tabla111[[#This Row],[UNIDAD DE MEDIDA]],1,9)</f>
        <v>Acta de r</v>
      </c>
      <c r="M295" s="193">
        <v>5</v>
      </c>
      <c r="N295" s="210">
        <v>45139</v>
      </c>
      <c r="O295" s="196">
        <v>45280</v>
      </c>
      <c r="P295" s="8">
        <f t="shared" si="22"/>
        <v>20.100000000000001</v>
      </c>
      <c r="R295" s="167">
        <f t="shared" si="23"/>
        <v>0</v>
      </c>
      <c r="S295" s="8">
        <f t="shared" si="24"/>
        <v>0</v>
      </c>
      <c r="T295" s="8">
        <f t="shared" si="20"/>
        <v>0</v>
      </c>
      <c r="U295" s="8">
        <f t="shared" si="21"/>
        <v>0</v>
      </c>
      <c r="V295" s="168"/>
      <c r="W295" s="9"/>
      <c r="X295" s="9"/>
    </row>
    <row r="296" spans="1:24" ht="106.5" customHeight="1">
      <c r="A296" s="18" t="s">
        <v>25</v>
      </c>
      <c r="B296" s="18" t="s">
        <v>36</v>
      </c>
      <c r="C296" s="18">
        <v>2022</v>
      </c>
      <c r="D296" s="18" t="str">
        <f>MID(Tabla111[[#This Row],[NO. CONSECUTIVO HALLAZGO
(CÓD. ICBF)]],1,9)</f>
        <v>AF-CGR-20</v>
      </c>
      <c r="E296" s="18" t="s">
        <v>359</v>
      </c>
      <c r="F296" s="18" t="s">
        <v>1163</v>
      </c>
      <c r="G296"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96"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96" s="143" t="s">
        <v>362</v>
      </c>
      <c r="J296" s="19" t="str">
        <f>MID(Tabla111[[#This Row],[ACCIÓN DE MEJORA]],1,390)</f>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v>
      </c>
      <c r="K296" s="43" t="str">
        <f>MID(Tabla111[[#This Row],[ACTIVIDADES / DESCRIPCIÓN]],1,390)</f>
        <v xml:space="preserve"> Comunicar las acciones administrativas a los supervisores de contrato de aporte por incumplimiento en la liberación de los recursos</v>
      </c>
      <c r="L296" s="44" t="str">
        <f>MID(Tabla111[[#This Row],[UNIDAD DE MEDIDA]],1,9)</f>
        <v>Memorando</v>
      </c>
      <c r="M296" s="193">
        <v>1</v>
      </c>
      <c r="N296" s="210">
        <v>45139</v>
      </c>
      <c r="O296" s="196">
        <v>45291</v>
      </c>
      <c r="P296" s="8">
        <f t="shared" si="22"/>
        <v>21.7</v>
      </c>
      <c r="R296" s="167">
        <f t="shared" si="23"/>
        <v>0</v>
      </c>
      <c r="S296" s="8">
        <f t="shared" si="24"/>
        <v>0</v>
      </c>
      <c r="T296" s="8">
        <f t="shared" si="20"/>
        <v>0</v>
      </c>
      <c r="U296" s="8">
        <f t="shared" si="21"/>
        <v>0</v>
      </c>
      <c r="V296" s="168"/>
      <c r="W296" s="9"/>
      <c r="X296" s="9"/>
    </row>
    <row r="297" spans="1:24" ht="106.5" customHeight="1">
      <c r="A297" s="18" t="s">
        <v>25</v>
      </c>
      <c r="B297" s="18" t="s">
        <v>36</v>
      </c>
      <c r="C297" s="18">
        <v>2022</v>
      </c>
      <c r="D297" s="18" t="str">
        <f>MID(Tabla111[[#This Row],[NO. CONSECUTIVO HALLAZGO
(CÓD. ICBF)]],1,9)</f>
        <v>AF-CGR-20</v>
      </c>
      <c r="E297" s="18" t="s">
        <v>359</v>
      </c>
      <c r="F297" s="18" t="s">
        <v>1163</v>
      </c>
      <c r="G297" s="19" t="str">
        <f>MID(Tabla111[[#This Row],[DESCRIPCIÓN DEL HALLAZGO]],1,390)</f>
        <v xml:space="preserve">Hallazgo N° 17. Constitución de Reservas Presupuestales 2022 (D) (Cauca)
De la revisión y análisis a las reservas presupuestales constituidas a diciembre de 2022, en el presupuesto de gastos para inversión, mediante muestra de 19 compromisos presupuestales que ascendieron a $2.891.461.963, se evidenció que en 18 compromisos correspondientes a 17 contratos de aporte, las justificaciones </v>
      </c>
      <c r="H297" s="19" t="str">
        <f>MID(Tabla111[[#This Row],[CAUSA DEL HALLAZGO]],1,390)</f>
        <v>Lo anterior demuestra deficiencias en planeación financiera y presupuestal, gestión contractual y actividades de supervisión en la ejecución de los contratos de aporte y en la adopción de procedimientos para la entrega de los soportes que permitan evidenciar el cumplimiento y pago de las obligaciones contractuales por parte de las Empresas Administradoras de los Servicios (EAS), ineficac</v>
      </c>
      <c r="I297" s="143" t="s">
        <v>362</v>
      </c>
      <c r="J297" s="19" t="str">
        <f>MID(Tabla111[[#This Row],[ACCIÓN DE MEJORA]],1,390)</f>
        <v>Realizar análisis y seguimiento a las regionales frente a la ejecución presupuestal para garantizar la liberación oportuna de los recursos de inejecución, valor real a certificar para pago, que permita establecer el valor real de reserva según las condiciones estipuladas en la normatividad vigente</v>
      </c>
      <c r="K297" s="43" t="str">
        <f>MID(Tabla111[[#This Row],[ACTIVIDADES / DESCRIPCIÓN]],1,390)</f>
        <v xml:space="preserve">Realizar seguimiento presupuestal identificando los recursos potenciales de constitución de reservas presupuestales excepcionales y el avance en la certificación para pago de reserva </v>
      </c>
      <c r="L297" s="44" t="str">
        <f>MID(Tabla111[[#This Row],[UNIDAD DE MEDIDA]],1,9)</f>
        <v>Correo</v>
      </c>
      <c r="M297" s="193">
        <v>4</v>
      </c>
      <c r="N297" s="195">
        <v>45139</v>
      </c>
      <c r="O297" s="195">
        <v>45280</v>
      </c>
      <c r="P297" s="110">
        <f t="shared" si="22"/>
        <v>20.100000000000001</v>
      </c>
      <c r="R297" s="167">
        <f t="shared" si="23"/>
        <v>0</v>
      </c>
      <c r="S297" s="8">
        <f t="shared" si="24"/>
        <v>0</v>
      </c>
      <c r="T297" s="8">
        <f t="shared" si="20"/>
        <v>0</v>
      </c>
      <c r="U297" s="8">
        <f t="shared" si="21"/>
        <v>0</v>
      </c>
      <c r="V297" s="168"/>
      <c r="W297" s="9"/>
      <c r="X297" s="9"/>
    </row>
    <row r="298" spans="1:24" ht="106.5" customHeight="1">
      <c r="A298" s="18" t="s">
        <v>25</v>
      </c>
      <c r="B298" s="18" t="s">
        <v>36</v>
      </c>
      <c r="C298" s="18">
        <v>2022</v>
      </c>
      <c r="D298" s="18" t="str">
        <f>MID(Tabla111[[#This Row],[NO. CONSECUTIVO HALLAZGO
(CÓD. ICBF)]],1,9)</f>
        <v>AF-CGR-20</v>
      </c>
      <c r="E298" s="18" t="s">
        <v>367</v>
      </c>
      <c r="F298" s="18" t="s">
        <v>1163</v>
      </c>
      <c r="G298"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298"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298" s="19" t="s">
        <v>370</v>
      </c>
      <c r="J298"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298" s="43" t="str">
        <f>MID(Tabla111[[#This Row],[ACTIVIDADES / DESCRIPCIÓN]],1,390)</f>
        <v xml:space="preserve">Capacitar a los supervisores de contrato en los lineamientos vigentes de seguimiento para liberación de recursos, constitución y certificación de reservas presupuestales </v>
      </c>
      <c r="L298" s="44" t="str">
        <f>MID(Tabla111[[#This Row],[UNIDAD DE MEDIDA]],1,9)</f>
        <v>Acta de r</v>
      </c>
      <c r="M298" s="193">
        <v>4</v>
      </c>
      <c r="N298" s="195">
        <v>45139</v>
      </c>
      <c r="O298" s="195">
        <v>45280</v>
      </c>
      <c r="P298" s="18">
        <f t="shared" si="22"/>
        <v>20.100000000000001</v>
      </c>
      <c r="R298" s="167">
        <f t="shared" si="23"/>
        <v>0</v>
      </c>
      <c r="S298" s="8">
        <f t="shared" si="24"/>
        <v>0</v>
      </c>
      <c r="T298" s="8">
        <f t="shared" si="20"/>
        <v>0</v>
      </c>
      <c r="U298" s="8">
        <f t="shared" si="21"/>
        <v>0</v>
      </c>
      <c r="V298" s="168"/>
      <c r="W298" s="9"/>
      <c r="X298" s="9"/>
    </row>
    <row r="299" spans="1:24" ht="106.5" customHeight="1">
      <c r="A299" s="18" t="s">
        <v>25</v>
      </c>
      <c r="B299" s="18" t="s">
        <v>36</v>
      </c>
      <c r="C299" s="18">
        <v>2022</v>
      </c>
      <c r="D299" s="18" t="str">
        <f>MID(Tabla111[[#This Row],[NO. CONSECUTIVO HALLAZGO
(CÓD. ICBF)]],1,9)</f>
        <v>AF-CGR-20</v>
      </c>
      <c r="E299" s="18" t="s">
        <v>367</v>
      </c>
      <c r="F299" s="18" t="s">
        <v>1163</v>
      </c>
      <c r="G299"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299"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299" s="19" t="s">
        <v>370</v>
      </c>
      <c r="J299"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299" s="43" t="str">
        <f>MID(Tabla111[[#This Row],[ACTIVIDADES / DESCRIPCIÓN]],1,390)</f>
        <v xml:space="preserve">Realizar seguimiento presupuestal identificando los recursos potenciales de constitución de reservas presupuestales excepcionales y el avance en la certificación para pago de reserva </v>
      </c>
      <c r="L299" s="44" t="str">
        <f>MID(Tabla111[[#This Row],[UNIDAD DE MEDIDA]],1,9)</f>
        <v>Correo</v>
      </c>
      <c r="M299" s="193">
        <v>4</v>
      </c>
      <c r="N299" s="195">
        <v>45139</v>
      </c>
      <c r="O299" s="195">
        <v>45280</v>
      </c>
      <c r="P299" s="18">
        <f t="shared" si="22"/>
        <v>20.100000000000001</v>
      </c>
      <c r="R299" s="167">
        <f t="shared" si="23"/>
        <v>0</v>
      </c>
      <c r="S299" s="8">
        <f t="shared" si="24"/>
        <v>0</v>
      </c>
      <c r="T299" s="8">
        <f t="shared" si="20"/>
        <v>0</v>
      </c>
      <c r="U299" s="8">
        <f t="shared" si="21"/>
        <v>0</v>
      </c>
      <c r="V299" s="168"/>
      <c r="W299" s="9"/>
      <c r="X299" s="9"/>
    </row>
    <row r="300" spans="1:24" ht="106.5" customHeight="1">
      <c r="A300" s="18" t="s">
        <v>25</v>
      </c>
      <c r="B300" s="18" t="s">
        <v>36</v>
      </c>
      <c r="C300" s="18">
        <v>2022</v>
      </c>
      <c r="D300" s="18" t="str">
        <f>MID(Tabla111[[#This Row],[NO. CONSECUTIVO HALLAZGO
(CÓD. ICBF)]],1,9)</f>
        <v>AF-CGR-20</v>
      </c>
      <c r="E300" s="18" t="s">
        <v>367</v>
      </c>
      <c r="F300" s="18" t="s">
        <v>1163</v>
      </c>
      <c r="G300"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300"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300" s="19" t="s">
        <v>370</v>
      </c>
      <c r="J300"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300" s="43" t="str">
        <f>MID(Tabla111[[#This Row],[ACTIVIDADES / DESCRIPCIÓN]],1,390)</f>
        <v xml:space="preserve">Verificar la adecuada constitución de reservas excepcionales </v>
      </c>
      <c r="L300" s="44" t="str">
        <f>MID(Tabla111[[#This Row],[UNIDAD DE MEDIDA]],1,9)</f>
        <v>Correo</v>
      </c>
      <c r="M300" s="193">
        <v>4</v>
      </c>
      <c r="N300" s="195">
        <v>45139</v>
      </c>
      <c r="O300" s="195">
        <v>45280</v>
      </c>
      <c r="P300" s="18">
        <f t="shared" si="22"/>
        <v>20.100000000000001</v>
      </c>
      <c r="R300" s="167">
        <f t="shared" si="23"/>
        <v>0</v>
      </c>
      <c r="S300" s="8">
        <f t="shared" si="24"/>
        <v>0</v>
      </c>
      <c r="T300" s="8">
        <f t="shared" si="20"/>
        <v>0</v>
      </c>
      <c r="U300" s="8">
        <f t="shared" si="21"/>
        <v>0</v>
      </c>
      <c r="V300" s="168"/>
      <c r="W300" s="9"/>
      <c r="X300" s="9"/>
    </row>
    <row r="301" spans="1:24" ht="106.5" customHeight="1">
      <c r="A301" s="18" t="s">
        <v>25</v>
      </c>
      <c r="B301" s="18" t="s">
        <v>36</v>
      </c>
      <c r="C301" s="18">
        <v>2022</v>
      </c>
      <c r="D301" s="18" t="str">
        <f>MID(Tabla111[[#This Row],[NO. CONSECUTIVO HALLAZGO
(CÓD. ICBF)]],1,9)</f>
        <v>AF-CGR-20</v>
      </c>
      <c r="E301" s="18" t="s">
        <v>367</v>
      </c>
      <c r="F301" s="18" t="s">
        <v>1163</v>
      </c>
      <c r="G301"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301"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301" s="19" t="s">
        <v>370</v>
      </c>
      <c r="J301" s="19" t="str">
        <f>MID(Tabla111[[#This Row],[ACCIÓN DE MEJORA]],1,390)</f>
        <v xml:space="preserve">Fortalecer competencias de los supervisores de contrato en el seguimiento técnico y financiero de los contratos de aporte conforme a lo establecido en el lineamiento y procedimiento de liberación de recursos, constitución y certificación de reservas presupuestales </v>
      </c>
      <c r="K301" s="43" t="str">
        <f>MID(Tabla111[[#This Row],[ACTIVIDADES / DESCRIPCIÓN]],1,390)</f>
        <v>Verificar el avance en la certificación para pago de las reservas  constituidas en el 2022 de presupuesto no ejecutado en el 2021</v>
      </c>
      <c r="L301" s="44" t="str">
        <f>MID(Tabla111[[#This Row],[UNIDAD DE MEDIDA]],1,9)</f>
        <v>Acta de r</v>
      </c>
      <c r="M301" s="193">
        <v>4</v>
      </c>
      <c r="N301" s="195">
        <v>45139</v>
      </c>
      <c r="O301" s="195">
        <v>45280</v>
      </c>
      <c r="P301" s="18">
        <f t="shared" si="22"/>
        <v>20.100000000000001</v>
      </c>
      <c r="R301" s="167">
        <f t="shared" si="23"/>
        <v>0</v>
      </c>
      <c r="S301" s="8">
        <f t="shared" si="24"/>
        <v>0</v>
      </c>
      <c r="T301" s="8">
        <f t="shared" si="20"/>
        <v>0</v>
      </c>
      <c r="U301" s="8">
        <f t="shared" si="21"/>
        <v>0</v>
      </c>
      <c r="V301" s="168"/>
      <c r="W301" s="9"/>
      <c r="X301" s="9"/>
    </row>
    <row r="302" spans="1:24" ht="106.5" customHeight="1">
      <c r="A302" s="29" t="s">
        <v>25</v>
      </c>
      <c r="B302" s="29" t="s">
        <v>292</v>
      </c>
      <c r="C302" s="29">
        <v>2020</v>
      </c>
      <c r="D302" s="18" t="str">
        <f>MID(Tabla111[[#This Row],[NO. CONSECUTIVO HALLAZGO
(CÓD. ICBF)]],1,9)</f>
        <v>AF-CGR-20</v>
      </c>
      <c r="E302" s="29" t="s">
        <v>294</v>
      </c>
      <c r="F302" s="29" t="s">
        <v>1187</v>
      </c>
      <c r="G302"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2"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2" s="43" t="s">
        <v>1188</v>
      </c>
      <c r="J302"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2" s="43" t="str">
        <f>MID(Tabla111[[#This Row],[ACTIVIDADES / DESCRIPCIÓN]],1,390)</f>
        <v>1.1 Definir punto de control en la actividad de publicación de los documentos precontractuales en SECOP II</v>
      </c>
      <c r="L302" s="44" t="str">
        <f>MID(Tabla111[[#This Row],[UNIDAD DE MEDIDA]],1,9)</f>
        <v>Acta de r</v>
      </c>
      <c r="M302" s="193" t="s">
        <v>464</v>
      </c>
      <c r="N302" s="194">
        <v>45139</v>
      </c>
      <c r="O302" s="194">
        <v>45199</v>
      </c>
      <c r="P302" s="12">
        <f t="shared" si="22"/>
        <v>8.6</v>
      </c>
      <c r="Q302" s="184"/>
      <c r="R302" s="185">
        <f t="shared" si="23"/>
        <v>0</v>
      </c>
      <c r="S302" s="12">
        <f t="shared" si="24"/>
        <v>0</v>
      </c>
      <c r="T302" s="12">
        <f t="shared" si="20"/>
        <v>0</v>
      </c>
      <c r="U302" s="8">
        <f t="shared" si="21"/>
        <v>0</v>
      </c>
      <c r="V302" s="168"/>
      <c r="W302" s="9"/>
      <c r="X302" s="9"/>
    </row>
    <row r="303" spans="1:24" ht="106.5" customHeight="1">
      <c r="A303" s="29" t="s">
        <v>25</v>
      </c>
      <c r="B303" s="29" t="s">
        <v>292</v>
      </c>
      <c r="C303" s="29">
        <v>2020</v>
      </c>
      <c r="D303" s="18" t="str">
        <f>MID(Tabla111[[#This Row],[NO. CONSECUTIVO HALLAZGO
(CÓD. ICBF)]],1,9)</f>
        <v>AF-CGR-20</v>
      </c>
      <c r="E303" s="29" t="s">
        <v>294</v>
      </c>
      <c r="F303" s="29" t="s">
        <v>1187</v>
      </c>
      <c r="G303"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3"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3" s="43" t="s">
        <v>1188</v>
      </c>
      <c r="J303"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3" s="43" t="str">
        <f>MID(Tabla111[[#This Row],[ACTIVIDADES / DESCRIPCIÓN]],1,390)</f>
        <v>1.2 Implementar el punto de control definido para la actividad de publicación de los documentos precontractuales en SECOP II.</v>
      </c>
      <c r="L303" s="44" t="str">
        <f>MID(Tabla111[[#This Row],[UNIDAD DE MEDIDA]],1,9)</f>
        <v>Correo el</v>
      </c>
      <c r="M303" s="193" t="s">
        <v>464</v>
      </c>
      <c r="N303" s="194">
        <v>45170</v>
      </c>
      <c r="O303" s="194">
        <v>45199</v>
      </c>
      <c r="P303" s="12">
        <f t="shared" si="22"/>
        <v>4.0999999999999996</v>
      </c>
      <c r="Q303" s="184"/>
      <c r="R303" s="185">
        <f t="shared" si="23"/>
        <v>0</v>
      </c>
      <c r="S303" s="12">
        <f t="shared" si="24"/>
        <v>0</v>
      </c>
      <c r="T303" s="12">
        <f t="shared" si="20"/>
        <v>0</v>
      </c>
      <c r="U303" s="8">
        <f t="shared" si="21"/>
        <v>0</v>
      </c>
      <c r="V303" s="168"/>
      <c r="W303" s="9"/>
      <c r="X303" s="9"/>
    </row>
    <row r="304" spans="1:24" ht="106.5" customHeight="1">
      <c r="A304" s="29" t="s">
        <v>25</v>
      </c>
      <c r="B304" s="29" t="s">
        <v>292</v>
      </c>
      <c r="C304" s="29">
        <v>2020</v>
      </c>
      <c r="D304" s="18" t="str">
        <f>MID(Tabla111[[#This Row],[NO. CONSECUTIVO HALLAZGO
(CÓD. ICBF)]],1,9)</f>
        <v>AF-CGR-20</v>
      </c>
      <c r="E304" s="29" t="s">
        <v>294</v>
      </c>
      <c r="F304" s="29" t="s">
        <v>1187</v>
      </c>
      <c r="G304"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4"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4" s="43" t="s">
        <v>1188</v>
      </c>
      <c r="J304"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4" s="43" t="str">
        <f>MID(Tabla111[[#This Row],[ACTIVIDADES / DESCRIPCIÓN]],1,390)</f>
        <v xml:space="preserve">1.3 Verificar la implementación del punto de control definido para la actividad de publicación de los documentos precontractuales en SECOP II. </v>
      </c>
      <c r="L304" s="44" t="str">
        <f>MID(Tabla111[[#This Row],[UNIDAD DE MEDIDA]],1,9)</f>
        <v>Acta de r</v>
      </c>
      <c r="M304" s="193" t="s">
        <v>464</v>
      </c>
      <c r="N304" s="194">
        <v>45200</v>
      </c>
      <c r="O304" s="194">
        <v>45322</v>
      </c>
      <c r="P304" s="12">
        <f t="shared" si="22"/>
        <v>17.399999999999999</v>
      </c>
      <c r="Q304" s="184"/>
      <c r="R304" s="185">
        <f t="shared" si="23"/>
        <v>0</v>
      </c>
      <c r="S304" s="12">
        <f t="shared" si="24"/>
        <v>0</v>
      </c>
      <c r="T304" s="12">
        <f t="shared" si="20"/>
        <v>0</v>
      </c>
      <c r="U304" s="8">
        <f t="shared" si="21"/>
        <v>0</v>
      </c>
      <c r="V304" s="168"/>
      <c r="W304" s="9"/>
      <c r="X304" s="9"/>
    </row>
    <row r="305" spans="1:24" ht="106.5" customHeight="1">
      <c r="A305" s="29" t="s">
        <v>25</v>
      </c>
      <c r="B305" s="29" t="s">
        <v>292</v>
      </c>
      <c r="C305" s="29">
        <v>2020</v>
      </c>
      <c r="D305" s="18" t="str">
        <f>MID(Tabla111[[#This Row],[NO. CONSECUTIVO HALLAZGO
(CÓD. ICBF)]],1,9)</f>
        <v>AF-CGR-20</v>
      </c>
      <c r="E305" s="29" t="s">
        <v>294</v>
      </c>
      <c r="F305" s="29" t="s">
        <v>1187</v>
      </c>
      <c r="G305"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5"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5" s="43" t="s">
        <v>1188</v>
      </c>
      <c r="J305"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5" s="43" t="str">
        <f>MID(Tabla111[[#This Row],[ACTIVIDADES / DESCRIPCIÓN]],1,390)</f>
        <v>1.4 Realizar seguimiento mensual al punto de control implementado</v>
      </c>
      <c r="L305" s="44" t="str">
        <f>MID(Tabla111[[#This Row],[UNIDAD DE MEDIDA]],1,9)</f>
        <v>Correo el</v>
      </c>
      <c r="M305" s="193" t="s">
        <v>1260</v>
      </c>
      <c r="N305" s="194">
        <v>45200</v>
      </c>
      <c r="O305" s="194">
        <v>45322</v>
      </c>
      <c r="P305" s="12">
        <f t="shared" si="22"/>
        <v>17.399999999999999</v>
      </c>
      <c r="Q305" s="184"/>
      <c r="R305" s="185">
        <f t="shared" si="23"/>
        <v>0</v>
      </c>
      <c r="S305" s="12">
        <f t="shared" si="24"/>
        <v>0</v>
      </c>
      <c r="T305" s="12">
        <f t="shared" si="20"/>
        <v>0</v>
      </c>
      <c r="U305" s="8">
        <f t="shared" si="21"/>
        <v>0</v>
      </c>
      <c r="V305" s="168"/>
      <c r="W305" s="9"/>
      <c r="X305" s="9"/>
    </row>
    <row r="306" spans="1:24" ht="106.5" customHeight="1">
      <c r="A306" s="29" t="s">
        <v>25</v>
      </c>
      <c r="B306" s="29" t="s">
        <v>292</v>
      </c>
      <c r="C306" s="29">
        <v>2020</v>
      </c>
      <c r="D306" s="18" t="str">
        <f>MID(Tabla111[[#This Row],[NO. CONSECUTIVO HALLAZGO
(CÓD. ICBF)]],1,9)</f>
        <v>AF-CGR-20</v>
      </c>
      <c r="E306" s="29" t="s">
        <v>294</v>
      </c>
      <c r="F306" s="29" t="s">
        <v>1187</v>
      </c>
      <c r="G306"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6"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6" s="43" t="s">
        <v>1188</v>
      </c>
      <c r="J306"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06" s="43" t="str">
        <f>MID(Tabla111[[#This Row],[ACTIVIDADES / DESCRIPCIÓN]],1,390)</f>
        <v>2.1 Solicitar a la Dirección Financiera establecer en sus procedimientos para pago el requisito de la publicación en SECOP II de los documentos informe del supervisor - órden de desembolso e Informe del contratista</v>
      </c>
      <c r="L306" s="44" t="str">
        <f>MID(Tabla111[[#This Row],[UNIDAD DE MEDIDA]],1,9)</f>
        <v>2.1 Memor</v>
      </c>
      <c r="M306" s="193">
        <v>1</v>
      </c>
      <c r="N306" s="194">
        <v>45139</v>
      </c>
      <c r="O306" s="194">
        <v>45199</v>
      </c>
      <c r="P306" s="12">
        <f t="shared" si="22"/>
        <v>8.6</v>
      </c>
      <c r="Q306" s="184"/>
      <c r="R306" s="185">
        <f t="shared" si="23"/>
        <v>0</v>
      </c>
      <c r="S306" s="12">
        <f t="shared" si="24"/>
        <v>0</v>
      </c>
      <c r="T306" s="12">
        <f t="shared" si="20"/>
        <v>0</v>
      </c>
      <c r="U306" s="8">
        <f t="shared" si="21"/>
        <v>0</v>
      </c>
      <c r="V306" s="168"/>
      <c r="W306" s="9"/>
      <c r="X306" s="9"/>
    </row>
    <row r="307" spans="1:24" ht="106.5" customHeight="1">
      <c r="A307" s="29" t="s">
        <v>25</v>
      </c>
      <c r="B307" s="29" t="s">
        <v>292</v>
      </c>
      <c r="C307" s="29">
        <v>2020</v>
      </c>
      <c r="D307" s="18" t="str">
        <f>MID(Tabla111[[#This Row],[NO. CONSECUTIVO HALLAZGO
(CÓD. ICBF)]],1,9)</f>
        <v>AF-CGR-20</v>
      </c>
      <c r="E307" s="29" t="s">
        <v>294</v>
      </c>
      <c r="F307" s="29" t="s">
        <v>1187</v>
      </c>
      <c r="G307"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307"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307" s="43" t="s">
        <v>1188</v>
      </c>
      <c r="J307"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07" s="43" t="str">
        <f>MID(Tabla111[[#This Row],[ACTIVIDADES / DESCRIPCIÓN]],1,390)</f>
        <v>2.2 Reiterar solicitud realizada a la Dirección Financiera</v>
      </c>
      <c r="L307" s="44" t="str">
        <f>MID(Tabla111[[#This Row],[UNIDAD DE MEDIDA]],1,9)</f>
        <v>Correo el</v>
      </c>
      <c r="M307" s="193">
        <v>1</v>
      </c>
      <c r="N307" s="194">
        <v>45200</v>
      </c>
      <c r="O307" s="194">
        <v>45291</v>
      </c>
      <c r="P307" s="12">
        <f t="shared" si="22"/>
        <v>13</v>
      </c>
      <c r="Q307" s="184"/>
      <c r="R307" s="185">
        <f t="shared" si="23"/>
        <v>0</v>
      </c>
      <c r="S307" s="12">
        <f t="shared" si="24"/>
        <v>0</v>
      </c>
      <c r="T307" s="12">
        <f t="shared" si="20"/>
        <v>0</v>
      </c>
      <c r="U307" s="8">
        <f t="shared" si="21"/>
        <v>0</v>
      </c>
      <c r="V307" s="168"/>
      <c r="W307" s="9"/>
      <c r="X307" s="9"/>
    </row>
    <row r="308" spans="1:24" ht="106.5" customHeight="1">
      <c r="A308" s="29" t="s">
        <v>25</v>
      </c>
      <c r="B308" s="29" t="s">
        <v>73</v>
      </c>
      <c r="C308" s="29">
        <v>2021</v>
      </c>
      <c r="D308" s="18" t="str">
        <f>MID(Tabla111[[#This Row],[NO. CONSECUTIVO HALLAZGO
(CÓD. ICBF)]],1,9)</f>
        <v>AF-CGR-20</v>
      </c>
      <c r="E308" s="29" t="s">
        <v>253</v>
      </c>
      <c r="F308" s="29" t="s">
        <v>1187</v>
      </c>
      <c r="G308"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08"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08" s="43" t="s">
        <v>1188</v>
      </c>
      <c r="J308"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8" s="43" t="str">
        <f>MID(Tabla111[[#This Row],[ACTIVIDADES / DESCRIPCIÓN]],1,390)</f>
        <v xml:space="preserve">1.1 Definir punto de control en la actividad de publicación de los documentos precontractuales en SECOP II.
</v>
      </c>
      <c r="L308" s="44" t="str">
        <f>MID(Tabla111[[#This Row],[UNIDAD DE MEDIDA]],1,9)</f>
        <v>Acta de r</v>
      </c>
      <c r="M308" s="193" t="s">
        <v>464</v>
      </c>
      <c r="N308" s="194">
        <v>45139</v>
      </c>
      <c r="O308" s="194">
        <v>45199</v>
      </c>
      <c r="P308" s="12">
        <f t="shared" si="22"/>
        <v>8.6</v>
      </c>
      <c r="Q308" s="184"/>
      <c r="R308" s="185">
        <f t="shared" si="23"/>
        <v>0</v>
      </c>
      <c r="S308" s="12">
        <f t="shared" si="24"/>
        <v>0</v>
      </c>
      <c r="T308" s="12">
        <f t="shared" si="20"/>
        <v>0</v>
      </c>
      <c r="U308" s="8">
        <f t="shared" si="21"/>
        <v>0</v>
      </c>
      <c r="V308" s="168"/>
      <c r="W308" s="9"/>
      <c r="X308" s="9"/>
    </row>
    <row r="309" spans="1:24" ht="106.5" customHeight="1">
      <c r="A309" s="29" t="s">
        <v>25</v>
      </c>
      <c r="B309" s="29" t="s">
        <v>73</v>
      </c>
      <c r="C309" s="29">
        <v>2021</v>
      </c>
      <c r="D309" s="18" t="str">
        <f>MID(Tabla111[[#This Row],[NO. CONSECUTIVO HALLAZGO
(CÓD. ICBF)]],1,9)</f>
        <v>AF-CGR-20</v>
      </c>
      <c r="E309" s="29" t="s">
        <v>253</v>
      </c>
      <c r="F309" s="29" t="s">
        <v>1187</v>
      </c>
      <c r="G309"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09"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09" s="43" t="s">
        <v>1188</v>
      </c>
      <c r="J309"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09" s="43" t="str">
        <f>MID(Tabla111[[#This Row],[ACTIVIDADES / DESCRIPCIÓN]],1,390)</f>
        <v xml:space="preserve">1.2 Implementar el punto de control definido para la actividad de publicación de los documentos precontractuales en SECOP II. </v>
      </c>
      <c r="L309" s="44" t="str">
        <f>MID(Tabla111[[#This Row],[UNIDAD DE MEDIDA]],1,9)</f>
        <v>Correo el</v>
      </c>
      <c r="M309" s="193" t="s">
        <v>464</v>
      </c>
      <c r="N309" s="194">
        <v>45170</v>
      </c>
      <c r="O309" s="194">
        <v>45199</v>
      </c>
      <c r="P309" s="12">
        <f t="shared" si="22"/>
        <v>4.0999999999999996</v>
      </c>
      <c r="Q309" s="184"/>
      <c r="R309" s="185">
        <f t="shared" si="23"/>
        <v>0</v>
      </c>
      <c r="S309" s="12">
        <f t="shared" si="24"/>
        <v>0</v>
      </c>
      <c r="T309" s="12">
        <f t="shared" si="20"/>
        <v>0</v>
      </c>
      <c r="U309" s="8">
        <f t="shared" si="21"/>
        <v>0</v>
      </c>
      <c r="V309" s="168"/>
      <c r="W309" s="9"/>
      <c r="X309" s="9"/>
    </row>
    <row r="310" spans="1:24" ht="106.5" customHeight="1">
      <c r="A310" s="29" t="s">
        <v>25</v>
      </c>
      <c r="B310" s="29" t="s">
        <v>73</v>
      </c>
      <c r="C310" s="29">
        <v>2021</v>
      </c>
      <c r="D310" s="18" t="str">
        <f>MID(Tabla111[[#This Row],[NO. CONSECUTIVO HALLAZGO
(CÓD. ICBF)]],1,9)</f>
        <v>AF-CGR-20</v>
      </c>
      <c r="E310" s="29" t="s">
        <v>253</v>
      </c>
      <c r="F310" s="29" t="s">
        <v>1187</v>
      </c>
      <c r="G310"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0"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0" s="43" t="s">
        <v>1188</v>
      </c>
      <c r="J310"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0" s="43" t="str">
        <f>MID(Tabla111[[#This Row],[ACTIVIDADES / DESCRIPCIÓN]],1,390)</f>
        <v xml:space="preserve">1.3 Verificar la implementación del punto de control definido para la actividad de publicación de los documentos precontractuales en SECOP II. </v>
      </c>
      <c r="L310" s="44" t="str">
        <f>MID(Tabla111[[#This Row],[UNIDAD DE MEDIDA]],1,9)</f>
        <v>Acta de r</v>
      </c>
      <c r="M310" s="193" t="s">
        <v>464</v>
      </c>
      <c r="N310" s="194">
        <v>45200</v>
      </c>
      <c r="O310" s="194">
        <v>45322</v>
      </c>
      <c r="P310" s="12">
        <f t="shared" si="22"/>
        <v>17.399999999999999</v>
      </c>
      <c r="Q310" s="184"/>
      <c r="R310" s="185">
        <f t="shared" si="23"/>
        <v>0</v>
      </c>
      <c r="S310" s="12">
        <f t="shared" si="24"/>
        <v>0</v>
      </c>
      <c r="T310" s="12">
        <f t="shared" si="20"/>
        <v>0</v>
      </c>
      <c r="U310" s="8">
        <f t="shared" si="21"/>
        <v>0</v>
      </c>
      <c r="V310" s="168"/>
      <c r="W310" s="9"/>
      <c r="X310" s="9"/>
    </row>
    <row r="311" spans="1:24" ht="106.5" customHeight="1">
      <c r="A311" s="29" t="s">
        <v>25</v>
      </c>
      <c r="B311" s="29" t="s">
        <v>73</v>
      </c>
      <c r="C311" s="29">
        <v>2021</v>
      </c>
      <c r="D311" s="18" t="str">
        <f>MID(Tabla111[[#This Row],[NO. CONSECUTIVO HALLAZGO
(CÓD. ICBF)]],1,9)</f>
        <v>AF-CGR-20</v>
      </c>
      <c r="E311" s="29" t="s">
        <v>253</v>
      </c>
      <c r="F311" s="29" t="s">
        <v>1187</v>
      </c>
      <c r="G311"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1"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1" s="43" t="s">
        <v>1188</v>
      </c>
      <c r="J311"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1" s="43" t="str">
        <f>MID(Tabla111[[#This Row],[ACTIVIDADES / DESCRIPCIÓN]],1,390)</f>
        <v>1.4 Realizar seguimiento mensual al punto de control implementado</v>
      </c>
      <c r="L311" s="44" t="str">
        <f>MID(Tabla111[[#This Row],[UNIDAD DE MEDIDA]],1,9)</f>
        <v>Correo el</v>
      </c>
      <c r="M311" s="193" t="s">
        <v>1260</v>
      </c>
      <c r="N311" s="194">
        <v>45200</v>
      </c>
      <c r="O311" s="194">
        <v>45322</v>
      </c>
      <c r="P311" s="12">
        <f t="shared" si="22"/>
        <v>17.399999999999999</v>
      </c>
      <c r="Q311" s="184"/>
      <c r="R311" s="185">
        <f t="shared" si="23"/>
        <v>0</v>
      </c>
      <c r="S311" s="12">
        <f t="shared" si="24"/>
        <v>0</v>
      </c>
      <c r="T311" s="12">
        <f t="shared" si="20"/>
        <v>0</v>
      </c>
      <c r="U311" s="8">
        <f t="shared" si="21"/>
        <v>0</v>
      </c>
      <c r="V311" s="168"/>
      <c r="W311" s="9"/>
      <c r="X311" s="9"/>
    </row>
    <row r="312" spans="1:24" ht="106.5" customHeight="1">
      <c r="A312" s="29" t="s">
        <v>25</v>
      </c>
      <c r="B312" s="29" t="s">
        <v>73</v>
      </c>
      <c r="C312" s="29">
        <v>2021</v>
      </c>
      <c r="D312" s="18" t="str">
        <f>MID(Tabla111[[#This Row],[NO. CONSECUTIVO HALLAZGO
(CÓD. ICBF)]],1,9)</f>
        <v>AF-CGR-20</v>
      </c>
      <c r="E312" s="29" t="s">
        <v>253</v>
      </c>
      <c r="F312" s="29" t="s">
        <v>1187</v>
      </c>
      <c r="G312"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2"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2" s="43" t="s">
        <v>1188</v>
      </c>
      <c r="J312"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12" s="43" t="str">
        <f>MID(Tabla111[[#This Row],[ACTIVIDADES / DESCRIPCIÓN]],1,390)</f>
        <v>2.1 Solicitar a la Dirección Financiera establecer en sus procedimientos para pago el requisito de la publicación en SECOP II de los documentos informe del supervisor - órden de desembolso e Informe del contratista</v>
      </c>
      <c r="L312" s="44" t="str">
        <f>MID(Tabla111[[#This Row],[UNIDAD DE MEDIDA]],1,9)</f>
        <v>2.1 Memor</v>
      </c>
      <c r="M312" s="193">
        <v>1</v>
      </c>
      <c r="N312" s="194">
        <v>45139</v>
      </c>
      <c r="O312" s="194">
        <v>45199</v>
      </c>
      <c r="P312" s="12">
        <f t="shared" si="22"/>
        <v>8.6</v>
      </c>
      <c r="Q312" s="184"/>
      <c r="R312" s="185">
        <f t="shared" si="23"/>
        <v>0</v>
      </c>
      <c r="S312" s="12">
        <f t="shared" si="24"/>
        <v>0</v>
      </c>
      <c r="T312" s="12">
        <f t="shared" si="20"/>
        <v>0</v>
      </c>
      <c r="U312" s="8">
        <f t="shared" si="21"/>
        <v>0</v>
      </c>
      <c r="V312" s="168"/>
      <c r="W312" s="9"/>
      <c r="X312" s="9"/>
    </row>
    <row r="313" spans="1:24" ht="106.5" customHeight="1">
      <c r="A313" s="29" t="s">
        <v>25</v>
      </c>
      <c r="B313" s="29" t="s">
        <v>73</v>
      </c>
      <c r="C313" s="29">
        <v>2021</v>
      </c>
      <c r="D313" s="18" t="str">
        <f>MID(Tabla111[[#This Row],[NO. CONSECUTIVO HALLAZGO
(CÓD. ICBF)]],1,9)</f>
        <v>AF-CGR-20</v>
      </c>
      <c r="E313" s="29" t="s">
        <v>253</v>
      </c>
      <c r="F313" s="29" t="s">
        <v>1187</v>
      </c>
      <c r="G313"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3"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3" s="43" t="s">
        <v>1188</v>
      </c>
      <c r="J313"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13" s="43" t="str">
        <f>MID(Tabla111[[#This Row],[ACTIVIDADES / DESCRIPCIÓN]],1,390)</f>
        <v>2.2 Reiterar solicitud realizada a la Dirección Financiera</v>
      </c>
      <c r="L313" s="44" t="str">
        <f>MID(Tabla111[[#This Row],[UNIDAD DE MEDIDA]],1,9)</f>
        <v>Correo el</v>
      </c>
      <c r="M313" s="193">
        <v>1</v>
      </c>
      <c r="N313" s="194">
        <v>45200</v>
      </c>
      <c r="O313" s="194">
        <v>45291</v>
      </c>
      <c r="P313" s="12">
        <f t="shared" si="22"/>
        <v>13</v>
      </c>
      <c r="Q313" s="184"/>
      <c r="R313" s="185">
        <f t="shared" si="23"/>
        <v>0</v>
      </c>
      <c r="S313" s="12">
        <f t="shared" si="24"/>
        <v>0</v>
      </c>
      <c r="T313" s="12">
        <f t="shared" si="20"/>
        <v>0</v>
      </c>
      <c r="U313" s="8">
        <f t="shared" si="21"/>
        <v>0</v>
      </c>
      <c r="V313" s="168"/>
      <c r="W313" s="9"/>
      <c r="X313" s="9"/>
    </row>
    <row r="314" spans="1:24" ht="106.5" customHeight="1">
      <c r="A314" s="29" t="s">
        <v>25</v>
      </c>
      <c r="B314" s="29" t="s">
        <v>73</v>
      </c>
      <c r="C314" s="29">
        <v>2021</v>
      </c>
      <c r="D314" s="18" t="str">
        <f>MID(Tabla111[[#This Row],[NO. CONSECUTIVO HALLAZGO
(CÓD. ICBF)]],1,9)</f>
        <v>AF-CGR-20</v>
      </c>
      <c r="E314" s="29" t="s">
        <v>253</v>
      </c>
      <c r="F314" s="29" t="s">
        <v>1187</v>
      </c>
      <c r="G314"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4"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4" s="43" t="s">
        <v>1188</v>
      </c>
      <c r="J314" s="19" t="str">
        <f>MID(Tabla111[[#This Row],[ACCIÓN DE MEJORA]],1,390)</f>
        <v>Corrección: Realizar la publicación de los documentos relacionados como faltantes en el hallazgo establecido por el ente de control</v>
      </c>
      <c r="K314" s="43" t="str">
        <f>MID(Tabla111[[#This Row],[ACTIVIDADES / DESCRIPCIÓN]],1,390)</f>
        <v>1. Realizar desde la DCO la publicación de los documentos competencia del área en SECOP II</v>
      </c>
      <c r="L314" s="44" t="str">
        <f>MID(Tabla111[[#This Row],[UNIDAD DE MEDIDA]],1,9)</f>
        <v>Consolida</v>
      </c>
      <c r="M314" s="193">
        <v>1</v>
      </c>
      <c r="N314" s="194">
        <v>45170</v>
      </c>
      <c r="O314" s="194">
        <v>45291</v>
      </c>
      <c r="P314" s="12">
        <f t="shared" si="22"/>
        <v>17.3</v>
      </c>
      <c r="Q314" s="184"/>
      <c r="R314" s="185">
        <f t="shared" si="23"/>
        <v>0</v>
      </c>
      <c r="S314" s="12">
        <f t="shared" si="24"/>
        <v>0</v>
      </c>
      <c r="T314" s="12">
        <f t="shared" si="20"/>
        <v>0</v>
      </c>
      <c r="U314" s="8">
        <f t="shared" si="21"/>
        <v>0</v>
      </c>
      <c r="V314" s="168"/>
      <c r="W314" s="9"/>
      <c r="X314" s="9"/>
    </row>
    <row r="315" spans="1:24" ht="106.5" customHeight="1">
      <c r="A315" s="29" t="s">
        <v>25</v>
      </c>
      <c r="B315" s="29" t="s">
        <v>73</v>
      </c>
      <c r="C315" s="29">
        <v>2021</v>
      </c>
      <c r="D315" s="18" t="str">
        <f>MID(Tabla111[[#This Row],[NO. CONSECUTIVO HALLAZGO
(CÓD. ICBF)]],1,9)</f>
        <v>AF-CGR-20</v>
      </c>
      <c r="E315" s="29" t="s">
        <v>253</v>
      </c>
      <c r="F315" s="29" t="s">
        <v>1187</v>
      </c>
      <c r="G315"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omi</v>
      </c>
      <c r="H315"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15" s="43" t="s">
        <v>1188</v>
      </c>
      <c r="J315" s="19" t="str">
        <f>MID(Tabla111[[#This Row],[ACCIÓN DE MEJORA]],1,390)</f>
        <v>Corrección: Realizar la publicación de los documentos relacionados como faltantes en el hallazgo establecido por el ente de control</v>
      </c>
      <c r="K315" s="43" t="str">
        <f>MID(Tabla111[[#This Row],[ACTIVIDADES / DESCRIPCIÓN]],1,390)</f>
        <v>2. Solicitar a las áreas supervisoras la publicación de los documentos en SECOP II y verificar su publicación</v>
      </c>
      <c r="L315" s="44" t="str">
        <f>MID(Tabla111[[#This Row],[UNIDAD DE MEDIDA]],1,9)</f>
        <v>Memorando</v>
      </c>
      <c r="M315" s="193">
        <v>2</v>
      </c>
      <c r="N315" s="194">
        <v>45170</v>
      </c>
      <c r="O315" s="194">
        <v>45291</v>
      </c>
      <c r="P315" s="12">
        <f t="shared" si="22"/>
        <v>17.3</v>
      </c>
      <c r="Q315" s="184"/>
      <c r="R315" s="185">
        <f t="shared" si="23"/>
        <v>0</v>
      </c>
      <c r="S315" s="12">
        <f t="shared" si="24"/>
        <v>0</v>
      </c>
      <c r="T315" s="12">
        <f t="shared" si="20"/>
        <v>0</v>
      </c>
      <c r="U315" s="8">
        <f t="shared" si="21"/>
        <v>0</v>
      </c>
      <c r="V315" s="168"/>
      <c r="W315" s="9"/>
      <c r="X315" s="9"/>
    </row>
    <row r="316" spans="1:24" ht="106.5" customHeight="1">
      <c r="A316" s="29" t="s">
        <v>25</v>
      </c>
      <c r="B316" s="29" t="s">
        <v>36</v>
      </c>
      <c r="C316" s="29">
        <v>2022</v>
      </c>
      <c r="D316" s="18" t="str">
        <f>MID(Tabla111[[#This Row],[NO. CONSECUTIVO HALLAZGO
(CÓD. ICBF)]],1,9)</f>
        <v>AF-CGR-20</v>
      </c>
      <c r="E316" s="29" t="s">
        <v>253</v>
      </c>
      <c r="F316" s="29" t="s">
        <v>1187</v>
      </c>
      <c r="G316"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16"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16" s="43" t="s">
        <v>1217</v>
      </c>
      <c r="J316"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6" s="43" t="str">
        <f>MID(Tabla111[[#This Row],[ACTIVIDADES / DESCRIPCIÓN]],1,390)</f>
        <v xml:space="preserve">1.1 Definir punto de control en la actividad de publicación de los documentos precontractuales en SECOP II.
</v>
      </c>
      <c r="L316" s="44" t="str">
        <f>MID(Tabla111[[#This Row],[UNIDAD DE MEDIDA]],1,9)</f>
        <v>Acta de r</v>
      </c>
      <c r="M316" s="193" t="s">
        <v>464</v>
      </c>
      <c r="N316" s="194">
        <v>45139</v>
      </c>
      <c r="O316" s="194">
        <v>45199</v>
      </c>
      <c r="P316" s="12">
        <f t="shared" si="22"/>
        <v>8.6</v>
      </c>
      <c r="Q316" s="184"/>
      <c r="R316" s="185">
        <f t="shared" si="23"/>
        <v>0</v>
      </c>
      <c r="S316" s="12">
        <f t="shared" si="24"/>
        <v>0</v>
      </c>
      <c r="T316" s="12">
        <f t="shared" si="20"/>
        <v>0</v>
      </c>
      <c r="U316" s="8">
        <f t="shared" si="21"/>
        <v>0</v>
      </c>
      <c r="V316" s="168"/>
      <c r="W316" s="9"/>
      <c r="X316" s="9"/>
    </row>
    <row r="317" spans="1:24" ht="106.5" customHeight="1">
      <c r="A317" s="29" t="s">
        <v>25</v>
      </c>
      <c r="B317" s="29" t="s">
        <v>36</v>
      </c>
      <c r="C317" s="29">
        <v>2022</v>
      </c>
      <c r="D317" s="18" t="str">
        <f>MID(Tabla111[[#This Row],[NO. CONSECUTIVO HALLAZGO
(CÓD. ICBF)]],1,9)</f>
        <v>AF-CGR-20</v>
      </c>
      <c r="E317" s="29" t="s">
        <v>253</v>
      </c>
      <c r="F317" s="29" t="s">
        <v>1187</v>
      </c>
      <c r="G317"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17"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17" s="43" t="s">
        <v>1217</v>
      </c>
      <c r="J317"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7" s="43" t="str">
        <f>MID(Tabla111[[#This Row],[ACTIVIDADES / DESCRIPCIÓN]],1,390)</f>
        <v xml:space="preserve">1.2 Implementar el punto de control definido para la actividad de publicación de los documentos precontractuales en SECOP II. </v>
      </c>
      <c r="L317" s="44" t="str">
        <f>MID(Tabla111[[#This Row],[UNIDAD DE MEDIDA]],1,9)</f>
        <v>Correo el</v>
      </c>
      <c r="M317" s="193" t="s">
        <v>464</v>
      </c>
      <c r="N317" s="194">
        <v>45170</v>
      </c>
      <c r="O317" s="194">
        <v>45199</v>
      </c>
      <c r="P317" s="12">
        <f t="shared" si="22"/>
        <v>4.0999999999999996</v>
      </c>
      <c r="Q317" s="184"/>
      <c r="R317" s="185">
        <f t="shared" si="23"/>
        <v>0</v>
      </c>
      <c r="S317" s="12">
        <f t="shared" si="24"/>
        <v>0</v>
      </c>
      <c r="T317" s="12">
        <f t="shared" si="20"/>
        <v>0</v>
      </c>
      <c r="U317" s="8">
        <f t="shared" si="21"/>
        <v>0</v>
      </c>
      <c r="V317" s="168"/>
      <c r="W317" s="9"/>
      <c r="X317" s="9"/>
    </row>
    <row r="318" spans="1:24" ht="106.5" customHeight="1">
      <c r="A318" s="29" t="s">
        <v>25</v>
      </c>
      <c r="B318" s="29" t="s">
        <v>36</v>
      </c>
      <c r="C318" s="29">
        <v>2022</v>
      </c>
      <c r="D318" s="18" t="str">
        <f>MID(Tabla111[[#This Row],[NO. CONSECUTIVO HALLAZGO
(CÓD. ICBF)]],1,9)</f>
        <v>AF-CGR-20</v>
      </c>
      <c r="E318" s="29" t="s">
        <v>253</v>
      </c>
      <c r="F318" s="29" t="s">
        <v>1187</v>
      </c>
      <c r="G318"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18"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18" s="43" t="s">
        <v>1217</v>
      </c>
      <c r="J318"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8" s="43" t="str">
        <f>MID(Tabla111[[#This Row],[ACTIVIDADES / DESCRIPCIÓN]],1,390)</f>
        <v xml:space="preserve">1.3 Verificar la implementación del punto de control definido para la actividad de publicación de los documentos precontractuales en SECOP II. </v>
      </c>
      <c r="L318" s="44" t="str">
        <f>MID(Tabla111[[#This Row],[UNIDAD DE MEDIDA]],1,9)</f>
        <v>Acta de r</v>
      </c>
      <c r="M318" s="193" t="s">
        <v>464</v>
      </c>
      <c r="N318" s="194">
        <v>45200</v>
      </c>
      <c r="O318" s="194">
        <v>45322</v>
      </c>
      <c r="P318" s="12">
        <f t="shared" si="22"/>
        <v>17.399999999999999</v>
      </c>
      <c r="Q318" s="184"/>
      <c r="R318" s="185">
        <f t="shared" si="23"/>
        <v>0</v>
      </c>
      <c r="S318" s="12">
        <f t="shared" si="24"/>
        <v>0</v>
      </c>
      <c r="T318" s="12">
        <f t="shared" si="20"/>
        <v>0</v>
      </c>
      <c r="U318" s="8">
        <f t="shared" si="21"/>
        <v>0</v>
      </c>
      <c r="V318" s="168"/>
      <c r="W318" s="9"/>
      <c r="X318" s="9"/>
    </row>
    <row r="319" spans="1:24" ht="106.5" customHeight="1">
      <c r="A319" s="29" t="s">
        <v>25</v>
      </c>
      <c r="B319" s="29" t="s">
        <v>36</v>
      </c>
      <c r="C319" s="29">
        <v>2022</v>
      </c>
      <c r="D319" s="18" t="str">
        <f>MID(Tabla111[[#This Row],[NO. CONSECUTIVO HALLAZGO
(CÓD. ICBF)]],1,9)</f>
        <v>AF-CGR-20</v>
      </c>
      <c r="E319" s="29" t="s">
        <v>253</v>
      </c>
      <c r="F319" s="29" t="s">
        <v>1187</v>
      </c>
      <c r="G319"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19"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19" s="43" t="s">
        <v>1217</v>
      </c>
      <c r="J319" s="19" t="str">
        <f>MID(Tabla111[[#This Row],[ACCIÓN DE MEJORA]],1,390)</f>
        <v>En relación con la etapa precontractual en cabeza de la SGD - DCO, se establece la correspondiente acción de mejora:
1. Establecer punto de control en la actividad de publicación de los documentos precontractuales en SECOP II.</v>
      </c>
      <c r="K319" s="43" t="str">
        <f>MID(Tabla111[[#This Row],[ACTIVIDADES / DESCRIPCIÓN]],1,390)</f>
        <v>1.4 Realizar seguimiento mensual al punto de control implementado</v>
      </c>
      <c r="L319" s="44" t="str">
        <f>MID(Tabla111[[#This Row],[UNIDAD DE MEDIDA]],1,9)</f>
        <v>Correo el</v>
      </c>
      <c r="M319" s="193" t="s">
        <v>1260</v>
      </c>
      <c r="N319" s="194">
        <v>45200</v>
      </c>
      <c r="O319" s="194">
        <v>45322</v>
      </c>
      <c r="P319" s="12">
        <f t="shared" si="22"/>
        <v>17.399999999999999</v>
      </c>
      <c r="Q319" s="184"/>
      <c r="R319" s="185">
        <f t="shared" si="23"/>
        <v>0</v>
      </c>
      <c r="S319" s="12">
        <f t="shared" si="24"/>
        <v>0</v>
      </c>
      <c r="T319" s="12">
        <f t="shared" si="20"/>
        <v>0</v>
      </c>
      <c r="U319" s="8">
        <f t="shared" si="21"/>
        <v>0</v>
      </c>
      <c r="V319" s="168"/>
      <c r="W319" s="9"/>
      <c r="X319" s="9"/>
    </row>
    <row r="320" spans="1:24" ht="106.5" customHeight="1">
      <c r="A320" s="29" t="s">
        <v>25</v>
      </c>
      <c r="B320" s="29" t="s">
        <v>36</v>
      </c>
      <c r="C320" s="29">
        <v>2022</v>
      </c>
      <c r="D320" s="18" t="str">
        <f>MID(Tabla111[[#This Row],[NO. CONSECUTIVO HALLAZGO
(CÓD. ICBF)]],1,9)</f>
        <v>AF-CGR-20</v>
      </c>
      <c r="E320" s="29" t="s">
        <v>253</v>
      </c>
      <c r="F320" s="29" t="s">
        <v>1187</v>
      </c>
      <c r="G320"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0"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0" s="43" t="s">
        <v>1217</v>
      </c>
      <c r="J320"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20" s="43" t="str">
        <f>MID(Tabla111[[#This Row],[ACTIVIDADES / DESCRIPCIÓN]],1,390)</f>
        <v>2.1 Solicitar a la Dirección Financiera establecer en sus procedimientos para pago el requisito de la publicación en SECOP II de los documentos informe del supervisor - órden de desembolso e Informe del contratista</v>
      </c>
      <c r="L320" s="44" t="str">
        <f>MID(Tabla111[[#This Row],[UNIDAD DE MEDIDA]],1,9)</f>
        <v>2.1 Memor</v>
      </c>
      <c r="M320" s="193">
        <v>1</v>
      </c>
      <c r="N320" s="194">
        <v>45139</v>
      </c>
      <c r="O320" s="194">
        <v>45199</v>
      </c>
      <c r="P320" s="12">
        <f t="shared" si="22"/>
        <v>8.6</v>
      </c>
      <c r="Q320" s="184"/>
      <c r="R320" s="185">
        <f t="shared" si="23"/>
        <v>0</v>
      </c>
      <c r="S320" s="12">
        <f t="shared" si="24"/>
        <v>0</v>
      </c>
      <c r="T320" s="12">
        <f t="shared" si="20"/>
        <v>0</v>
      </c>
      <c r="U320" s="8">
        <f t="shared" si="21"/>
        <v>0</v>
      </c>
      <c r="V320" s="168"/>
      <c r="W320" s="9"/>
      <c r="X320" s="9"/>
    </row>
    <row r="321" spans="1:24" ht="106.5" customHeight="1">
      <c r="A321" s="29" t="s">
        <v>25</v>
      </c>
      <c r="B321" s="29" t="s">
        <v>36</v>
      </c>
      <c r="C321" s="29">
        <v>2022</v>
      </c>
      <c r="D321" s="18" t="str">
        <f>MID(Tabla111[[#This Row],[NO. CONSECUTIVO HALLAZGO
(CÓD. ICBF)]],1,9)</f>
        <v>AF-CGR-20</v>
      </c>
      <c r="E321" s="29" t="s">
        <v>253</v>
      </c>
      <c r="F321" s="29" t="s">
        <v>1187</v>
      </c>
      <c r="G321"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1"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1" s="43" t="s">
        <v>1217</v>
      </c>
      <c r="J321" s="19" t="str">
        <f>MID(Tabla111[[#This Row],[ACCIÓN DE MEJORA]],1,390)</f>
        <v xml:space="preserve">En relación con la etapa precontractual en cabeza de la SGD - DCO, se establece la correspondiente acción de mejora:
2. Establecer herramienta o actividad que fortalezca la publicación de documentos de ejecución en SECOP II </v>
      </c>
      <c r="K321" s="43" t="str">
        <f>MID(Tabla111[[#This Row],[ACTIVIDADES / DESCRIPCIÓN]],1,390)</f>
        <v>2.2 Reiterar solicitud realizada a la Dirección Financiera</v>
      </c>
      <c r="L321" s="44" t="str">
        <f>MID(Tabla111[[#This Row],[UNIDAD DE MEDIDA]],1,9)</f>
        <v>Correo el</v>
      </c>
      <c r="M321" s="193">
        <v>1</v>
      </c>
      <c r="N321" s="194">
        <v>45200</v>
      </c>
      <c r="O321" s="194">
        <v>45291</v>
      </c>
      <c r="P321" s="12">
        <f t="shared" si="22"/>
        <v>13</v>
      </c>
      <c r="Q321" s="184"/>
      <c r="R321" s="185">
        <f t="shared" si="23"/>
        <v>0</v>
      </c>
      <c r="S321" s="12">
        <f t="shared" si="24"/>
        <v>0</v>
      </c>
      <c r="T321" s="12">
        <f t="shared" si="20"/>
        <v>0</v>
      </c>
      <c r="U321" s="8">
        <f t="shared" si="21"/>
        <v>0</v>
      </c>
      <c r="V321" s="168"/>
      <c r="W321" s="9"/>
      <c r="X321" s="9"/>
    </row>
    <row r="322" spans="1:24" ht="106.5" customHeight="1">
      <c r="A322" s="29" t="s">
        <v>25</v>
      </c>
      <c r="B322" s="29" t="s">
        <v>36</v>
      </c>
      <c r="C322" s="29">
        <v>2022</v>
      </c>
      <c r="D322" s="18" t="str">
        <f>MID(Tabla111[[#This Row],[NO. CONSECUTIVO HALLAZGO
(CÓD. ICBF)]],1,9)</f>
        <v>AF-CGR-20</v>
      </c>
      <c r="E322" s="29" t="s">
        <v>253</v>
      </c>
      <c r="F322" s="29" t="s">
        <v>1187</v>
      </c>
      <c r="G322"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2"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2" s="43" t="s">
        <v>1217</v>
      </c>
      <c r="J322" s="19" t="str">
        <f>MID(Tabla111[[#This Row],[ACCIÓN DE MEJORA]],1,390)</f>
        <v>En relación con la etapa precontractual en cabeza de la SGD - DCO, se establece la correspondiente acción de mejora:
3. Expedir lineamiento para la actividad de publicación de documentos de la etapa precontractual en la TVEC.</v>
      </c>
      <c r="K322" s="43" t="str">
        <f>MID(Tabla111[[#This Row],[ACTIVIDADES / DESCRIPCIÓN]],1,390)</f>
        <v xml:space="preserve">3.1 Definir lineamiento para la debida publicación de documentos de la etapa precontractual en la TVEC. </v>
      </c>
      <c r="L322" s="44" t="str">
        <f>MID(Tabla111[[#This Row],[UNIDAD DE MEDIDA]],1,9)</f>
        <v>Documento</v>
      </c>
      <c r="M322" s="193">
        <v>1</v>
      </c>
      <c r="N322" s="194">
        <v>45139</v>
      </c>
      <c r="O322" s="194">
        <v>45230</v>
      </c>
      <c r="P322" s="12">
        <f t="shared" si="22"/>
        <v>13</v>
      </c>
      <c r="Q322" s="184"/>
      <c r="R322" s="185">
        <f t="shared" si="23"/>
        <v>0</v>
      </c>
      <c r="S322" s="12">
        <f t="shared" si="24"/>
        <v>0</v>
      </c>
      <c r="T322" s="12">
        <f t="shared" si="20"/>
        <v>0</v>
      </c>
      <c r="U322" s="8">
        <f t="shared" si="21"/>
        <v>0</v>
      </c>
      <c r="V322" s="168"/>
      <c r="W322" s="9"/>
      <c r="X322" s="9"/>
    </row>
    <row r="323" spans="1:24" ht="106.5" customHeight="1">
      <c r="A323" s="29" t="s">
        <v>25</v>
      </c>
      <c r="B323" s="29" t="s">
        <v>36</v>
      </c>
      <c r="C323" s="29">
        <v>2022</v>
      </c>
      <c r="D323" s="18" t="str">
        <f>MID(Tabla111[[#This Row],[NO. CONSECUTIVO HALLAZGO
(CÓD. ICBF)]],1,9)</f>
        <v>AF-CGR-20</v>
      </c>
      <c r="E323" s="29" t="s">
        <v>253</v>
      </c>
      <c r="F323" s="29" t="s">
        <v>1187</v>
      </c>
      <c r="G323"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3"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3" s="43" t="s">
        <v>1217</v>
      </c>
      <c r="J323" s="19" t="str">
        <f>MID(Tabla111[[#This Row],[ACCIÓN DE MEJORA]],1,390)</f>
        <v>En relación con la etapa precontractual en cabeza de la SGD - DCO, se establece la correspondiente acción de mejora:
3. Expedir lineamiento para la actividad de publicación de documentos de la etapa precontractual en la TVEC.</v>
      </c>
      <c r="K323" s="43" t="str">
        <f>MID(Tabla111[[#This Row],[ACTIVIDADES / DESCRIPCIÓN]],1,390)</f>
        <v>3.2 Implementar al interior de la DCO el lineamiento para la debida publicación de documentos de la etapa precontractual en la TVEC.</v>
      </c>
      <c r="L323" s="44" t="str">
        <f>MID(Tabla111[[#This Row],[UNIDAD DE MEDIDA]],1,9)</f>
        <v>Correo el</v>
      </c>
      <c r="M323" s="193">
        <v>4</v>
      </c>
      <c r="N323" s="194">
        <v>45200</v>
      </c>
      <c r="O323" s="194">
        <v>45504</v>
      </c>
      <c r="P323" s="12">
        <f t="shared" si="22"/>
        <v>43.4</v>
      </c>
      <c r="Q323" s="184"/>
      <c r="R323" s="185">
        <f t="shared" si="23"/>
        <v>0</v>
      </c>
      <c r="S323" s="12">
        <f t="shared" si="24"/>
        <v>0</v>
      </c>
      <c r="T323" s="12">
        <f t="shared" si="20"/>
        <v>0</v>
      </c>
      <c r="U323" s="8">
        <f t="shared" si="21"/>
        <v>0</v>
      </c>
      <c r="V323" s="168"/>
      <c r="W323" s="9"/>
      <c r="X323" s="9"/>
    </row>
    <row r="324" spans="1:24" ht="106.5" customHeight="1">
      <c r="A324" s="29" t="s">
        <v>25</v>
      </c>
      <c r="B324" s="29" t="s">
        <v>36</v>
      </c>
      <c r="C324" s="29">
        <v>2022</v>
      </c>
      <c r="D324" s="18" t="str">
        <f>MID(Tabla111[[#This Row],[NO. CONSECUTIVO HALLAZGO
(CÓD. ICBF)]],1,9)</f>
        <v>AF-CGR-20</v>
      </c>
      <c r="E324" s="29" t="s">
        <v>253</v>
      </c>
      <c r="F324" s="29" t="s">
        <v>1187</v>
      </c>
      <c r="G324"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4"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4" s="43" t="s">
        <v>1217</v>
      </c>
      <c r="J324" s="19" t="str">
        <f>MID(Tabla111[[#This Row],[ACCIÓN DE MEJORA]],1,390)</f>
        <v>En relación con la etapa precontractual en cabeza de la SGD - DCO, se establece la correspondiente acción de mejora:
3. Expedir lineamiento para la actividad de publicación de documentos de la etapa precontractual en la TVEC.</v>
      </c>
      <c r="K324" s="43" t="str">
        <f>MID(Tabla111[[#This Row],[ACTIVIDADES / DESCRIPCIÓN]],1,390)</f>
        <v xml:space="preserve">3.3 Verificar la implementación del lineamiento establecido para la debida publicación de documentos de la etapa precontractual en la TVEC. </v>
      </c>
      <c r="L324" s="44" t="str">
        <f>MID(Tabla111[[#This Row],[UNIDAD DE MEDIDA]],1,9)</f>
        <v>Acta</v>
      </c>
      <c r="M324" s="193">
        <v>3</v>
      </c>
      <c r="N324" s="194">
        <v>45231</v>
      </c>
      <c r="O324" s="194">
        <v>45504</v>
      </c>
      <c r="P324" s="12">
        <f t="shared" si="22"/>
        <v>39</v>
      </c>
      <c r="Q324" s="184"/>
      <c r="R324" s="185">
        <f t="shared" si="23"/>
        <v>0</v>
      </c>
      <c r="S324" s="12">
        <f t="shared" si="24"/>
        <v>0</v>
      </c>
      <c r="T324" s="12">
        <f t="shared" si="20"/>
        <v>0</v>
      </c>
      <c r="U324" s="8">
        <f t="shared" si="21"/>
        <v>0</v>
      </c>
      <c r="V324" s="168"/>
      <c r="W324" s="9"/>
      <c r="X324" s="9"/>
    </row>
    <row r="325" spans="1:24" ht="106.5" customHeight="1">
      <c r="A325" s="29" t="s">
        <v>25</v>
      </c>
      <c r="B325" s="29" t="s">
        <v>36</v>
      </c>
      <c r="C325" s="29">
        <v>2022</v>
      </c>
      <c r="D325" s="18" t="str">
        <f>MID(Tabla111[[#This Row],[NO. CONSECUTIVO HALLAZGO
(CÓD. ICBF)]],1,9)</f>
        <v>AF-CGR-20</v>
      </c>
      <c r="E325" s="29" t="s">
        <v>253</v>
      </c>
      <c r="F325" s="29" t="s">
        <v>1187</v>
      </c>
      <c r="G325"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5"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5" s="43" t="s">
        <v>1217</v>
      </c>
      <c r="J325" s="19" t="str">
        <f>MID(Tabla111[[#This Row],[ACCIÓN DE MEJORA]],1,390)</f>
        <v>En relación con la etapa precontractual en cabeza de la SGD - DCO, se establece la correspondiente acción de mejora:
4. Expedir lineamiento para la publicación de los documentos de ejecución para las órdenes de compra gestionadas en la TVEC.</v>
      </c>
      <c r="K325" s="43" t="str">
        <f>MID(Tabla111[[#This Row],[ACTIVIDADES / DESCRIPCIÓN]],1,390)</f>
        <v xml:space="preserve">4.1 Definir lineamiento para la publicación de los documentos de ejecución para las órdenes de compra gestionadas en la TVEC. </v>
      </c>
      <c r="L325" s="44" t="str">
        <f>MID(Tabla111[[#This Row],[UNIDAD DE MEDIDA]],1,9)</f>
        <v>Documento</v>
      </c>
      <c r="M325" s="193">
        <v>1</v>
      </c>
      <c r="N325" s="194">
        <v>45139</v>
      </c>
      <c r="O325" s="194">
        <v>45230</v>
      </c>
      <c r="P325" s="12">
        <f t="shared" si="22"/>
        <v>13</v>
      </c>
      <c r="Q325" s="184"/>
      <c r="R325" s="185">
        <f t="shared" si="23"/>
        <v>0</v>
      </c>
      <c r="S325" s="12">
        <f t="shared" si="24"/>
        <v>0</v>
      </c>
      <c r="T325" s="12">
        <f t="shared" si="20"/>
        <v>0</v>
      </c>
      <c r="U325" s="8">
        <f t="shared" si="21"/>
        <v>0</v>
      </c>
      <c r="V325" s="168"/>
      <c r="W325" s="9"/>
      <c r="X325" s="9"/>
    </row>
    <row r="326" spans="1:24" ht="106.5" customHeight="1">
      <c r="A326" s="29" t="s">
        <v>25</v>
      </c>
      <c r="B326" s="29" t="s">
        <v>36</v>
      </c>
      <c r="C326" s="29">
        <v>2022</v>
      </c>
      <c r="D326" s="18" t="str">
        <f>MID(Tabla111[[#This Row],[NO. CONSECUTIVO HALLAZGO
(CÓD. ICBF)]],1,9)</f>
        <v>AF-CGR-20</v>
      </c>
      <c r="E326" s="29" t="s">
        <v>253</v>
      </c>
      <c r="F326" s="29" t="s">
        <v>1187</v>
      </c>
      <c r="G326"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6"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6" s="43" t="s">
        <v>1217</v>
      </c>
      <c r="J326" s="19" t="str">
        <f>MID(Tabla111[[#This Row],[ACCIÓN DE MEJORA]],1,390)</f>
        <v>En relación con la etapa precontractual en cabeza de la SGD - DCO, se establece la correspondiente acción de mejora:
4. Expedir lineamiento para la publicación de los documentos de ejecución para las órdenes de compra gestionadas en la TVEC.</v>
      </c>
      <c r="K326" s="43" t="str">
        <f>MID(Tabla111[[#This Row],[ACTIVIDADES / DESCRIPCIÓN]],1,390)</f>
        <v xml:space="preserve">4.2 Remitir periódicamente el lineamiento establecido para la publicación de los documentos de ejecución de las órdenes de compra gestionadas en la TVEC. </v>
      </c>
      <c r="L326" s="44" t="str">
        <f>MID(Tabla111[[#This Row],[UNIDAD DE MEDIDA]],1,9)</f>
        <v>Correo el</v>
      </c>
      <c r="M326" s="193">
        <v>3</v>
      </c>
      <c r="N326" s="211">
        <v>45231</v>
      </c>
      <c r="O326" s="194">
        <v>45504</v>
      </c>
      <c r="P326" s="12">
        <f t="shared" si="22"/>
        <v>39</v>
      </c>
      <c r="Q326" s="184"/>
      <c r="R326" s="185">
        <f t="shared" si="23"/>
        <v>0</v>
      </c>
      <c r="S326" s="12">
        <f t="shared" si="24"/>
        <v>0</v>
      </c>
      <c r="T326" s="12">
        <f t="shared" si="20"/>
        <v>0</v>
      </c>
      <c r="U326" s="8">
        <f t="shared" si="21"/>
        <v>0</v>
      </c>
      <c r="V326" s="168"/>
      <c r="W326" s="9"/>
      <c r="X326" s="9"/>
    </row>
    <row r="327" spans="1:24" ht="106.5" customHeight="1">
      <c r="A327" s="29" t="s">
        <v>25</v>
      </c>
      <c r="B327" s="29" t="s">
        <v>36</v>
      </c>
      <c r="C327" s="29">
        <v>2022</v>
      </c>
      <c r="D327" s="18" t="str">
        <f>MID(Tabla111[[#This Row],[NO. CONSECUTIVO HALLAZGO
(CÓD. ICBF)]],1,9)</f>
        <v>AF-CGR-20</v>
      </c>
      <c r="E327" s="29" t="s">
        <v>253</v>
      </c>
      <c r="F327" s="29" t="s">
        <v>1187</v>
      </c>
      <c r="G327"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7"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27" s="43" t="s">
        <v>1217</v>
      </c>
      <c r="J327" s="19" t="str">
        <f>MID(Tabla111[[#This Row],[ACCIÓN DE MEJORA]],1,390)</f>
        <v>En relación con la etapa precontractual en cabeza de la SGD - DCO, se establece la correspondiente acción de mejora:
4. Expedir lineamiento para la publicación de los documentos de ejecución para las órdenes de compra gestionadas en la TVEC.</v>
      </c>
      <c r="K327" s="43" t="str">
        <f>MID(Tabla111[[#This Row],[ACTIVIDADES / DESCRIPCIÓN]],1,390)</f>
        <v>4.3 Verificar la remisión periódica del lineamiento establecido para la publicación de los documentos de ejecución para las órdenes de compra gestionadas en la TVEC.</v>
      </c>
      <c r="L327" s="44" t="str">
        <f>MID(Tabla111[[#This Row],[UNIDAD DE MEDIDA]],1,9)</f>
        <v>Correo el</v>
      </c>
      <c r="M327" s="193">
        <v>3</v>
      </c>
      <c r="N327" s="211">
        <v>45231</v>
      </c>
      <c r="O327" s="194">
        <v>45504</v>
      </c>
      <c r="P327" s="12">
        <f t="shared" si="22"/>
        <v>39</v>
      </c>
      <c r="Q327" s="184"/>
      <c r="R327" s="185">
        <f t="shared" si="23"/>
        <v>0</v>
      </c>
      <c r="S327" s="12">
        <f t="shared" si="24"/>
        <v>0</v>
      </c>
      <c r="T327" s="12">
        <f t="shared" si="20"/>
        <v>0</v>
      </c>
      <c r="U327" s="8">
        <f t="shared" si="21"/>
        <v>0</v>
      </c>
      <c r="V327" s="168"/>
      <c r="W327" s="9"/>
      <c r="X327" s="9"/>
    </row>
    <row r="328" spans="1:24" ht="106.5" customHeight="1">
      <c r="A328" s="18" t="s">
        <v>25</v>
      </c>
      <c r="B328" s="18" t="s">
        <v>36</v>
      </c>
      <c r="C328" s="18">
        <v>2022</v>
      </c>
      <c r="D328" s="18" t="str">
        <f>MID(Tabla111[[#This Row],[NO. CONSECUTIVO HALLAZGO
(CÓD. ICBF)]],1,9)</f>
        <v>AF-CGR-20</v>
      </c>
      <c r="E328" s="18" t="s">
        <v>253</v>
      </c>
      <c r="F328" s="18" t="s">
        <v>1216</v>
      </c>
      <c r="G328"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28" s="19" t="str">
        <f>MID(Tabla111[[#This Row],[CAUSA DEL HALLAZGO]],1,390)</f>
        <v>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vigente y una abierta contradicción del principio constitucional de pu</v>
      </c>
      <c r="I328" s="186" t="s">
        <v>1279</v>
      </c>
      <c r="J328" s="19" t="str">
        <f>MID(Tabla111[[#This Row],[ACCIÓN DE MEJORA]],1,390)</f>
        <v>En cumplimiento del seguimiento contractual y presupuestal, acordar con los responsables de la supervisión, reuniones de seguimiento y alertas sobre los recursos ejecutados y así poder cargar en el portal web del Sistema Electrónico de Contratación Pública SECOP II las evidencias correspondientes. En verificación con la Dirección de Contratación.</v>
      </c>
      <c r="K328" s="43" t="str">
        <f>MID(Tabla111[[#This Row],[ACTIVIDADES / DESCRIPCIÓN]],1,390)</f>
        <v>En estos espacios, revisar las alertas de seguimiento a la ejecución contractual y presupuestal, para con el aval de todos los supervisores realizar el cargue de información antes de finalizar la vigencia.</v>
      </c>
      <c r="L328" s="44" t="str">
        <f>MID(Tabla111[[#This Row],[UNIDAD DE MEDIDA]],1,9)</f>
        <v>Numero de</v>
      </c>
      <c r="M328" s="193">
        <v>2</v>
      </c>
      <c r="N328" s="212">
        <v>45170</v>
      </c>
      <c r="O328" s="212">
        <v>45291</v>
      </c>
      <c r="P328" s="8">
        <f t="shared" si="22"/>
        <v>17.3</v>
      </c>
      <c r="Q328" s="166"/>
      <c r="R328" s="167">
        <f t="shared" si="23"/>
        <v>0</v>
      </c>
      <c r="S328" s="8">
        <f t="shared" si="24"/>
        <v>0</v>
      </c>
      <c r="T328" s="8">
        <f t="shared" si="20"/>
        <v>0</v>
      </c>
      <c r="U328" s="8">
        <f t="shared" si="21"/>
        <v>0</v>
      </c>
      <c r="V328" s="168"/>
      <c r="W328" s="9"/>
      <c r="X328" s="9"/>
    </row>
    <row r="329" spans="1:24" ht="106.5" customHeight="1">
      <c r="A329" s="18" t="s">
        <v>25</v>
      </c>
      <c r="B329" s="18" t="s">
        <v>309</v>
      </c>
      <c r="C329" s="18">
        <v>2019</v>
      </c>
      <c r="D329" s="18" t="str">
        <f>MID(Tabla111[[#This Row],[NO. CONSECUTIVO HALLAZGO
(CÓD. ICBF)]],1,9)</f>
        <v>AF-CGR-20</v>
      </c>
      <c r="E329" s="18" t="s">
        <v>311</v>
      </c>
      <c r="F329" s="18" t="s">
        <v>312</v>
      </c>
      <c r="G329" s="19" t="str">
        <f>MID(Tabla111[[#This Row],[DESCRIPCIÓN DEL HALLAZGO]],1,390)</f>
        <v xml:space="preserve">HALLAZGO 35.      Principio de publicidad en la contratación – Dirección General – H3 Cas H5 San.   CASANARE
2.	Publicidad en el SECOP Regional Casanare
En la revisión del contrato de aporte 066 del 18 de enero de 2019 celebrado entre el ICBF regional Casanare y Asociación Morichal Para El Desarrollo De Programas Sociales ASOMORICHAL, con el objeto de “Prestar el servicio de centros de </v>
      </c>
      <c r="H329"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29" s="19" t="s">
        <v>315</v>
      </c>
      <c r="J329" s="19" t="str">
        <f>MID(Tabla111[[#This Row],[ACCIÓN DE MEJORA]],1,390)</f>
        <v>Realizar diferentes etapas de control en el marco de los procesos precontractuales, contractuales y postcontractual es   por parte de los responsables de cada etapa contractual y equipos  de acompañamiento y seguimiento misional.</v>
      </c>
      <c r="K329" s="43" t="str">
        <f>MID(Tabla111[[#This Row],[ACTIVIDADES / DESCRIPCIÓN]],1,390)</f>
        <v xml:space="preserve">* Revisión  y verificación del 100% de los  contratos suscritos  durante la vigencia 2023 frente a los documentos precontractuales y contractuales publicados en el Secop II
</v>
      </c>
      <c r="L329" s="44" t="str">
        <f>MID(Tabla111[[#This Row],[UNIDAD DE MEDIDA]],1,9)</f>
        <v>Informe d</v>
      </c>
      <c r="M329" s="193">
        <v>1</v>
      </c>
      <c r="N329" s="195">
        <v>45139</v>
      </c>
      <c r="O329" s="195">
        <v>45275</v>
      </c>
      <c r="P329" s="18">
        <f t="shared" si="22"/>
        <v>19.399999999999999</v>
      </c>
      <c r="Q329" s="166"/>
      <c r="R329" s="167">
        <f t="shared" si="23"/>
        <v>0</v>
      </c>
      <c r="S329" s="8">
        <f t="shared" si="24"/>
        <v>0</v>
      </c>
      <c r="T329" s="8">
        <f t="shared" si="20"/>
        <v>0</v>
      </c>
      <c r="U329" s="8">
        <f t="shared" si="21"/>
        <v>0</v>
      </c>
      <c r="V329" s="168"/>
      <c r="W329" s="9"/>
      <c r="X329" s="9"/>
    </row>
    <row r="330" spans="1:24" ht="106.5" customHeight="1">
      <c r="A330" s="18" t="s">
        <v>25</v>
      </c>
      <c r="B330" s="18" t="s">
        <v>309</v>
      </c>
      <c r="C330" s="18">
        <v>2019</v>
      </c>
      <c r="D330" s="18" t="str">
        <f>MID(Tabla111[[#This Row],[NO. CONSECUTIVO HALLAZGO
(CÓD. ICBF)]],1,9)</f>
        <v>AF-CGR-20</v>
      </c>
      <c r="E330" s="18" t="s">
        <v>311</v>
      </c>
      <c r="F330" s="18" t="s">
        <v>312</v>
      </c>
      <c r="G330" s="19" t="str">
        <f>MID(Tabla111[[#This Row],[DESCRIPCIÓN DEL HALLAZGO]],1,390)</f>
        <v xml:space="preserve">HALLAZGO 35.      Principio de publicidad en la contratación – Dirección General – H3 Cas H5 San.   CASANARE
2.	Publicidad en el SECOP Regional Casanare
En la revisión del contrato de aporte 066 del 18 de enero de 2019 celebrado entre el ICBF regional Casanare y Asociación Morichal Para El Desarrollo De Programas Sociales ASOMORICHAL, con el objeto de “Prestar el servicio de centros de </v>
      </c>
      <c r="H330"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0" s="19" t="s">
        <v>315</v>
      </c>
      <c r="J330" s="19" t="str">
        <f>MID(Tabla111[[#This Row],[ACCIÓN DE MEJORA]],1,390)</f>
        <v>Realizar diferentes etapas de control en el marco de los procesos precontractuales, contractuales y postcontractual es   por parte de los responsables de cada etapa contractual y equipos  de acompañamiento y seguimiento misional.</v>
      </c>
      <c r="K330" s="43" t="str">
        <f>MID(Tabla111[[#This Row],[ACTIVIDADES / DESCRIPCIÓN]],1,390)</f>
        <v xml:space="preserve">
* Socialización de  resultados de verficación a supervisores del contrato y grupo juridico </v>
      </c>
      <c r="L330" s="44" t="str">
        <f>MID(Tabla111[[#This Row],[UNIDAD DE MEDIDA]],1,9)</f>
        <v xml:space="preserve">
Actas de</v>
      </c>
      <c r="M330" s="193">
        <v>1</v>
      </c>
      <c r="N330" s="195">
        <v>45139</v>
      </c>
      <c r="O330" s="195">
        <v>45275</v>
      </c>
      <c r="P330" s="18">
        <f t="shared" si="22"/>
        <v>19.399999999999999</v>
      </c>
      <c r="Q330" s="166"/>
      <c r="R330" s="167">
        <f t="shared" si="23"/>
        <v>0</v>
      </c>
      <c r="S330" s="8">
        <f t="shared" si="24"/>
        <v>0</v>
      </c>
      <c r="T330" s="8">
        <f t="shared" si="20"/>
        <v>0</v>
      </c>
      <c r="U330" s="8">
        <f t="shared" si="21"/>
        <v>0</v>
      </c>
      <c r="V330" s="168"/>
      <c r="W330" s="9"/>
      <c r="X330" s="9"/>
    </row>
    <row r="331" spans="1:24" ht="106.5" customHeight="1">
      <c r="A331" s="50" t="s">
        <v>25</v>
      </c>
      <c r="B331" s="50" t="s">
        <v>36</v>
      </c>
      <c r="C331" s="50">
        <v>2022</v>
      </c>
      <c r="D331" s="18" t="str">
        <f>MID(Tabla111[[#This Row],[NO. CONSECUTIVO HALLAZGO
(CÓD. ICBF)]],1,9)</f>
        <v>AF-CGR-20</v>
      </c>
      <c r="E331" s="50" t="s">
        <v>470</v>
      </c>
      <c r="F331" s="50" t="s">
        <v>471</v>
      </c>
      <c r="G331"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331" s="19" t="str">
        <f>MID(Tabla111[[#This Row],[CAUSA DEL HALLAZGO]],1,390)</f>
        <v>Lo anterior se genera por deficiencias en la planeación de las labores de supervisión, en lo referente a la liberación de los recursos inejecutados y seguimiento a la ejecución presupuestal de los mismos.</v>
      </c>
      <c r="I331" s="56" t="s">
        <v>474</v>
      </c>
      <c r="J331" s="19" t="str">
        <f>MID(Tabla111[[#This Row],[ACCIÓN DE MEJORA]],1,390)</f>
        <v>Fortalecer y controlar el proceso de seguimiento y acompañamiento a la Regional ICBF Valle del Cauca la ejecución presupuestal .</v>
      </c>
      <c r="K331" s="43" t="str">
        <f>MID(Tabla111[[#This Row],[ACTIVIDADES / DESCRIPCIÓN]],1,390)</f>
        <v xml:space="preserve">1. Realizar seguimiento a la ejecución financiera a través de matriz  de reporte de saldos no ejecutados, ejcución de contratartida y destinación del rubro de gastos administrativos.
</v>
      </c>
      <c r="L331" s="44" t="str">
        <f>MID(Tabla111[[#This Row],[UNIDAD DE MEDIDA]],1,9)</f>
        <v>Matriz de</v>
      </c>
      <c r="M331" s="193">
        <v>6</v>
      </c>
      <c r="N331" s="195">
        <v>45170</v>
      </c>
      <c r="O331" s="195">
        <v>45535</v>
      </c>
      <c r="P331" s="8">
        <f t="shared" si="22"/>
        <v>52.1</v>
      </c>
      <c r="Q331" s="166"/>
      <c r="R331" s="167">
        <f t="shared" si="23"/>
        <v>0</v>
      </c>
      <c r="S331" s="8">
        <f t="shared" si="24"/>
        <v>0</v>
      </c>
      <c r="T331" s="8">
        <f t="shared" ref="T331:T394" si="25">+IF(O331&lt;=$B$6,S331,0)</f>
        <v>0</v>
      </c>
      <c r="U331" s="8">
        <f t="shared" ref="U331:U394" si="26">+IF($B$6&gt;=O331,P331,0)</f>
        <v>0</v>
      </c>
      <c r="V331" s="168"/>
      <c r="W331" s="9"/>
      <c r="X331" s="9"/>
    </row>
    <row r="332" spans="1:24" ht="106.5" customHeight="1">
      <c r="A332" s="50" t="s">
        <v>25</v>
      </c>
      <c r="B332" s="50" t="s">
        <v>36</v>
      </c>
      <c r="C332" s="50">
        <v>2022</v>
      </c>
      <c r="D332" s="18" t="str">
        <f>MID(Tabla111[[#This Row],[NO. CONSECUTIVO HALLAZGO
(CÓD. ICBF)]],1,9)</f>
        <v>AF-CGR-20</v>
      </c>
      <c r="E332" s="50" t="s">
        <v>470</v>
      </c>
      <c r="F332" s="50" t="s">
        <v>471</v>
      </c>
      <c r="G332" s="19" t="str">
        <f>MID(Tabla111[[#This Row],[DESCRIPCIÓN DEL HALLAZGO]],1,390)</f>
        <v>Hallazgo N° 13. Liberación de Recursos (D) (Valle del Cauca)
Revisados los informes realizados por los supervisores en los contratos de aporte se evidenció que 33 de ellos presentan inejecuciones por $794.619.689, sin que se realizara la respectiva liberación de recursos dentro de la vigencia 2022, con el fin de que la Regional Valle del Cauca pudiera disponer de estos.
Ver Cuadro N° 1</v>
      </c>
      <c r="H332" s="19" t="str">
        <f>MID(Tabla111[[#This Row],[CAUSA DEL HALLAZGO]],1,390)</f>
        <v>Lo anterior se genera por deficiencias en la planeación de las labores de supervisión, en lo referente a la liberación de los recursos inejecutados y seguimiento a la ejecución presupuestal de los mismos.</v>
      </c>
      <c r="I332" s="56" t="s">
        <v>474</v>
      </c>
      <c r="J332" s="19" t="str">
        <f>MID(Tabla111[[#This Row],[ACCIÓN DE MEJORA]],1,390)</f>
        <v>Fortalecer y controlar el proceso de seguimiento y acompañamiento a la Regional ICBF Valle del Cauca la ejecución presupuestal .</v>
      </c>
      <c r="K332" s="43" t="str">
        <f>MID(Tabla111[[#This Row],[ACTIVIDADES / DESCRIPCIÓN]],1,390)</f>
        <v>2. Realizar visita a la Regional ICBF Valle del Cauca para apoyar la implementación y verificación del instrumento de supervisión.</v>
      </c>
      <c r="L332" s="44" t="str">
        <f>MID(Tabla111[[#This Row],[UNIDAD DE MEDIDA]],1,9)</f>
        <v>Acta de r</v>
      </c>
      <c r="M332" s="193">
        <v>1</v>
      </c>
      <c r="N332" s="195">
        <v>45413</v>
      </c>
      <c r="O332" s="195">
        <v>45443</v>
      </c>
      <c r="P332" s="8">
        <f t="shared" ref="P332:P395" si="27">ROUND(((O332-N332)/7),1)</f>
        <v>4.3</v>
      </c>
      <c r="Q332" s="166"/>
      <c r="R332" s="167">
        <f t="shared" ref="R332:R395" si="28">IF(Q332=0,0,+Q332/M332)</f>
        <v>0</v>
      </c>
      <c r="S332" s="8">
        <f t="shared" ref="S332:S395" si="29">ROUND((P332*R332),1)</f>
        <v>0</v>
      </c>
      <c r="T332" s="8">
        <f t="shared" si="25"/>
        <v>0</v>
      </c>
      <c r="U332" s="8">
        <f t="shared" si="26"/>
        <v>0</v>
      </c>
      <c r="V332" s="168"/>
      <c r="W332" s="9"/>
      <c r="X332" s="9"/>
    </row>
    <row r="333" spans="1:24" ht="106.5" customHeight="1">
      <c r="A333" s="50" t="s">
        <v>25</v>
      </c>
      <c r="B333" s="50" t="s">
        <v>36</v>
      </c>
      <c r="C333" s="50">
        <v>2022</v>
      </c>
      <c r="D333" s="18" t="str">
        <f>MID(Tabla111[[#This Row],[NO. CONSECUTIVO HALLAZGO
(CÓD. ICBF)]],1,9)</f>
        <v>AF-CGR-20</v>
      </c>
      <c r="E333" s="50" t="s">
        <v>367</v>
      </c>
      <c r="F333" s="50" t="s">
        <v>471</v>
      </c>
      <c r="G333"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333"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333" s="56" t="s">
        <v>474</v>
      </c>
      <c r="J333" s="19" t="str">
        <f>MID(Tabla111[[#This Row],[ACCIÓN DE MEJORA]],1,390)</f>
        <v>Fortalecer y controlar el proceso de seguimiento y acompañamiento a la Regional ICBF Cauca la ejecución presupuestal .</v>
      </c>
      <c r="K333" s="43" t="str">
        <f>MID(Tabla111[[#This Row],[ACTIVIDADES / DESCRIPCIÓN]],1,390)</f>
        <v xml:space="preserve">1. Realizar seguimiento a la ejecución financiera a través de matriz  de reporte de saldos no ejecutados, ejcución de contratartida y destinación del rubro de gastos administrativos.
</v>
      </c>
      <c r="L333" s="44" t="str">
        <f>MID(Tabla111[[#This Row],[UNIDAD DE MEDIDA]],1,9)</f>
        <v>Matriz de</v>
      </c>
      <c r="M333" s="193">
        <v>6</v>
      </c>
      <c r="N333" s="195">
        <v>45170</v>
      </c>
      <c r="O333" s="195">
        <v>45535</v>
      </c>
      <c r="P333" s="8">
        <f t="shared" si="27"/>
        <v>52.1</v>
      </c>
      <c r="Q333" s="166"/>
      <c r="R333" s="167">
        <f t="shared" si="28"/>
        <v>0</v>
      </c>
      <c r="S333" s="8">
        <f t="shared" si="29"/>
        <v>0</v>
      </c>
      <c r="T333" s="8">
        <f t="shared" si="25"/>
        <v>0</v>
      </c>
      <c r="U333" s="8">
        <f t="shared" si="26"/>
        <v>0</v>
      </c>
      <c r="V333" s="168"/>
      <c r="W333" s="9"/>
      <c r="X333" s="9"/>
    </row>
    <row r="334" spans="1:24" ht="106.5" customHeight="1">
      <c r="A334" s="50" t="s">
        <v>25</v>
      </c>
      <c r="B334" s="50" t="s">
        <v>36</v>
      </c>
      <c r="C334" s="50">
        <v>2022</v>
      </c>
      <c r="D334" s="18" t="str">
        <f>MID(Tabla111[[#This Row],[NO. CONSECUTIVO HALLAZGO
(CÓD. ICBF)]],1,9)</f>
        <v>AF-CGR-20</v>
      </c>
      <c r="E334" s="50" t="s">
        <v>367</v>
      </c>
      <c r="F334" s="50" t="s">
        <v>471</v>
      </c>
      <c r="G334" s="19" t="str">
        <f>MID(Tabla111[[#This Row],[DESCRIPCIÓN DEL HALLAZGO]],1,390)</f>
        <v>Hallazgo N° 18. Ejecución de Reservas Rezago 2021 (D) (Cauca)
Revisada la información de ejecución presupuestal durante la vigencia 2022 en SIIF Nación (PCI 019 y 110) del rezago presupuestal de reservas del 2021 en gastos de inversión, frente al total constituido en la Regional Cauca por $11.319.650.963 y $193.035.329 con préstamo del BID, y verificados los soportes de constitución y e</v>
      </c>
      <c r="H334" s="19" t="str">
        <f>MID(Tabla111[[#This Row],[CAUSA DEL HALLAZGO]],1,390)</f>
        <v>Situaciones que obedecieron a recursos no ejecutados por los operadores, por no aplicación de lineamientos definidos y procedimiento interno implementado para la solicitud de liberación de recursos, por la ineficiencia e ineficacia en la aplicación de los controles de seguimiento y monitoreo técnico y financiero a cargo de los supervisores y equipos de apoyo en Centros Zonales a los cont</v>
      </c>
      <c r="I334" s="56" t="s">
        <v>474</v>
      </c>
      <c r="J334" s="19" t="str">
        <f>MID(Tabla111[[#This Row],[ACCIÓN DE MEJORA]],1,390)</f>
        <v>Fortalecer y controlar el proceso de seguimiento y acompañamiento a la Regional ICBF Cauca la ejecución presupuestal .</v>
      </c>
      <c r="K334" s="43" t="str">
        <f>MID(Tabla111[[#This Row],[ACTIVIDADES / DESCRIPCIÓN]],1,390)</f>
        <v>2. Realizar visita a la Regional ICBF Cauca para apoyar la implementación y verificación del instrumento de supervisión.</v>
      </c>
      <c r="L334" s="44" t="str">
        <f>MID(Tabla111[[#This Row],[UNIDAD DE MEDIDA]],1,9)</f>
        <v>Acta de r</v>
      </c>
      <c r="M334" s="193">
        <v>1</v>
      </c>
      <c r="N334" s="195">
        <v>45444</v>
      </c>
      <c r="O334" s="195">
        <v>45473</v>
      </c>
      <c r="P334" s="8">
        <f t="shared" si="27"/>
        <v>4.0999999999999996</v>
      </c>
      <c r="Q334" s="166"/>
      <c r="R334" s="167">
        <f t="shared" si="28"/>
        <v>0</v>
      </c>
      <c r="S334" s="8">
        <f t="shared" si="29"/>
        <v>0</v>
      </c>
      <c r="T334" s="8">
        <f t="shared" si="25"/>
        <v>0</v>
      </c>
      <c r="U334" s="8">
        <f t="shared" si="26"/>
        <v>0</v>
      </c>
      <c r="V334" s="168"/>
      <c r="W334" s="9"/>
      <c r="X334" s="9"/>
    </row>
    <row r="335" spans="1:24" ht="106.5" customHeight="1">
      <c r="A335" s="50" t="s">
        <v>25</v>
      </c>
      <c r="B335" s="50" t="s">
        <v>309</v>
      </c>
      <c r="C335" s="50">
        <v>2020</v>
      </c>
      <c r="D335" s="18" t="str">
        <f>MID(Tabla111[[#This Row],[NO. CONSECUTIVO HALLAZGO
(CÓD. ICBF)]],1,9)</f>
        <v>AF-CGR-20</v>
      </c>
      <c r="E335" s="50" t="s">
        <v>443</v>
      </c>
      <c r="F335" s="50" t="s">
        <v>444</v>
      </c>
      <c r="G335"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35"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5" s="56" t="s">
        <v>447</v>
      </c>
      <c r="J335"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35" s="43" t="str">
        <f>MID(Tabla111[[#This Row],[ACTIVIDADES / DESCRIPCIÓN]],1,390)</f>
        <v xml:space="preserve">1. Formular el Plan de trabajo  para definir las actividades a desarrollar para el cumplimiento de la acción de mejora formulada.                                                                                                                                                                                                                                                                     </v>
      </c>
      <c r="L335" s="44" t="str">
        <f>MID(Tabla111[[#This Row],[UNIDAD DE MEDIDA]],1,9)</f>
        <v>Acta</v>
      </c>
      <c r="M335" s="193">
        <v>1</v>
      </c>
      <c r="N335" s="198">
        <v>45170</v>
      </c>
      <c r="O335" s="198">
        <v>45199</v>
      </c>
      <c r="P335" s="8">
        <f t="shared" si="27"/>
        <v>4.0999999999999996</v>
      </c>
      <c r="Q335" s="166"/>
      <c r="R335" s="167">
        <f t="shared" si="28"/>
        <v>0</v>
      </c>
      <c r="S335" s="8">
        <f t="shared" si="29"/>
        <v>0</v>
      </c>
      <c r="T335" s="8">
        <f t="shared" si="25"/>
        <v>0</v>
      </c>
      <c r="U335" s="8">
        <f t="shared" si="26"/>
        <v>0</v>
      </c>
      <c r="V335" s="168"/>
      <c r="W335" s="9"/>
      <c r="X335" s="9"/>
    </row>
    <row r="336" spans="1:24" ht="106.5" customHeight="1">
      <c r="A336" s="50" t="s">
        <v>25</v>
      </c>
      <c r="B336" s="50" t="s">
        <v>309</v>
      </c>
      <c r="C336" s="50">
        <v>2020</v>
      </c>
      <c r="D336" s="18" t="str">
        <f>MID(Tabla111[[#This Row],[NO. CONSECUTIVO HALLAZGO
(CÓD. ICBF)]],1,9)</f>
        <v>AF-CGR-20</v>
      </c>
      <c r="E336" s="50" t="s">
        <v>443</v>
      </c>
      <c r="F336" s="50" t="s">
        <v>444</v>
      </c>
      <c r="G336"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36"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6" s="56" t="s">
        <v>447</v>
      </c>
      <c r="J336"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36" s="43" t="str">
        <f>MID(Tabla111[[#This Row],[ACTIVIDADES / DESCRIPCIÓN]],1,390)</f>
        <v xml:space="preserve"> 2. Realizar capacitación a los supervisores de contrato y enlaces, para dar a conocer la reglamentación vigente y los formatos, para el correcto cumplimiento de la finalización y cierre de los procesos contractuales.                                                                                     </v>
      </c>
      <c r="L336" s="44" t="str">
        <f>MID(Tabla111[[#This Row],[UNIDAD DE MEDIDA]],1,9)</f>
        <v>Acta</v>
      </c>
      <c r="M336" s="193">
        <v>1</v>
      </c>
      <c r="N336" s="198">
        <v>45170</v>
      </c>
      <c r="O336" s="198">
        <v>45199</v>
      </c>
      <c r="P336" s="8">
        <f t="shared" si="27"/>
        <v>4.0999999999999996</v>
      </c>
      <c r="Q336" s="166"/>
      <c r="R336" s="167">
        <f t="shared" si="28"/>
        <v>0</v>
      </c>
      <c r="S336" s="8">
        <f t="shared" si="29"/>
        <v>0</v>
      </c>
      <c r="T336" s="8">
        <f t="shared" si="25"/>
        <v>0</v>
      </c>
      <c r="U336" s="8">
        <f t="shared" si="26"/>
        <v>0</v>
      </c>
      <c r="V336" s="168"/>
      <c r="W336" s="9"/>
      <c r="X336" s="9"/>
    </row>
    <row r="337" spans="1:24" ht="106.5" customHeight="1">
      <c r="A337" s="50" t="s">
        <v>25</v>
      </c>
      <c r="B337" s="50" t="s">
        <v>309</v>
      </c>
      <c r="C337" s="50">
        <v>2020</v>
      </c>
      <c r="D337" s="18" t="str">
        <f>MID(Tabla111[[#This Row],[NO. CONSECUTIVO HALLAZGO
(CÓD. ICBF)]],1,9)</f>
        <v>AF-CGR-20</v>
      </c>
      <c r="E337" s="50" t="s">
        <v>443</v>
      </c>
      <c r="F337" s="50" t="s">
        <v>444</v>
      </c>
      <c r="G337"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37"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7" s="56" t="s">
        <v>447</v>
      </c>
      <c r="J337"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37" s="43" t="str">
        <f>MID(Tabla111[[#This Row],[ACTIVIDADES / DESCRIPCIÓN]],1,390)</f>
        <v xml:space="preserve">3.  Identificar los contratos susceptibles de finalización y cierre contractual a partir de la vigencia 2019.
                                                                                            </v>
      </c>
      <c r="L337" s="44" t="str">
        <f>MID(Tabla111[[#This Row],[UNIDAD DE MEDIDA]],1,9)</f>
        <v xml:space="preserve"> Relación</v>
      </c>
      <c r="M337" s="193">
        <v>3</v>
      </c>
      <c r="N337" s="198">
        <v>45200</v>
      </c>
      <c r="O337" s="198">
        <v>45291</v>
      </c>
      <c r="P337" s="8">
        <f t="shared" si="27"/>
        <v>13</v>
      </c>
      <c r="Q337" s="166"/>
      <c r="R337" s="167">
        <f t="shared" si="28"/>
        <v>0</v>
      </c>
      <c r="S337" s="8">
        <f t="shared" si="29"/>
        <v>0</v>
      </c>
      <c r="T337" s="8">
        <f t="shared" si="25"/>
        <v>0</v>
      </c>
      <c r="U337" s="8">
        <f t="shared" si="26"/>
        <v>0</v>
      </c>
      <c r="V337" s="168"/>
      <c r="W337" s="9"/>
      <c r="X337" s="9"/>
    </row>
    <row r="338" spans="1:24" ht="106.5" customHeight="1">
      <c r="A338" s="50" t="s">
        <v>25</v>
      </c>
      <c r="B338" s="50" t="s">
        <v>309</v>
      </c>
      <c r="C338" s="50">
        <v>2020</v>
      </c>
      <c r="D338" s="18" t="str">
        <f>MID(Tabla111[[#This Row],[NO. CONSECUTIVO HALLAZGO
(CÓD. ICBF)]],1,9)</f>
        <v>AF-CGR-20</v>
      </c>
      <c r="E338" s="50" t="s">
        <v>443</v>
      </c>
      <c r="F338" s="50" t="s">
        <v>444</v>
      </c>
      <c r="G338"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38"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8" s="56" t="s">
        <v>447</v>
      </c>
      <c r="J338"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38" s="43" t="str">
        <f>MID(Tabla111[[#This Row],[ACTIVIDADES / DESCRIPCIÓN]],1,390)</f>
        <v xml:space="preserve"> 4. Enviar  mensualmete a los supervisores el listado de los contratos suceptibles de cierre de xpediente contractual.</v>
      </c>
      <c r="L338" s="44" t="str">
        <f>MID(Tabla111[[#This Row],[UNIDAD DE MEDIDA]],1,9)</f>
        <v>correo el</v>
      </c>
      <c r="M338" s="193">
        <v>4</v>
      </c>
      <c r="N338" s="198">
        <v>45170</v>
      </c>
      <c r="O338" s="198">
        <v>45291</v>
      </c>
      <c r="P338" s="8">
        <f t="shared" si="27"/>
        <v>17.3</v>
      </c>
      <c r="Q338" s="166"/>
      <c r="R338" s="167">
        <f t="shared" si="28"/>
        <v>0</v>
      </c>
      <c r="S338" s="8">
        <f t="shared" si="29"/>
        <v>0</v>
      </c>
      <c r="T338" s="8">
        <f t="shared" si="25"/>
        <v>0</v>
      </c>
      <c r="U338" s="8">
        <f t="shared" si="26"/>
        <v>0</v>
      </c>
      <c r="V338" s="168"/>
      <c r="W338" s="9"/>
      <c r="X338" s="9"/>
    </row>
    <row r="339" spans="1:24" ht="106.5" customHeight="1">
      <c r="A339" s="50" t="s">
        <v>25</v>
      </c>
      <c r="B339" s="50" t="s">
        <v>309</v>
      </c>
      <c r="C339" s="50">
        <v>2020</v>
      </c>
      <c r="D339" s="18" t="str">
        <f>MID(Tabla111[[#This Row],[NO. CONSECUTIVO HALLAZGO
(CÓD. ICBF)]],1,9)</f>
        <v>AF-CGR-20</v>
      </c>
      <c r="E339" s="50" t="s">
        <v>443</v>
      </c>
      <c r="F339" s="50" t="s">
        <v>444</v>
      </c>
      <c r="G339"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39"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39" s="56" t="s">
        <v>447</v>
      </c>
      <c r="J339"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39" s="43" t="str">
        <f>MID(Tabla111[[#This Row],[ACTIVIDADES / DESCRIPCIÓN]],1,390)</f>
        <v xml:space="preserve">5. Solicitar a los supervisores de contratos la elaboración y firma del acta de cierre de expediente, en cumplimiento de sus obligaciones de acuerdo con la Guía de Supervisión, el Estatuto General de la Contratación Pública, la Ley 1474 de 2011 y demás disposiciones aplicables a la materia, así como la  Ley 1952 de 2019, Código General Disciplinario.  </v>
      </c>
      <c r="L339" s="44" t="str">
        <f>MID(Tabla111[[#This Row],[UNIDAD DE MEDIDA]],1,9)</f>
        <v>Correo el</v>
      </c>
      <c r="M339" s="193">
        <v>4</v>
      </c>
      <c r="N339" s="198">
        <v>45200</v>
      </c>
      <c r="O339" s="198">
        <v>45291</v>
      </c>
      <c r="P339" s="8">
        <f t="shared" si="27"/>
        <v>13</v>
      </c>
      <c r="Q339" s="166"/>
      <c r="R339" s="167">
        <f t="shared" si="28"/>
        <v>0</v>
      </c>
      <c r="S339" s="8">
        <f t="shared" si="29"/>
        <v>0</v>
      </c>
      <c r="T339" s="8">
        <f t="shared" si="25"/>
        <v>0</v>
      </c>
      <c r="U339" s="8">
        <f t="shared" si="26"/>
        <v>0</v>
      </c>
      <c r="V339" s="168"/>
      <c r="W339" s="9"/>
      <c r="X339" s="9"/>
    </row>
    <row r="340" spans="1:24" ht="106.5" customHeight="1">
      <c r="A340" s="50" t="s">
        <v>25</v>
      </c>
      <c r="B340" s="50" t="s">
        <v>309</v>
      </c>
      <c r="C340" s="50">
        <v>2020</v>
      </c>
      <c r="D340" s="18" t="str">
        <f>MID(Tabla111[[#This Row],[NO. CONSECUTIVO HALLAZGO
(CÓD. ICBF)]],1,9)</f>
        <v>AF-CGR-20</v>
      </c>
      <c r="E340" s="50" t="s">
        <v>443</v>
      </c>
      <c r="F340" s="50" t="s">
        <v>444</v>
      </c>
      <c r="G340" s="19" t="str">
        <f>MID(Tabla111[[#This Row],[DESCRIPCIÓN DEL HALLAZGO]],1,390)</f>
        <v>HALLAZGO 35.      Principio de publicidad en la contratación – Dirección General – H3 Cas H5 San.  CUNDINAMARCA
1.	Publicidad en la contratación Dirección General
La revisión de las carpetas contractuales de la muestra seleccionada, puesta a disposición de la comisión auditora de la CGR por el ICBF como respuesta a los oficios AG8-02 del 06/04/2020, AG8-014 del 11-03-2020 y AG8-20 del 20</v>
      </c>
      <c r="H340" s="19" t="str">
        <f>MID(Tabla111[[#This Row],[CAUSA DEL HALLAZGO]],1,390)</f>
        <v xml:space="preserve">Las anteriores inconsistencias se generan por deficiencias de control de los procesos contractuales, en el seguimiento al registro de los documentos en el aplicativo SECOP y la inobservancia de las normas de publicidad, que conlleva a no dar una aplicación correcta de la normatividad prevista  a no  efectuar el registro total de los documentos de los procesos contractuales en el Sistema </v>
      </c>
      <c r="I340" s="56" t="s">
        <v>447</v>
      </c>
      <c r="J340" s="19" t="str">
        <f>MID(Tabla111[[#This Row],[ACCIÓN DE MEJORA]],1,390)</f>
        <v>Generar acciones que conduzcan al cumplimiento de la normatividad vigente, en la ejecución y seguimiento de los procesos contractuales, (tanto de la publicación, liquidación y/o multas y sanciones en las Cámaras de Comercio respectivas a través del RUES y cierre de los expedientes contractuales)</v>
      </c>
      <c r="K340" s="43" t="str">
        <f>MID(Tabla111[[#This Row],[ACTIVIDADES / DESCRIPCIÓN]],1,390)</f>
        <v xml:space="preserve">6. Publicar las actas de cierre en la plataforma respectiva, de acuerdo con el control de actas firmadas.                                                                                                                                                                                                                                                                                             </v>
      </c>
      <c r="L340" s="44" t="str">
        <f>MID(Tabla111[[#This Row],[UNIDAD DE MEDIDA]],1,9)</f>
        <v xml:space="preserve"> Relación</v>
      </c>
      <c r="M340" s="193">
        <v>4</v>
      </c>
      <c r="N340" s="198">
        <v>45200</v>
      </c>
      <c r="O340" s="198">
        <v>45291</v>
      </c>
      <c r="P340" s="8">
        <f t="shared" si="27"/>
        <v>13</v>
      </c>
      <c r="Q340" s="166"/>
      <c r="R340" s="167">
        <f t="shared" si="28"/>
        <v>0</v>
      </c>
      <c r="S340" s="8">
        <f t="shared" si="29"/>
        <v>0</v>
      </c>
      <c r="T340" s="8">
        <f t="shared" si="25"/>
        <v>0</v>
      </c>
      <c r="U340" s="8">
        <f t="shared" si="26"/>
        <v>0</v>
      </c>
      <c r="V340" s="168"/>
      <c r="W340" s="9"/>
      <c r="X340" s="9"/>
    </row>
    <row r="341" spans="1:24" ht="106.5" customHeight="1">
      <c r="A341" s="50" t="s">
        <v>25</v>
      </c>
      <c r="B341" s="50" t="s">
        <v>36</v>
      </c>
      <c r="C341" s="50">
        <v>2022</v>
      </c>
      <c r="D341" s="18" t="str">
        <f>MID(Tabla111[[#This Row],[NO. CONSECUTIVO HALLAZGO
(CÓD. ICBF)]],1,9)</f>
        <v>AF-CGR-20</v>
      </c>
      <c r="E341" s="50" t="s">
        <v>459</v>
      </c>
      <c r="F341" s="50" t="s">
        <v>444</v>
      </c>
      <c r="G341"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41"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41" s="59" t="s">
        <v>461</v>
      </c>
      <c r="J341" s="19" t="str">
        <f>MID(Tabla111[[#This Row],[ACCIÓN DE MEJORA]],1,390)</f>
        <v>Generar acciones que conlleven a la buena aplicación de las normas presupuestales vigentes, como por ejemplo las reservas.</v>
      </c>
      <c r="K341" s="43" t="str">
        <f>MID(Tabla111[[#This Row],[ACTIVIDADES / DESCRIPCIÓN]],1,390)</f>
        <v xml:space="preserve">1. capacitar a los supervisores de contratos sobre normativas presupuetales, especficamete en la constitución de reservas presupuestales.
</v>
      </c>
      <c r="L341" s="44" t="str">
        <f>MID(Tabla111[[#This Row],[UNIDAD DE MEDIDA]],1,9)</f>
        <v>Acta</v>
      </c>
      <c r="M341" s="193" t="s">
        <v>464</v>
      </c>
      <c r="N341" s="198">
        <v>45200</v>
      </c>
      <c r="O341" s="198">
        <v>45230</v>
      </c>
      <c r="P341" s="8">
        <f t="shared" si="27"/>
        <v>4.3</v>
      </c>
      <c r="Q341" s="166"/>
      <c r="R341" s="167">
        <f t="shared" si="28"/>
        <v>0</v>
      </c>
      <c r="S341" s="8">
        <f t="shared" si="29"/>
        <v>0</v>
      </c>
      <c r="T341" s="8">
        <f t="shared" si="25"/>
        <v>0</v>
      </c>
      <c r="U341" s="8">
        <f t="shared" si="26"/>
        <v>0</v>
      </c>
      <c r="V341" s="168"/>
      <c r="W341" s="9"/>
      <c r="X341" s="9"/>
    </row>
    <row r="342" spans="1:24" ht="106.5" customHeight="1">
      <c r="A342" s="50" t="s">
        <v>25</v>
      </c>
      <c r="B342" s="50" t="s">
        <v>36</v>
      </c>
      <c r="C342" s="50">
        <v>2022</v>
      </c>
      <c r="D342" s="18" t="str">
        <f>MID(Tabla111[[#This Row],[NO. CONSECUTIVO HALLAZGO
(CÓD. ICBF)]],1,9)</f>
        <v>AF-CGR-20</v>
      </c>
      <c r="E342" s="50" t="s">
        <v>459</v>
      </c>
      <c r="F342" s="50" t="s">
        <v>444</v>
      </c>
      <c r="G342"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42"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42" s="56" t="s">
        <v>461</v>
      </c>
      <c r="J342" s="19" t="str">
        <f>MID(Tabla111[[#This Row],[ACCIÓN DE MEJORA]],1,390)</f>
        <v>Generar acciones que conlleven a la buena aplicación de las normas presupuestales vigentes, como por ejemplo las reservas.</v>
      </c>
      <c r="K342" s="43" t="str">
        <f>MID(Tabla111[[#This Row],[ACTIVIDADES / DESCRIPCIÓN]],1,390)</f>
        <v>2. Hacer seguimiento a la ejecución presupuestal , con el propósito de que se constituyan las reservas presupuetales a corde a la normatividad vigente.</v>
      </c>
      <c r="L342" s="44" t="str">
        <f>MID(Tabla111[[#This Row],[UNIDAD DE MEDIDA]],1,9)</f>
        <v>Correo el</v>
      </c>
      <c r="M342" s="193">
        <v>3</v>
      </c>
      <c r="N342" s="198">
        <v>45170</v>
      </c>
      <c r="O342" s="198">
        <v>45260</v>
      </c>
      <c r="P342" s="8">
        <f t="shared" si="27"/>
        <v>12.9</v>
      </c>
      <c r="Q342" s="166"/>
      <c r="R342" s="167">
        <f t="shared" si="28"/>
        <v>0</v>
      </c>
      <c r="S342" s="8">
        <f t="shared" si="29"/>
        <v>0</v>
      </c>
      <c r="T342" s="8">
        <f t="shared" si="25"/>
        <v>0</v>
      </c>
      <c r="U342" s="8">
        <f t="shared" si="26"/>
        <v>0</v>
      </c>
      <c r="V342" s="168"/>
      <c r="W342" s="9"/>
      <c r="X342" s="9"/>
    </row>
    <row r="343" spans="1:24" ht="106.5" customHeight="1">
      <c r="A343" s="50" t="s">
        <v>25</v>
      </c>
      <c r="B343" s="50" t="s">
        <v>36</v>
      </c>
      <c r="C343" s="50">
        <v>2022</v>
      </c>
      <c r="D343" s="18" t="str">
        <f>MID(Tabla111[[#This Row],[NO. CONSECUTIVO HALLAZGO
(CÓD. ICBF)]],1,9)</f>
        <v>AF-CGR-20</v>
      </c>
      <c r="E343" s="50" t="s">
        <v>459</v>
      </c>
      <c r="F343" s="50" t="s">
        <v>444</v>
      </c>
      <c r="G343"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43"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43" s="56" t="s">
        <v>461</v>
      </c>
      <c r="J343" s="19" t="str">
        <f>MID(Tabla111[[#This Row],[ACCIÓN DE MEJORA]],1,390)</f>
        <v>Generar acciones que conlleven a la buena aplicación de las normas presupuestales vigentes, como por ejemplo las reservas.</v>
      </c>
      <c r="K343" s="43" t="str">
        <f>MID(Tabla111[[#This Row],[ACTIVIDADES / DESCRIPCIÓN]],1,390)</f>
        <v>3. Consolidar reservas presupuestales constituidas para la vigencia 2023, elaborando matriz de seguimiento relacionando centro zonal, fecha de pago o liquidación de contrato. Haciendo seguimiento mensual hasta finalizar proceso.</v>
      </c>
      <c r="L343" s="44" t="str">
        <f>MID(Tabla111[[#This Row],[UNIDAD DE MEDIDA]],1,9)</f>
        <v>Matriz de</v>
      </c>
      <c r="M343" s="193">
        <v>1</v>
      </c>
      <c r="N343" s="198">
        <v>45261</v>
      </c>
      <c r="O343" s="198">
        <v>45291</v>
      </c>
      <c r="P343" s="8">
        <f t="shared" si="27"/>
        <v>4.3</v>
      </c>
      <c r="Q343" s="166"/>
      <c r="R343" s="167">
        <f t="shared" si="28"/>
        <v>0</v>
      </c>
      <c r="S343" s="8">
        <f t="shared" si="29"/>
        <v>0</v>
      </c>
      <c r="T343" s="8">
        <f t="shared" si="25"/>
        <v>0</v>
      </c>
      <c r="U343" s="8">
        <f t="shared" si="26"/>
        <v>0</v>
      </c>
      <c r="V343" s="168"/>
      <c r="W343" s="9"/>
      <c r="X343" s="9"/>
    </row>
    <row r="344" spans="1:24" ht="106.5" customHeight="1">
      <c r="A344" s="33" t="s">
        <v>25</v>
      </c>
      <c r="B344" s="33" t="s">
        <v>36</v>
      </c>
      <c r="C344" s="33">
        <v>2022</v>
      </c>
      <c r="D344" s="18" t="str">
        <f>MID(Tabla111[[#This Row],[NO. CONSECUTIVO HALLAZGO
(CÓD. ICBF)]],1,9)</f>
        <v>AF-CGR-20</v>
      </c>
      <c r="E344" s="33" t="s">
        <v>780</v>
      </c>
      <c r="F344" s="33" t="s">
        <v>781</v>
      </c>
      <c r="G344"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344"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344" s="10" t="s">
        <v>784</v>
      </c>
      <c r="J344" s="19" t="str">
        <f>MID(Tabla111[[#This Row],[ACCIÓN DE MEJORA]],1,390)</f>
        <v xml:space="preserve">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v>
      </c>
      <c r="K344" s="43" t="str">
        <f>MID(Tabla111[[#This Row],[ACTIVIDADES / DESCRIPCIÓN]],1,390)</f>
        <v>Actividad 1. Realizar una revisión de los manuales técnicos operativos de las modalidades de primera infancia con el fin de identificar los ajustes que se requieren relacionados con la disminución y aumento de contrapartida y/o valor técnico agregado  y  la necesidad de asistencia técnica por parte de Dirección de Primera Infancia hacia la Regional Magdalena</v>
      </c>
      <c r="L344" s="44" t="str">
        <f>MID(Tabla111[[#This Row],[UNIDAD DE MEDIDA]],1,9)</f>
        <v>Acta de r</v>
      </c>
      <c r="M344" s="193">
        <v>1</v>
      </c>
      <c r="N344" s="204">
        <v>45170</v>
      </c>
      <c r="O344" s="204">
        <v>45199</v>
      </c>
      <c r="P344" s="8">
        <f t="shared" si="27"/>
        <v>4.0999999999999996</v>
      </c>
      <c r="Q344" s="166"/>
      <c r="R344" s="167">
        <f t="shared" si="28"/>
        <v>0</v>
      </c>
      <c r="S344" s="8">
        <f t="shared" si="29"/>
        <v>0</v>
      </c>
      <c r="T344" s="8">
        <f t="shared" si="25"/>
        <v>0</v>
      </c>
      <c r="U344" s="8">
        <f t="shared" si="26"/>
        <v>0</v>
      </c>
      <c r="V344" s="168"/>
      <c r="W344" s="9"/>
      <c r="X344" s="9"/>
    </row>
    <row r="345" spans="1:24" ht="106.5" customHeight="1">
      <c r="A345" s="33" t="s">
        <v>25</v>
      </c>
      <c r="B345" s="33" t="s">
        <v>36</v>
      </c>
      <c r="C345" s="33">
        <v>2022</v>
      </c>
      <c r="D345" s="18" t="str">
        <f>MID(Tabla111[[#This Row],[NO. CONSECUTIVO HALLAZGO
(CÓD. ICBF)]],1,9)</f>
        <v>AF-CGR-20</v>
      </c>
      <c r="E345" s="33" t="s">
        <v>780</v>
      </c>
      <c r="F345" s="33" t="s">
        <v>781</v>
      </c>
      <c r="G345"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345"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345" s="10" t="s">
        <v>784</v>
      </c>
      <c r="J345" s="19" t="str">
        <f>MID(Tabla111[[#This Row],[ACCIÓN DE MEJORA]],1,390)</f>
        <v xml:space="preserve">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v>
      </c>
      <c r="K345" s="43" t="str">
        <f>MID(Tabla111[[#This Row],[ACTIVIDADES / DESCRIPCIÓN]],1,390)</f>
        <v>Actividad 2. Remitir a la Dirección de Primera Infancia las necesidades de asistencia técnica de la Regional Magdalena especialmente  en el manejo de la contrapartida sobre las reducciones de los contratos y la propuesta de ajustes a los manuales producto de la verificación previa de la regional.</v>
      </c>
      <c r="L345" s="44" t="str">
        <f>MID(Tabla111[[#This Row],[UNIDAD DE MEDIDA]],1,9)</f>
        <v>Correo el</v>
      </c>
      <c r="M345" s="193">
        <v>1</v>
      </c>
      <c r="N345" s="204">
        <v>45170</v>
      </c>
      <c r="O345" s="204">
        <v>45199</v>
      </c>
      <c r="P345" s="8">
        <f t="shared" si="27"/>
        <v>4.0999999999999996</v>
      </c>
      <c r="Q345" s="166"/>
      <c r="R345" s="167">
        <f t="shared" si="28"/>
        <v>0</v>
      </c>
      <c r="S345" s="8">
        <f t="shared" si="29"/>
        <v>0</v>
      </c>
      <c r="T345" s="8">
        <f t="shared" si="25"/>
        <v>0</v>
      </c>
      <c r="U345" s="8">
        <f t="shared" si="26"/>
        <v>0</v>
      </c>
      <c r="V345" s="168"/>
      <c r="W345" s="9"/>
      <c r="X345" s="9"/>
    </row>
    <row r="346" spans="1:24" ht="106.5" customHeight="1">
      <c r="A346" s="33" t="s">
        <v>25</v>
      </c>
      <c r="B346" s="33" t="s">
        <v>36</v>
      </c>
      <c r="C346" s="33">
        <v>2022</v>
      </c>
      <c r="D346" s="18" t="str">
        <f>MID(Tabla111[[#This Row],[NO. CONSECUTIVO HALLAZGO
(CÓD. ICBF)]],1,9)</f>
        <v>AF-CGR-20</v>
      </c>
      <c r="E346" s="33" t="s">
        <v>780</v>
      </c>
      <c r="F346" s="33" t="s">
        <v>781</v>
      </c>
      <c r="G346"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346"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346" s="10" t="s">
        <v>784</v>
      </c>
      <c r="J346" s="19" t="str">
        <f>MID(Tabla111[[#This Row],[ACCIÓN DE MEJORA]],1,390)</f>
        <v xml:space="preserve">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v>
      </c>
      <c r="K346" s="43" t="str">
        <f>MID(Tabla111[[#This Row],[ACTIVIDADES / DESCRIPCIÓN]],1,390)</f>
        <v>Actividad 3.Socializar en el marco del GET  con  los supervisores de contrato, enlaces financieros y apoyo financieros en la sede regional  el procedimiento establecido en el manual operativo para el manejo de la contrapartida sobre las reducciones de los contratos.</v>
      </c>
      <c r="L346" s="44" t="str">
        <f>MID(Tabla111[[#This Row],[UNIDAD DE MEDIDA]],1,9)</f>
        <v>Acta de r</v>
      </c>
      <c r="M346" s="193">
        <v>1</v>
      </c>
      <c r="N346" s="204">
        <v>45139</v>
      </c>
      <c r="O346" s="204">
        <v>45291</v>
      </c>
      <c r="P346" s="8">
        <f t="shared" si="27"/>
        <v>21.7</v>
      </c>
      <c r="Q346" s="166"/>
      <c r="R346" s="167">
        <f t="shared" si="28"/>
        <v>0</v>
      </c>
      <c r="S346" s="8">
        <f t="shared" si="29"/>
        <v>0</v>
      </c>
      <c r="T346" s="8">
        <f t="shared" si="25"/>
        <v>0</v>
      </c>
      <c r="U346" s="8">
        <f t="shared" si="26"/>
        <v>0</v>
      </c>
      <c r="V346" s="168"/>
      <c r="W346" s="9"/>
      <c r="X346" s="9"/>
    </row>
    <row r="347" spans="1:24" ht="106.5" customHeight="1">
      <c r="A347" s="33" t="s">
        <v>25</v>
      </c>
      <c r="B347" s="33" t="s">
        <v>36</v>
      </c>
      <c r="C347" s="33">
        <v>2022</v>
      </c>
      <c r="D347" s="18" t="str">
        <f>MID(Tabla111[[#This Row],[NO. CONSECUTIVO HALLAZGO
(CÓD. ICBF)]],1,9)</f>
        <v>AF-CGR-20</v>
      </c>
      <c r="E347" s="33" t="s">
        <v>780</v>
      </c>
      <c r="F347" s="33" t="s">
        <v>781</v>
      </c>
      <c r="G347"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347"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347" s="10" t="s">
        <v>784</v>
      </c>
      <c r="J347" s="19" t="str">
        <f>MID(Tabla111[[#This Row],[ACCIÓN DE MEJORA]],1,390)</f>
        <v xml:space="preserve"> Fortalecer en los supervisores de contrato, enlaces financieros y apoyos  la apropiación  del procedimiento establecido para el manejo presupuestal de las  disminuciones de recursos,  para mantener la propocionalidad ofrecida y contradada de conformidad con la propuesta presentada por el contratista en el proceso de contratacion,  especificamente con la contrapartida y/o valores tecnico</v>
      </c>
      <c r="K347" s="43" t="str">
        <f>MID(Tabla111[[#This Row],[ACTIVIDADES / DESCRIPCIÓN]],1,390)</f>
        <v>Actividad 4.Realizar visitas de seguimiento al proceso de legalizacion de las cuentas en los centros zonales, verificando una muestra aleatoria de contratos y contrapartidas, realizando las respectivas retroalimentaciones.</v>
      </c>
      <c r="L347" s="44" t="str">
        <f>MID(Tabla111[[#This Row],[UNIDAD DE MEDIDA]],1,9)</f>
        <v xml:space="preserve">Informe </v>
      </c>
      <c r="M347" s="193">
        <v>8</v>
      </c>
      <c r="N347" s="204">
        <v>45139</v>
      </c>
      <c r="O347" s="204">
        <v>45291</v>
      </c>
      <c r="P347" s="8">
        <f t="shared" si="27"/>
        <v>21.7</v>
      </c>
      <c r="Q347" s="166"/>
      <c r="R347" s="167">
        <f t="shared" si="28"/>
        <v>0</v>
      </c>
      <c r="S347" s="8">
        <f t="shared" si="29"/>
        <v>0</v>
      </c>
      <c r="T347" s="8">
        <f t="shared" si="25"/>
        <v>0</v>
      </c>
      <c r="U347" s="8">
        <f t="shared" si="26"/>
        <v>0</v>
      </c>
      <c r="V347" s="168"/>
      <c r="W347" s="9"/>
      <c r="X347" s="9"/>
    </row>
    <row r="348" spans="1:24" ht="106.5" customHeight="1">
      <c r="A348" s="33" t="s">
        <v>25</v>
      </c>
      <c r="B348" s="33" t="s">
        <v>36</v>
      </c>
      <c r="C348" s="33">
        <v>2023</v>
      </c>
      <c r="D348" s="18" t="str">
        <f>MID(Tabla111[[#This Row],[NO. CONSECUTIVO HALLAZGO
(CÓD. ICBF)]],1,9)</f>
        <v>AF-CGR-20</v>
      </c>
      <c r="E348" s="33" t="s">
        <v>780</v>
      </c>
      <c r="F348" s="33" t="s">
        <v>781</v>
      </c>
      <c r="G348" s="19" t="str">
        <f>MID(Tabla111[[#This Row],[DESCRIPCIÓN DEL HALLAZGO]],1,390)</f>
        <v>Hallazgo N° 26. Aportes valor técnico agregado y contrapartidas (Magdalena)
Verificada la ejecución de la contrapartida aportada por el operador del contrato 151 de 2022, se comprobó que el valor ejecutado por este concepto a 31 de diciembre de 2022 ascendió a $107.497.461, incumpliendo con lo establecido en la cláusula tercera del contrato en mención, la cual se estableció en $120.786.</v>
      </c>
      <c r="H348" s="19" t="str">
        <f>MID(Tabla111[[#This Row],[CAUSA DEL HALLAZGO]],1,390)</f>
        <v>La situación presentada obedece a debilidades de un control efectivo por parte de la supervisión del contrato, que permita advertir y hacer un seguimiento seguro de los recursos aportados por los operadores de los programas,…</v>
      </c>
      <c r="I348" s="10" t="s">
        <v>784</v>
      </c>
      <c r="J348" s="19" t="str">
        <f>MID(Tabla111[[#This Row],[ACCIÓN DE MEJORA]],1,390)</f>
        <v>Hacer seguimiento a las orientaciones impartidas en el memorando 20191000000001100011143 del 20/06/2019</v>
      </c>
      <c r="K348" s="43" t="str">
        <f>MID(Tabla111[[#This Row],[ACTIVIDADES / DESCRIPCIÓN]],1,390)</f>
        <v>Actividad 5.Verificar, en sesión de Comité Regional de Gestión y Desempeño,  la efectividad  de las actividades propuestas en los PMCGR Hallazgo 26, que después del reporte del 100% de evidencias  han dado cierre al hallazgo</v>
      </c>
      <c r="L348" s="44" t="str">
        <f>MID(Tabla111[[#This Row],[UNIDAD DE MEDIDA]],1,9)</f>
        <v>Acta Comi</v>
      </c>
      <c r="M348" s="193">
        <v>1</v>
      </c>
      <c r="N348" s="204">
        <v>45322</v>
      </c>
      <c r="O348" s="204">
        <v>45350</v>
      </c>
      <c r="P348" s="8">
        <f t="shared" si="27"/>
        <v>4</v>
      </c>
      <c r="Q348" s="166"/>
      <c r="R348" s="167">
        <f t="shared" si="28"/>
        <v>0</v>
      </c>
      <c r="S348" s="8">
        <f t="shared" si="29"/>
        <v>0</v>
      </c>
      <c r="T348" s="8">
        <f t="shared" si="25"/>
        <v>0</v>
      </c>
      <c r="U348" s="8">
        <f t="shared" si="26"/>
        <v>0</v>
      </c>
      <c r="V348" s="168"/>
      <c r="W348" s="9"/>
      <c r="X348" s="9"/>
    </row>
    <row r="349" spans="1:24" ht="106.5" customHeight="1">
      <c r="A349" s="33" t="s">
        <v>25</v>
      </c>
      <c r="B349" s="33" t="s">
        <v>36</v>
      </c>
      <c r="C349" s="33">
        <v>2022</v>
      </c>
      <c r="D349" s="18" t="str">
        <f>MID(Tabla111[[#This Row],[NO. CONSECUTIVO HALLAZGO
(CÓD. ICBF)]],1,9)</f>
        <v>AF-CGR-20</v>
      </c>
      <c r="E349" s="33" t="s">
        <v>794</v>
      </c>
      <c r="F349" s="33" t="s">
        <v>781</v>
      </c>
      <c r="G349" s="19" t="str">
        <f>MID(Tabla111[[#This Row],[DESCRIPCIÓN DEL HALLAZGO]],1,390)</f>
        <v>Hallazgo N° 27. Plazo de ejecución presupuestado (D,F) (Magdalena)
El contrato de Aporte No. 47002302022 fue suscrito por $305.947.600, de los cuales el ICBF aportó $284.947.600 en efectivo y al contratista le correspondía aportar $21.000.000 por concepto de valores técnicos agregados.
Consultados los estudios previos publicados por el ICBF en el Portal de Contratación Pública SECOP II</v>
      </c>
      <c r="H349" s="19" t="str">
        <f>MID(Tabla111[[#This Row],[CAUSA DEL HALLAZGO]],1,390)</f>
        <v>Lo anterior, por una inadecuada aplicación de controles en las etapas precontractual, contractual y de ejecución…</v>
      </c>
      <c r="I349" s="10" t="s">
        <v>797</v>
      </c>
      <c r="J349" s="19" t="str">
        <f>MID(Tabla111[[#This Row],[ACCIÓN DE MEJORA]],1,390)</f>
        <v>Fortalecer la etapa de planeación precontractual de las modalidades de la Dirección de Adolescencia y Juventud  donde se brindan las orientaciones de contratación de las modalidad  OFA.</v>
      </c>
      <c r="K349" s="43" t="str">
        <f>MID(Tabla111[[#This Row],[ACTIVIDADES / DESCRIPCIÓN]],1,390)</f>
        <v>Actividad 1. Realizar una revisión de los manuales técnicos operativos de las modalidades de Adolescencia y Juventud 2023,  con el fin de identificar los ajustes que se requieren relacionados con orientaciones específicas dentro del Manual  de cómo proceder frente al caso de no poder ejecuctar la oferta en el tiempo establecido inicialmente , y los pautas de cómo el operador debe realiza</v>
      </c>
      <c r="L349" s="44" t="str">
        <f>MID(Tabla111[[#This Row],[UNIDAD DE MEDIDA]],1,9)</f>
        <v>Acta de r</v>
      </c>
      <c r="M349" s="193">
        <v>1</v>
      </c>
      <c r="N349" s="204">
        <v>45139</v>
      </c>
      <c r="O349" s="204">
        <v>45291</v>
      </c>
      <c r="P349" s="8">
        <f t="shared" si="27"/>
        <v>21.7</v>
      </c>
      <c r="Q349" s="166"/>
      <c r="R349" s="167">
        <f t="shared" si="28"/>
        <v>0</v>
      </c>
      <c r="S349" s="8">
        <f t="shared" si="29"/>
        <v>0</v>
      </c>
      <c r="T349" s="8">
        <f t="shared" si="25"/>
        <v>0</v>
      </c>
      <c r="U349" s="8">
        <f t="shared" si="26"/>
        <v>0</v>
      </c>
      <c r="V349" s="168"/>
      <c r="W349" s="9"/>
      <c r="X349" s="9"/>
    </row>
    <row r="350" spans="1:24" ht="106.5" customHeight="1">
      <c r="A350" s="33" t="s">
        <v>25</v>
      </c>
      <c r="B350" s="33" t="s">
        <v>36</v>
      </c>
      <c r="C350" s="33">
        <v>2022</v>
      </c>
      <c r="D350" s="18" t="str">
        <f>MID(Tabla111[[#This Row],[NO. CONSECUTIVO HALLAZGO
(CÓD. ICBF)]],1,9)</f>
        <v>AF-CGR-20</v>
      </c>
      <c r="E350" s="33" t="s">
        <v>794</v>
      </c>
      <c r="F350" s="33" t="s">
        <v>781</v>
      </c>
      <c r="G350" s="19" t="str">
        <f>MID(Tabla111[[#This Row],[DESCRIPCIÓN DEL HALLAZGO]],1,390)</f>
        <v>Hallazgo N° 27. Plazo de ejecución presupuestado (D,F) (Magdalena)
El contrato de Aporte No. 47002302022 fue suscrito por $305.947.600, de los cuales el ICBF aportó $284.947.600 en efectivo y al contratista le correspondía aportar $21.000.000 por concepto de valores técnicos agregados.
Consultados los estudios previos publicados por el ICBF en el Portal de Contratación Pública SECOP II</v>
      </c>
      <c r="H350" s="19" t="str">
        <f>MID(Tabla111[[#This Row],[CAUSA DEL HALLAZGO]],1,390)</f>
        <v>Lo anterior, por una inadecuada aplicación de controles en las etapas precontractual, contractual y de ejecución…</v>
      </c>
      <c r="I350" s="107" t="s">
        <v>797</v>
      </c>
      <c r="J350" s="19" t="str">
        <f>MID(Tabla111[[#This Row],[ACCIÓN DE MEJORA]],1,390)</f>
        <v>Fortalecer la etapa de planeación precontractual de las modalidades de la Dirección de Adolescencia y Juventud  donde se brindan las orientaciones de contratación de las modalidad  OFA.</v>
      </c>
      <c r="K350" s="43" t="str">
        <f>MID(Tabla111[[#This Row],[ACTIVIDADES / DESCRIPCIÓN]],1,390)</f>
        <v>Actividad 2. Desarrollar mesa de trabajo en aras de realizar asistencia tecnica, administrativa y fiananciera para  el debido almacenamiento de los documentos relacionados a  cada una de las fases de ejecuciòn de los contratos de aporte de las modalidades que contemplen  actividades de intensificaciòn dentro de su ejecuciòn para  prevenir las situaciones evidenciadas por la Contraloría G</v>
      </c>
      <c r="L350" s="44" t="str">
        <f>MID(Tabla111[[#This Row],[UNIDAD DE MEDIDA]],1,9)</f>
        <v>Acta de r</v>
      </c>
      <c r="M350" s="193">
        <v>1</v>
      </c>
      <c r="N350" s="204">
        <v>45139</v>
      </c>
      <c r="O350" s="204">
        <v>45291</v>
      </c>
      <c r="P350" s="8">
        <f t="shared" si="27"/>
        <v>21.7</v>
      </c>
      <c r="Q350" s="166"/>
      <c r="R350" s="167">
        <f t="shared" si="28"/>
        <v>0</v>
      </c>
      <c r="S350" s="8">
        <f t="shared" si="29"/>
        <v>0</v>
      </c>
      <c r="T350" s="8">
        <f t="shared" si="25"/>
        <v>0</v>
      </c>
      <c r="U350" s="8">
        <f t="shared" si="26"/>
        <v>0</v>
      </c>
      <c r="V350" s="168"/>
      <c r="W350" s="9"/>
      <c r="X350" s="9"/>
    </row>
    <row r="351" spans="1:24" ht="106.5" customHeight="1">
      <c r="A351" s="33" t="s">
        <v>25</v>
      </c>
      <c r="B351" s="33" t="s">
        <v>36</v>
      </c>
      <c r="C351" s="33">
        <v>2022</v>
      </c>
      <c r="D351" s="18" t="str">
        <f>MID(Tabla111[[#This Row],[NO. CONSECUTIVO HALLAZGO
(CÓD. ICBF)]],1,9)</f>
        <v>AF-CGR-20</v>
      </c>
      <c r="E351" s="33" t="s">
        <v>794</v>
      </c>
      <c r="F351" s="33" t="s">
        <v>781</v>
      </c>
      <c r="G351" s="19" t="str">
        <f>MID(Tabla111[[#This Row],[DESCRIPCIÓN DEL HALLAZGO]],1,390)</f>
        <v>Hallazgo N° 27. Plazo de ejecución presupuestado (D,F) (Magdalena)
El contrato de Aporte No. 47002302022 fue suscrito por $305.947.600, de los cuales el ICBF aportó $284.947.600 en efectivo y al contratista le correspondía aportar $21.000.000 por concepto de valores técnicos agregados.
Consultados los estudios previos publicados por el ICBF en el Portal de Contratación Pública SECOP II</v>
      </c>
      <c r="H351" s="19" t="str">
        <f>MID(Tabla111[[#This Row],[CAUSA DEL HALLAZGO]],1,390)</f>
        <v>Lo anterior, por una inadecuada aplicación de controles en las etapas precontractual, contractual y de ejecución…</v>
      </c>
      <c r="I351" s="107" t="s">
        <v>797</v>
      </c>
      <c r="J351" s="19" t="str">
        <f>MID(Tabla111[[#This Row],[ACCIÓN DE MEJORA]],1,390)</f>
        <v>Hacer seguimiento a las orientaciones impartidas en el memorando 20191000000001100011143 del 20/06/2019</v>
      </c>
      <c r="K351" s="43" t="str">
        <f>MID(Tabla111[[#This Row],[ACTIVIDADES / DESCRIPCIÓN]],1,390)</f>
        <v>Actividad 3. Verificar, en sesión de Comité Regional de Gestión y Desempeño,  la efectividad  de las actividades propuestas en los PMCGR Hallazgo 27, que después del reporte del 100% de evidencias  han dado cierre al hallazgo</v>
      </c>
      <c r="L351" s="44" t="str">
        <f>MID(Tabla111[[#This Row],[UNIDAD DE MEDIDA]],1,9)</f>
        <v>Acta Comi</v>
      </c>
      <c r="M351" s="193">
        <v>1</v>
      </c>
      <c r="N351" s="204">
        <v>45322</v>
      </c>
      <c r="O351" s="204">
        <v>45350</v>
      </c>
      <c r="P351" s="8">
        <f t="shared" si="27"/>
        <v>4</v>
      </c>
      <c r="Q351" s="166"/>
      <c r="R351" s="167">
        <f t="shared" si="28"/>
        <v>0</v>
      </c>
      <c r="S351" s="8">
        <f t="shared" si="29"/>
        <v>0</v>
      </c>
      <c r="T351" s="8">
        <f t="shared" si="25"/>
        <v>0</v>
      </c>
      <c r="U351" s="8">
        <f t="shared" si="26"/>
        <v>0</v>
      </c>
      <c r="V351" s="168"/>
      <c r="W351" s="9"/>
      <c r="X351" s="9"/>
    </row>
    <row r="352" spans="1:24" ht="106.5" customHeight="1">
      <c r="A352" s="33" t="s">
        <v>25</v>
      </c>
      <c r="B352" s="33" t="s">
        <v>36</v>
      </c>
      <c r="C352" s="33">
        <v>2022</v>
      </c>
      <c r="D352" s="18" t="str">
        <f>MID(Tabla111[[#This Row],[NO. CONSECUTIVO HALLAZGO
(CÓD. ICBF)]],1,9)</f>
        <v>AF-CGR-20</v>
      </c>
      <c r="E352" s="33" t="s">
        <v>803</v>
      </c>
      <c r="F352" s="33" t="s">
        <v>781</v>
      </c>
      <c r="G352" s="19" t="str">
        <f>MID(Tabla111[[#This Row],[DESCRIPCIÓN DEL HALLAZGO]],1,390)</f>
        <v>Hallazgo N° 28. Contrato 169 de 2022, pagos a proveedores (IP) (Magdalena)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v>
      </c>
      <c r="H352" s="19" t="str">
        <f>MID(Tabla111[[#This Row],[CAUSA DEL HALLAZGO]],1,390)</f>
        <v>La situación presentada se genera por fallas en la supervisión y seguimiento del contrato y en la legalización de las cuentas presentadas por el operador del servicio.</v>
      </c>
      <c r="I352" s="107" t="s">
        <v>806</v>
      </c>
      <c r="J352" s="19" t="str">
        <f>MID(Tabla111[[#This Row],[ACCIÓN DE MEJORA]],1,390)</f>
        <v>Fortalecer la apropiación del esquema financiero y los controles de  seguimiento del contrato  en aras de prevenir las situaciones evidenciadas por la Contraloría General</v>
      </c>
      <c r="K352" s="43" t="str">
        <f>MID(Tabla111[[#This Row],[ACTIVIDADES / DESCRIPCIÓN]],1,390)</f>
        <v xml:space="preserve">Actividad 1. Verificar una muestra aleatoria de 8 contratos de aportes 1 por centro zonal y realizar la retroalimentación respectiva.
</v>
      </c>
      <c r="L352" s="44" t="str">
        <f>MID(Tabla111[[#This Row],[UNIDAD DE MEDIDA]],1,9)</f>
        <v>Acta de r</v>
      </c>
      <c r="M352" s="193">
        <v>8</v>
      </c>
      <c r="N352" s="204">
        <v>45139</v>
      </c>
      <c r="O352" s="204">
        <v>45291</v>
      </c>
      <c r="P352" s="8">
        <f t="shared" si="27"/>
        <v>21.7</v>
      </c>
      <c r="Q352" s="166"/>
      <c r="R352" s="167">
        <f t="shared" si="28"/>
        <v>0</v>
      </c>
      <c r="S352" s="8">
        <f t="shared" si="29"/>
        <v>0</v>
      </c>
      <c r="T352" s="8">
        <f t="shared" si="25"/>
        <v>0</v>
      </c>
      <c r="U352" s="8">
        <f t="shared" si="26"/>
        <v>0</v>
      </c>
      <c r="V352" s="168"/>
      <c r="W352" s="9"/>
      <c r="X352" s="9"/>
    </row>
    <row r="353" spans="1:24" ht="106.5" customHeight="1">
      <c r="A353" s="33" t="s">
        <v>25</v>
      </c>
      <c r="B353" s="33" t="s">
        <v>36</v>
      </c>
      <c r="C353" s="33">
        <v>2022</v>
      </c>
      <c r="D353" s="18" t="str">
        <f>MID(Tabla111[[#This Row],[NO. CONSECUTIVO HALLAZGO
(CÓD. ICBF)]],1,9)</f>
        <v>AF-CGR-20</v>
      </c>
      <c r="E353" s="33" t="s">
        <v>803</v>
      </c>
      <c r="F353" s="33" t="s">
        <v>781</v>
      </c>
      <c r="G353" s="19" t="str">
        <f>MID(Tabla111[[#This Row],[DESCRIPCIÓN DEL HALLAZGO]],1,390)</f>
        <v>Hallazgo N° 28. Contrato 169 de 2022, pagos a proveedores (IP) (Magdalena)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v>
      </c>
      <c r="H353" s="19" t="str">
        <f>MID(Tabla111[[#This Row],[CAUSA DEL HALLAZGO]],1,390)</f>
        <v>La situación presentada se genera por fallas en la supervisión y seguimiento del contrato y en la legalización de las cuentas presentadas por el operador del servicio.</v>
      </c>
      <c r="I353" s="10" t="s">
        <v>806</v>
      </c>
      <c r="J353" s="19" t="str">
        <f>MID(Tabla111[[#This Row],[ACCIÓN DE MEJORA]],1,390)</f>
        <v>Fortalecer la apropiación del esquema financiero y los controles de  seguimiento del contrato  en aras de prevenir las situaciones evidenciadas por la Contraloría General</v>
      </c>
      <c r="K353" s="43" t="str">
        <f>MID(Tabla111[[#This Row],[ACTIVIDADES / DESCRIPCIÓN]],1,390)</f>
        <v>Actividad 2. Realizar mesas de trabajo conjuntas entre los equipos financieros de la Regional, los enlaces finacieros zonales, Entidades Administradoras de Servicios- EAS  y  la supervisora del contrato de aporte donde se   retroalimente el seguimiento financiero, con el fin de  verificar la apropiación respecto a las orientaciones brindadas en temáticas especificas del esquema de seguim</v>
      </c>
      <c r="L353" s="44" t="str">
        <f>MID(Tabla111[[#This Row],[UNIDAD DE MEDIDA]],1,9)</f>
        <v>Acta de r</v>
      </c>
      <c r="M353" s="193">
        <v>8</v>
      </c>
      <c r="N353" s="204">
        <v>45139</v>
      </c>
      <c r="O353" s="204">
        <v>45291</v>
      </c>
      <c r="P353" s="8">
        <f t="shared" si="27"/>
        <v>21.7</v>
      </c>
      <c r="Q353" s="166"/>
      <c r="R353" s="167">
        <f t="shared" si="28"/>
        <v>0</v>
      </c>
      <c r="S353" s="8">
        <f t="shared" si="29"/>
        <v>0</v>
      </c>
      <c r="T353" s="8">
        <f t="shared" si="25"/>
        <v>0</v>
      </c>
      <c r="U353" s="8">
        <f t="shared" si="26"/>
        <v>0</v>
      </c>
      <c r="V353" s="168"/>
      <c r="W353" s="9"/>
      <c r="X353" s="9"/>
    </row>
    <row r="354" spans="1:24" ht="106.5" customHeight="1">
      <c r="A354" s="33" t="s">
        <v>25</v>
      </c>
      <c r="B354" s="33" t="s">
        <v>36</v>
      </c>
      <c r="C354" s="33">
        <v>2023</v>
      </c>
      <c r="D354" s="18" t="str">
        <f>MID(Tabla111[[#This Row],[NO. CONSECUTIVO HALLAZGO
(CÓD. ICBF)]],1,9)</f>
        <v>AF-CGR-20</v>
      </c>
      <c r="E354" s="33" t="s">
        <v>803</v>
      </c>
      <c r="F354" s="33" t="s">
        <v>781</v>
      </c>
      <c r="G354" s="19" t="str">
        <f>MID(Tabla111[[#This Row],[DESCRIPCIÓN DEL HALLAZGO]],1,390)</f>
        <v>Hallazgo N° 28. Contrato 169 de 2022, pagos a proveedores (IP) (Magdalena)
Revisadas las carpetas del contrato, se constató que, al momento de la legalización en el Centro Zonal, el operador anexa cuentas de cobro de diferentes proveedores que suman el total del comprobante generado por cada transferencia (cuenta sucursal virtual), las cuales son realizadas desde la cuenta oficial anter</v>
      </c>
      <c r="H354" s="19" t="str">
        <f>MID(Tabla111[[#This Row],[CAUSA DEL HALLAZGO]],1,390)</f>
        <v>La situación presentada se genera por fallas en la supervisión y seguimiento del contrato y en la legalización de las cuentas presentadas por el operador del servicio.</v>
      </c>
      <c r="I354" s="10" t="s">
        <v>806</v>
      </c>
      <c r="J354" s="19" t="str">
        <f>MID(Tabla111[[#This Row],[ACCIÓN DE MEJORA]],1,390)</f>
        <v>Hacer seguimiento a las orientaciones impartidas en el memorando 20191000000001100011143 del 20/06/2019</v>
      </c>
      <c r="K354" s="43" t="str">
        <f>MID(Tabla111[[#This Row],[ACTIVIDADES / DESCRIPCIÓN]],1,390)</f>
        <v>Actividad 3.Verificar, en sesión de Comité Regional de Gestión y Desempeño,  la efectividad  de las actividades propuestas en los PMCGR Hallazgo 28, que después del reporte del 100% de evidencias  han dado cierre al hallazgo</v>
      </c>
      <c r="L354" s="44" t="str">
        <f>MID(Tabla111[[#This Row],[UNIDAD DE MEDIDA]],1,9)</f>
        <v>Acta Comi</v>
      </c>
      <c r="M354" s="193">
        <v>1</v>
      </c>
      <c r="N354" s="204">
        <v>45322</v>
      </c>
      <c r="O354" s="204">
        <v>45350</v>
      </c>
      <c r="P354" s="8">
        <f t="shared" si="27"/>
        <v>4</v>
      </c>
      <c r="Q354" s="166"/>
      <c r="R354" s="167">
        <f t="shared" si="28"/>
        <v>0</v>
      </c>
      <c r="S354" s="8">
        <f t="shared" si="29"/>
        <v>0</v>
      </c>
      <c r="T354" s="8">
        <f t="shared" si="25"/>
        <v>0</v>
      </c>
      <c r="U354" s="8">
        <f t="shared" si="26"/>
        <v>0</v>
      </c>
      <c r="V354" s="168"/>
      <c r="W354" s="9"/>
      <c r="X354" s="9"/>
    </row>
    <row r="355" spans="1:24" ht="106.5" customHeight="1">
      <c r="A355" s="33" t="s">
        <v>25</v>
      </c>
      <c r="B355" s="33" t="s">
        <v>36</v>
      </c>
      <c r="C355" s="33">
        <v>2022</v>
      </c>
      <c r="D355" s="18" t="str">
        <f>MID(Tabla111[[#This Row],[NO. CONSECUTIVO HALLAZGO
(CÓD. ICBF)]],1,9)</f>
        <v>AF-CGR-20</v>
      </c>
      <c r="E355" s="33" t="s">
        <v>812</v>
      </c>
      <c r="F355" s="33" t="s">
        <v>781</v>
      </c>
      <c r="G355" s="19" t="str">
        <f>MID(Tabla111[[#This Row],[DESCRIPCIÓN DEL HALLAZGO]],1,390)</f>
        <v xml:space="preserve">Hallazgo N° 29. Retiros en cheque y efectivo (D, IP) (Magdalena)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v>
      </c>
      <c r="H355" s="19" t="str">
        <f>MID(Tabla111[[#This Row],[CAUSA DEL HALLAZGO]],1,390)</f>
        <v>La situación presentada se origina al no llevarse una adecuada supervisión por parte del ICBF a los recursos girados y ejecutados por los operadores del servicio, que les permita hacer un efectivo seguimiento de los mismos, evitando la desviación de recursos a otros fines.</v>
      </c>
      <c r="I355" s="10" t="s">
        <v>815</v>
      </c>
      <c r="J355" s="19" t="str">
        <f>MID(Tabla111[[#This Row],[ACCIÓN DE MEJORA]],1,390)</f>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v>
      </c>
      <c r="K355" s="43" t="str">
        <f>MID(Tabla111[[#This Row],[ACTIVIDADES / DESCRIPCIÓN]],1,390)</f>
        <v xml:space="preserve">Actividad 1.Desarrollar asistencias técnicas en aras de prevenir las situaciones evidenciadas por la CGR, donde se logren evidenciar las debilidades presentadas en los enlaces financieros al momento de presentar las EAS  los documentos pertenecientes a la cuenta de cobro para la legalización de las mismas. </v>
      </c>
      <c r="L355" s="44" t="str">
        <f>MID(Tabla111[[#This Row],[UNIDAD DE MEDIDA]],1,9)</f>
        <v xml:space="preserve">ACTAS DE </v>
      </c>
      <c r="M355" s="193">
        <v>8</v>
      </c>
      <c r="N355" s="204">
        <v>45139</v>
      </c>
      <c r="O355" s="204">
        <v>45443</v>
      </c>
      <c r="P355" s="8">
        <f t="shared" si="27"/>
        <v>43.4</v>
      </c>
      <c r="Q355" s="166"/>
      <c r="R355" s="167">
        <f t="shared" si="28"/>
        <v>0</v>
      </c>
      <c r="S355" s="8">
        <f t="shared" si="29"/>
        <v>0</v>
      </c>
      <c r="T355" s="8">
        <f t="shared" si="25"/>
        <v>0</v>
      </c>
      <c r="U355" s="8">
        <f t="shared" si="26"/>
        <v>0</v>
      </c>
      <c r="V355" s="168"/>
      <c r="W355" s="9"/>
      <c r="X355" s="9"/>
    </row>
    <row r="356" spans="1:24" ht="106.5" customHeight="1">
      <c r="A356" s="33" t="s">
        <v>25</v>
      </c>
      <c r="B356" s="33" t="s">
        <v>36</v>
      </c>
      <c r="C356" s="33">
        <v>2022</v>
      </c>
      <c r="D356" s="18" t="str">
        <f>MID(Tabla111[[#This Row],[NO. CONSECUTIVO HALLAZGO
(CÓD. ICBF)]],1,9)</f>
        <v>AF-CGR-20</v>
      </c>
      <c r="E356" s="33" t="s">
        <v>812</v>
      </c>
      <c r="F356" s="33" t="s">
        <v>781</v>
      </c>
      <c r="G356" s="19" t="str">
        <f>MID(Tabla111[[#This Row],[DESCRIPCIÓN DEL HALLAZGO]],1,390)</f>
        <v xml:space="preserve">Hallazgo N° 29. Retiros en cheque y efectivo (D, IP) (Magdalena)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v>
      </c>
      <c r="H356" s="19" t="str">
        <f>MID(Tabla111[[#This Row],[CAUSA DEL HALLAZGO]],1,390)</f>
        <v>La situación presentada se origina al no llevarse una adecuada supervisión por parte del ICBF a los recursos girados y ejecutados por los operadores del servicio, que les permita hacer un efectivo seguimiento de los mismos, evitando la desviación de recursos a otros fines.</v>
      </c>
      <c r="I356" s="10" t="s">
        <v>815</v>
      </c>
      <c r="J356" s="19" t="str">
        <f>MID(Tabla111[[#This Row],[ACCIÓN DE MEJORA]],1,390)</f>
        <v>Fortalecer las asistencias técnicas con el equipo financiero de la regional, los enlaces financieros zonales  y las supervisoras del contrato, en donde se fortalezcan las cláusulas contractuales referentes a las forma de pago y condiciones para realizar los desembolsos y además donde se implemente lo señalado en el anexo para la revisión y legalización de cuentas en los contratos de apor</v>
      </c>
      <c r="K356" s="43" t="str">
        <f>MID(Tabla111[[#This Row],[ACTIVIDADES / DESCRIPCIÓN]],1,390)</f>
        <v>Actividad 2. Verificar una muestra aleatoria de contratos de aporte el seguimiento financiero ( soportes de legalización entregados por la EAS de tipo financiero, extractos bancarios, conciliación bancaria y soportes de los gastos, entre otros)y realizar la retroalimentación de las evidencias encontradas a los enlaces financieros de CZ, coordinadora de CZ y EAS</v>
      </c>
      <c r="L356" s="44" t="str">
        <f>MID(Tabla111[[#This Row],[UNIDAD DE MEDIDA]],1,9)</f>
        <v xml:space="preserve">ACTAS DE </v>
      </c>
      <c r="M356" s="193">
        <v>8</v>
      </c>
      <c r="N356" s="204">
        <v>45139</v>
      </c>
      <c r="O356" s="204">
        <v>45443</v>
      </c>
      <c r="P356" s="8">
        <f t="shared" si="27"/>
        <v>43.4</v>
      </c>
      <c r="Q356" s="166"/>
      <c r="R356" s="167">
        <f t="shared" si="28"/>
        <v>0</v>
      </c>
      <c r="S356" s="8">
        <f t="shared" si="29"/>
        <v>0</v>
      </c>
      <c r="T356" s="8">
        <f t="shared" si="25"/>
        <v>0</v>
      </c>
      <c r="U356" s="8">
        <f t="shared" si="26"/>
        <v>0</v>
      </c>
      <c r="V356" s="168"/>
      <c r="W356" s="9"/>
      <c r="X356" s="9"/>
    </row>
    <row r="357" spans="1:24" ht="106.5" customHeight="1">
      <c r="A357" s="33" t="s">
        <v>25</v>
      </c>
      <c r="B357" s="33" t="s">
        <v>36</v>
      </c>
      <c r="C357" s="33">
        <v>2023</v>
      </c>
      <c r="D357" s="18" t="str">
        <f>MID(Tabla111[[#This Row],[NO. CONSECUTIVO HALLAZGO
(CÓD. ICBF)]],1,9)</f>
        <v>AF-CGR-20</v>
      </c>
      <c r="E357" s="33" t="s">
        <v>812</v>
      </c>
      <c r="F357" s="33" t="s">
        <v>781</v>
      </c>
      <c r="G357" s="19" t="str">
        <f>MID(Tabla111[[#This Row],[DESCRIPCIÓN DEL HALLAZGO]],1,390)</f>
        <v xml:space="preserve">Hallazgo N° 29. Retiros en cheque y efectivo (D, IP) (Magdalena)
Revisados los extractos bancarios de las cuentas mediante las cuales los operadores manejan los recursos girados por el ICBF, para ejecutar los diferentes programas, se observaron retiros en cheque pagados en caja y retiros en efectivo, sobre los cuales no se evidenciaron soportes que justifiquen el gasto, incumpliendo lo </v>
      </c>
      <c r="H357" s="19" t="str">
        <f>MID(Tabla111[[#This Row],[CAUSA DEL HALLAZGO]],1,390)</f>
        <v>La situación presentada se origina al no llevarse una adecuada supervisión por parte del ICBF a los recursos girados y ejecutados por los operadores del servicio, que les permita hacer un efectivo seguimiento de los mismos, evitando la desviación de recursos a otros fines.</v>
      </c>
      <c r="I357" s="10" t="s">
        <v>815</v>
      </c>
      <c r="J357" s="19" t="str">
        <f>MID(Tabla111[[#This Row],[ACCIÓN DE MEJORA]],1,390)</f>
        <v>Hacer seguimiento a las orientaciones impartidas en el memorando 20191000000001100011143 del 20/06/2019</v>
      </c>
      <c r="K357" s="43" t="str">
        <f>MID(Tabla111[[#This Row],[ACTIVIDADES / DESCRIPCIÓN]],1,390)</f>
        <v>Actvidad 3. Verificar, en sesión de Comité Regional de Gestión y Desempeño,  la efectividad  de las actividades propuestas en los PMCGR Hallazgo 29, que después del reporte del 100% de evidencias  han dado cierre al hallazgo</v>
      </c>
      <c r="L357" s="44" t="str">
        <f>MID(Tabla111[[#This Row],[UNIDAD DE MEDIDA]],1,9)</f>
        <v>Acta Comi</v>
      </c>
      <c r="M357" s="193">
        <v>1</v>
      </c>
      <c r="N357" s="204">
        <v>45444</v>
      </c>
      <c r="O357" s="204">
        <v>45504</v>
      </c>
      <c r="P357" s="8">
        <f t="shared" si="27"/>
        <v>8.6</v>
      </c>
      <c r="Q357" s="166"/>
      <c r="R357" s="167">
        <f t="shared" si="28"/>
        <v>0</v>
      </c>
      <c r="S357" s="8">
        <f t="shared" si="29"/>
        <v>0</v>
      </c>
      <c r="T357" s="8">
        <f t="shared" si="25"/>
        <v>0</v>
      </c>
      <c r="U357" s="8">
        <f t="shared" si="26"/>
        <v>0</v>
      </c>
      <c r="V357" s="168"/>
      <c r="W357" s="9"/>
      <c r="X357" s="9"/>
    </row>
    <row r="358" spans="1:24" ht="106.5" customHeight="1">
      <c r="A358" s="18" t="s">
        <v>25</v>
      </c>
      <c r="B358" s="18" t="s">
        <v>895</v>
      </c>
      <c r="C358" s="18">
        <v>2021</v>
      </c>
      <c r="D358" s="18" t="str">
        <f>MID(Tabla111[[#This Row],[NO. CONSECUTIVO HALLAZGO
(CÓD. ICBF)]],1,9)</f>
        <v>AC-CGR-20</v>
      </c>
      <c r="E358" s="18" t="s">
        <v>897</v>
      </c>
      <c r="F358" s="18" t="s">
        <v>1173</v>
      </c>
      <c r="G358"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358"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358" s="19" t="s">
        <v>1174</v>
      </c>
      <c r="J358" s="19" t="str">
        <f>MID(Tabla111[[#This Row],[ACCIÓN DE MEJORA]],1,390)</f>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v>
      </c>
      <c r="K358" s="43" t="str">
        <f>MID(Tabla111[[#This Row],[ACTIVIDADES / DESCRIPCIÓN]],1,390)</f>
        <v xml:space="preserve">P-. Asisencia Tècnica de proceso financiero, informes, guias, Manuales Operativos, y legalizaciones de cuentas, para los contraos y convenios de asociciòn de los servicios de PI.
</v>
      </c>
      <c r="L358" s="44" t="str">
        <f>MID(Tabla111[[#This Row],[UNIDAD DE MEDIDA]],1,9)</f>
        <v>P. Acta d</v>
      </c>
      <c r="M358" s="193">
        <v>1</v>
      </c>
      <c r="N358" s="195">
        <v>45139</v>
      </c>
      <c r="O358" s="195">
        <v>45199</v>
      </c>
      <c r="P358" s="18">
        <f t="shared" si="27"/>
        <v>8.6</v>
      </c>
      <c r="Q358" s="166"/>
      <c r="R358" s="167">
        <f t="shared" si="28"/>
        <v>0</v>
      </c>
      <c r="S358" s="8">
        <f t="shared" si="29"/>
        <v>0</v>
      </c>
      <c r="T358" s="8">
        <f t="shared" si="25"/>
        <v>0</v>
      </c>
      <c r="U358" s="8">
        <f t="shared" si="26"/>
        <v>0</v>
      </c>
      <c r="V358" s="168"/>
      <c r="W358" s="9"/>
      <c r="X358" s="9"/>
    </row>
    <row r="359" spans="1:24" ht="106.5" customHeight="1">
      <c r="A359" s="18" t="s">
        <v>25</v>
      </c>
      <c r="B359" s="18" t="s">
        <v>895</v>
      </c>
      <c r="C359" s="18">
        <v>2021</v>
      </c>
      <c r="D359" s="18" t="str">
        <f>MID(Tabla111[[#This Row],[NO. CONSECUTIVO HALLAZGO
(CÓD. ICBF)]],1,9)</f>
        <v>AC-CGR-20</v>
      </c>
      <c r="E359" s="18" t="s">
        <v>897</v>
      </c>
      <c r="F359" s="18" t="s">
        <v>1173</v>
      </c>
      <c r="G359"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359"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359" s="19" t="s">
        <v>1174</v>
      </c>
      <c r="J359" s="19" t="str">
        <f>MID(Tabla111[[#This Row],[ACCIÓN DE MEJORA]],1,390)</f>
        <v>H-. Revisar mensualmente la calidad y oportunidad de los informes financieros en ejecucion de los Convenios de Asociación y Contratos de Aportes de PI, verificando que cumplan con los estándares de los Manuales operativos,  Procedimientos, Guías y directrices de la DPI.</v>
      </c>
      <c r="K359" s="43" t="str">
        <f>MID(Tabla111[[#This Row],[ACTIVIDADES / DESCRIPCIÓN]],1,390)</f>
        <v xml:space="preserve">H-. Revisar soportes presentados por las EAS en el proceso de conciliación de informes financieros, de la muestra toamada del 50% de los Convenios de Asociación y contratos de aporte de PI.  
</v>
      </c>
      <c r="L359" s="44" t="str">
        <f>MID(Tabla111[[#This Row],[UNIDAD DE MEDIDA]],1,9)</f>
        <v>H-. Infor</v>
      </c>
      <c r="M359" s="193">
        <v>2</v>
      </c>
      <c r="N359" s="195">
        <v>45159</v>
      </c>
      <c r="O359" s="195">
        <v>45229</v>
      </c>
      <c r="P359" s="18">
        <f t="shared" si="27"/>
        <v>10</v>
      </c>
      <c r="Q359" s="166"/>
      <c r="R359" s="167">
        <f t="shared" si="28"/>
        <v>0</v>
      </c>
      <c r="S359" s="8">
        <f t="shared" si="29"/>
        <v>0</v>
      </c>
      <c r="T359" s="8">
        <f t="shared" si="25"/>
        <v>0</v>
      </c>
      <c r="U359" s="8">
        <f t="shared" si="26"/>
        <v>0</v>
      </c>
      <c r="V359" s="168"/>
      <c r="W359" s="9"/>
      <c r="X359" s="9"/>
    </row>
    <row r="360" spans="1:24" ht="106.5" customHeight="1">
      <c r="A360" s="48" t="s">
        <v>25</v>
      </c>
      <c r="B360" s="48" t="s">
        <v>895</v>
      </c>
      <c r="C360" s="48">
        <v>2021</v>
      </c>
      <c r="D360" s="18" t="str">
        <f>MID(Tabla111[[#This Row],[NO. CONSECUTIVO HALLAZGO
(CÓD. ICBF)]],1,9)</f>
        <v>AC-CGR-20</v>
      </c>
      <c r="E360" s="48" t="s">
        <v>897</v>
      </c>
      <c r="F360" s="48" t="s">
        <v>1173</v>
      </c>
      <c r="G360"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360"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360" s="49" t="s">
        <v>1174</v>
      </c>
      <c r="J360" s="19" t="str">
        <f>MID(Tabla111[[#This Row],[ACCIÓN DE MEJORA]],1,390)</f>
        <v>V-. Acciones de Verificar mensualmente de la muestra tomada el 50% de los contratos, los soportes de las EAS, el cumplimiento del contenido obligacional del componente financiero de los Convenios de Asociación y Contratos de Aportes PI.</v>
      </c>
      <c r="K360" s="43" t="str">
        <f>MID(Tabla111[[#This Row],[ACTIVIDADES / DESCRIPCIÓN]],1,390)</f>
        <v>V-. Proceso de retroalimentación con EAS y Supervisión resultado de revisión y verificación de componente financiero, elaboración conciliación.</v>
      </c>
      <c r="L360" s="44" t="str">
        <f>MID(Tabla111[[#This Row],[UNIDAD DE MEDIDA]],1,9)</f>
        <v>V-. Actas</v>
      </c>
      <c r="M360" s="193">
        <v>2</v>
      </c>
      <c r="N360" s="213">
        <v>45159</v>
      </c>
      <c r="O360" s="213">
        <v>45229</v>
      </c>
      <c r="P360" s="18">
        <f t="shared" si="27"/>
        <v>10</v>
      </c>
      <c r="Q360" s="166"/>
      <c r="R360" s="167">
        <f t="shared" si="28"/>
        <v>0</v>
      </c>
      <c r="S360" s="8">
        <f t="shared" si="29"/>
        <v>0</v>
      </c>
      <c r="T360" s="8">
        <f t="shared" si="25"/>
        <v>0</v>
      </c>
      <c r="U360" s="8">
        <f t="shared" si="26"/>
        <v>0</v>
      </c>
      <c r="V360" s="168"/>
      <c r="W360" s="9"/>
      <c r="X360" s="9"/>
    </row>
    <row r="361" spans="1:24" ht="106.5" customHeight="1">
      <c r="A361" s="18" t="s">
        <v>25</v>
      </c>
      <c r="B361" s="18" t="s">
        <v>895</v>
      </c>
      <c r="C361" s="18">
        <v>2021</v>
      </c>
      <c r="D361" s="18" t="str">
        <f>MID(Tabla111[[#This Row],[NO. CONSECUTIVO HALLAZGO
(CÓD. ICBF)]],1,9)</f>
        <v>AC-CGR-20</v>
      </c>
      <c r="E361" s="18" t="s">
        <v>897</v>
      </c>
      <c r="F361" s="18" t="s">
        <v>1173</v>
      </c>
      <c r="G361" s="19" t="str">
        <f>MID(Tabla111[[#This Row],[DESCRIPCIÓN DEL HALLAZGO]],1,390)</f>
        <v>Hallazgo N° 3. Refrigerios y almuerzos Contrato de Aporte 88000392020
Del análisis documental realizado al expediente y los soportes del contrato de aporte 0392020 ICBF Regional San Andrés y Caja de Compensación de San Andrés Islas CAJASAI en la Modalidad Institucional – Servicios de Centro de Desarrollo Infantil – CDI, se evidenció lo siguiente: Regional San Andrés (D, F). La entidad ad</v>
      </c>
      <c r="H361" s="19" t="str">
        <f>MID(Tabla111[[#This Row],[CAUSA DEL HALLAZGO]],1,390)</f>
        <v>La situación descrita, se presenta por deficiencias en las labores de supervisión, cuya función de control y seguimiento de acuerdo con las obligaciones previstas en el contrato no se cumplió, al observarse que se autorización los pagos sin que se realizaran las verificaciones previas que acreditaran su procedibilidad.</v>
      </c>
      <c r="I361" s="19" t="s">
        <v>1174</v>
      </c>
      <c r="J361" s="19" t="str">
        <f>MID(Tabla111[[#This Row],[ACCIÓN DE MEJORA]],1,390)</f>
        <v>A. Socializar en los Comités Técnicos Operativos, los resultados del acompañamiento y asistencia técnica a la legalización de cuentas  y en el marco de los mismos requerirlas en caso de ser necesario, adelantar compromisos.</v>
      </c>
      <c r="K361" s="43" t="str">
        <f>MID(Tabla111[[#This Row],[ACTIVIDADES / DESCRIPCIÓN]],1,390)</f>
        <v xml:space="preserve">A-. Generar compromisos y seguimiento en los Comité Operativos de los convenios de asociación y contratos de aportes PI (según muestra tomada). </v>
      </c>
      <c r="L361" s="44" t="str">
        <f>MID(Tabla111[[#This Row],[UNIDAD DE MEDIDA]],1,9)</f>
        <v>A-. Matri</v>
      </c>
      <c r="M361" s="193">
        <v>2</v>
      </c>
      <c r="N361" s="195">
        <v>45159</v>
      </c>
      <c r="O361" s="195">
        <v>45229</v>
      </c>
      <c r="P361" s="18">
        <f t="shared" si="27"/>
        <v>10</v>
      </c>
      <c r="Q361" s="166"/>
      <c r="R361" s="167">
        <f t="shared" si="28"/>
        <v>0</v>
      </c>
      <c r="S361" s="8">
        <f t="shared" si="29"/>
        <v>0</v>
      </c>
      <c r="T361" s="8">
        <f t="shared" si="25"/>
        <v>0</v>
      </c>
      <c r="U361" s="8">
        <f t="shared" si="26"/>
        <v>0</v>
      </c>
      <c r="V361" s="168"/>
      <c r="W361" s="9"/>
      <c r="X361" s="9"/>
    </row>
    <row r="362" spans="1:24" ht="106.5" customHeight="1">
      <c r="A362" s="18" t="s">
        <v>25</v>
      </c>
      <c r="B362" s="18" t="s">
        <v>36</v>
      </c>
      <c r="C362" s="18">
        <v>2022</v>
      </c>
      <c r="D362" s="18" t="str">
        <f>MID(Tabla111[[#This Row],[NO. CONSECUTIVO HALLAZGO
(CÓD. ICBF)]],1,9)</f>
        <v>AF-CGR-20</v>
      </c>
      <c r="E362" s="18" t="s">
        <v>580</v>
      </c>
      <c r="F362" s="18" t="s">
        <v>1173</v>
      </c>
      <c r="G362"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362"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362" s="19" t="s">
        <v>1201</v>
      </c>
      <c r="J362" s="19" t="str">
        <f>MID(Tabla111[[#This Row],[ACCIÓN DE MEJORA]],1,390)</f>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v>
      </c>
      <c r="K362" s="43" t="str">
        <f>MID(Tabla111[[#This Row],[ACTIVIDADES / DESCRIPCIÓN]],1,390)</f>
        <v xml:space="preserve">1. Realizar el comparativo del valor de Mercado indicado en el avalúo comercial frente al valor en libros a efectos de determinar la existencia o no de deterioro 2. se identifica valor de avaluo en las certificaciones 
</v>
      </c>
      <c r="L362" s="44" t="str">
        <f>MID(Tabla111[[#This Row],[UNIDAD DE MEDIDA]],1,9)</f>
        <v>Avaluo co</v>
      </c>
      <c r="M362" s="193">
        <v>1</v>
      </c>
      <c r="N362" s="195">
        <v>45108</v>
      </c>
      <c r="O362" s="195">
        <v>45199</v>
      </c>
      <c r="P362" s="18">
        <f t="shared" si="27"/>
        <v>13</v>
      </c>
      <c r="Q362" s="166"/>
      <c r="R362" s="167">
        <f t="shared" si="28"/>
        <v>0</v>
      </c>
      <c r="S362" s="8">
        <f t="shared" si="29"/>
        <v>0</v>
      </c>
      <c r="T362" s="8">
        <f t="shared" si="25"/>
        <v>0</v>
      </c>
      <c r="U362" s="8">
        <f t="shared" si="26"/>
        <v>0</v>
      </c>
      <c r="V362" s="168"/>
      <c r="W362" s="9"/>
      <c r="X362" s="9"/>
    </row>
    <row r="363" spans="1:24" ht="106.5" customHeight="1">
      <c r="A363" s="18" t="s">
        <v>25</v>
      </c>
      <c r="B363" s="18" t="s">
        <v>36</v>
      </c>
      <c r="C363" s="18">
        <v>2022</v>
      </c>
      <c r="D363" s="18" t="str">
        <f>MID(Tabla111[[#This Row],[NO. CONSECUTIVO HALLAZGO
(CÓD. ICBF)]],1,9)</f>
        <v>AF-CGR-20</v>
      </c>
      <c r="E363" s="18" t="s">
        <v>592</v>
      </c>
      <c r="F363" s="18" t="s">
        <v>1173</v>
      </c>
      <c r="G363" s="19" t="str">
        <f>MID(Tabla111[[#This Row],[DESCRIPCIÓN DEL HALLAZGO]],1,390)</f>
        <v>Hallazgo N° 9. Constitución de cuentas por pagar y reservas presupuestales 2022 (San Andrés)
A partir de la evidencia obtenida y en general la documentación suministrada por el Instituto Colombiano de Bienestar Familiar – (ICBF) Regional San Andrés, disponible a través de Sistema Integrado de Información Financiera - SIIF Nación; se obtiene que, al final de la vigencia 2022, el (ICBF) R</v>
      </c>
      <c r="H363" s="19" t="str">
        <f>MID(Tabla111[[#This Row],[CAUSA DEL HALLAZGO]],1,390)</f>
        <v>Esta situación se presenta por la inobservancia de los manuales y lineamientos según normativas vigentes, procedimientos y políticas de operación para el cierre de gestión financiera.</v>
      </c>
      <c r="I363" s="19" t="s">
        <v>1205</v>
      </c>
      <c r="J363" s="19" t="str">
        <f>MID(Tabla111[[#This Row],[ACCIÓN DE MEJORA]],1,390)</f>
        <v>P- Recibir la cominicacion de apertura para el  registro de la versión de anticipo del Rezago Año Anterior, por parte del grupo de tesoreria de la dirrecion financiera. 
H- Radicar y obligar la cuenta por pagar a tramitar. 
V- Recibir la comunicación de parte del grupo de tesoreria de la direccion financiera, de acuerdo a la solicitud. 
A- Reiterar la solicitud del tramite no respondido</v>
      </c>
      <c r="K363" s="43" t="str">
        <f>MID(Tabla111[[#This Row],[ACTIVIDADES / DESCRIPCIÓN]],1,390)</f>
        <v>Lanzamiento de la orden de pago de la reserva presupuestal</v>
      </c>
      <c r="L363" s="44" t="str">
        <f>MID(Tabla111[[#This Row],[UNIDAD DE MEDIDA]],1,9)</f>
        <v xml:space="preserve">Orden de </v>
      </c>
      <c r="M363" s="193">
        <v>1</v>
      </c>
      <c r="N363" s="195">
        <v>45139</v>
      </c>
      <c r="O363" s="195">
        <v>45199</v>
      </c>
      <c r="P363" s="18">
        <f t="shared" si="27"/>
        <v>8.6</v>
      </c>
      <c r="Q363" s="166"/>
      <c r="R363" s="167">
        <f t="shared" si="28"/>
        <v>0</v>
      </c>
      <c r="S363" s="8">
        <f t="shared" si="29"/>
        <v>0</v>
      </c>
      <c r="T363" s="8">
        <f t="shared" si="25"/>
        <v>0</v>
      </c>
      <c r="U363" s="8">
        <f t="shared" si="26"/>
        <v>0</v>
      </c>
      <c r="V363" s="168"/>
      <c r="W363" s="9"/>
      <c r="X363" s="9"/>
    </row>
    <row r="364" spans="1:24" ht="106.5" customHeight="1">
      <c r="A364" s="18" t="s">
        <v>25</v>
      </c>
      <c r="B364" s="18" t="s">
        <v>36</v>
      </c>
      <c r="C364" s="18">
        <v>2022</v>
      </c>
      <c r="D364" s="18" t="str">
        <f>MID(Tabla111[[#This Row],[NO. CONSECUTIVO HALLAZGO
(CÓD. ICBF)]],1,9)</f>
        <v>AF-CGR-20</v>
      </c>
      <c r="E364" s="18" t="s">
        <v>48</v>
      </c>
      <c r="F364" s="18" t="s">
        <v>1173</v>
      </c>
      <c r="G364"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364" s="19" t="str">
        <f>MID(Tabla111[[#This Row],[CAUSA DEL HALLAZGO]],1,390)</f>
        <v>Lo anterior es ocasionado debido a la inobservancia del Instituto Colombiano de Bienestar Familiar – (ICBF) en el mantenimiento y cuidado de los bienes inmuebles a su cargo y su adecuada gestión….</v>
      </c>
      <c r="I364" s="19" t="s">
        <v>1210</v>
      </c>
      <c r="J364" s="19" t="str">
        <f>MID(Tabla111[[#This Row],[ACCIÓN DE MEJORA]],1,390)</f>
        <v>La Regional San Andres, realizara la identificaciòn de necesidades de las infraestructuras en las que operan sus programas y sedes administrativas, con el fin de que sean incluidas el el plan  de intervención y mejoras de  infraestructura, el cual será priorizado por la sede nacional obedeciendo a los recursos disponibles asignados a la Regional y que en consecuencia de las acciones conj</v>
      </c>
      <c r="K364" s="43" t="str">
        <f>MID(Tabla111[[#This Row],[ACTIVIDADES / DESCRIPCIÓN]],1,390)</f>
        <v>Mantener actualizada la información de las condiciones que presenten las infraestructuras en las que operan los programas del ICBF y sedes administrativas, de manera que se pueda contar con un estimado de los costos de inversión y precios de mercado, con el fin de que se puedan asignar los recursos para la contratación de las obras y/o adecuaciones que ameriten los inmuebles.</v>
      </c>
      <c r="L364" s="44" t="str">
        <f>MID(Tabla111[[#This Row],[UNIDAD DE MEDIDA]],1,9)</f>
        <v>correo El</v>
      </c>
      <c r="M364" s="193">
        <v>1</v>
      </c>
      <c r="N364" s="195">
        <v>45108</v>
      </c>
      <c r="O364" s="195">
        <v>45280</v>
      </c>
      <c r="P364" s="18">
        <f t="shared" si="27"/>
        <v>24.6</v>
      </c>
      <c r="Q364" s="166"/>
      <c r="R364" s="167">
        <f t="shared" si="28"/>
        <v>0</v>
      </c>
      <c r="S364" s="8">
        <f t="shared" si="29"/>
        <v>0</v>
      </c>
      <c r="T364" s="8">
        <f t="shared" si="25"/>
        <v>0</v>
      </c>
      <c r="U364" s="8">
        <f t="shared" si="26"/>
        <v>0</v>
      </c>
      <c r="V364" s="168"/>
      <c r="W364" s="9"/>
      <c r="X364" s="9"/>
    </row>
    <row r="365" spans="1:24" ht="106.5" customHeight="1">
      <c r="A365" s="18" t="s">
        <v>25</v>
      </c>
      <c r="B365" s="18" t="s">
        <v>36</v>
      </c>
      <c r="C365" s="18">
        <v>2022</v>
      </c>
      <c r="D365" s="18" t="str">
        <f>MID(Tabla111[[#This Row],[NO. CONSECUTIVO HALLAZGO
(CÓD. ICBF)]],1,9)</f>
        <v>AF-CGR-20</v>
      </c>
      <c r="E365" s="18" t="s">
        <v>974</v>
      </c>
      <c r="F365" s="18" t="s">
        <v>1173</v>
      </c>
      <c r="G365"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365"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365" s="19" t="s">
        <v>1174</v>
      </c>
      <c r="J365" s="19" t="str">
        <f>MID(Tabla111[[#This Row],[ACCIÓN DE MEJORA]],1,390)</f>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v>
      </c>
      <c r="K365" s="43" t="str">
        <f>MID(Tabla111[[#This Row],[ACTIVIDADES / DESCRIPCIÓN]],1,390)</f>
        <v xml:space="preserve">P-. Asisencia Tècnica de proceso financiero, informes, guias, Manuales Operativos, y legalizaciones de cuentas, para los contraos y convenios de asociciòn de los servicios de PI.
</v>
      </c>
      <c r="L365" s="44" t="str">
        <f>MID(Tabla111[[#This Row],[UNIDAD DE MEDIDA]],1,9)</f>
        <v>P. Acta d</v>
      </c>
      <c r="M365" s="193">
        <v>1</v>
      </c>
      <c r="N365" s="195">
        <v>45139</v>
      </c>
      <c r="O365" s="195">
        <v>45199</v>
      </c>
      <c r="P365" s="18">
        <f t="shared" si="27"/>
        <v>8.6</v>
      </c>
      <c r="Q365" s="166"/>
      <c r="R365" s="167">
        <f t="shared" si="28"/>
        <v>0</v>
      </c>
      <c r="S365" s="8">
        <f t="shared" si="29"/>
        <v>0</v>
      </c>
      <c r="T365" s="8">
        <f t="shared" si="25"/>
        <v>0</v>
      </c>
      <c r="U365" s="8">
        <f t="shared" si="26"/>
        <v>0</v>
      </c>
      <c r="V365" s="168"/>
      <c r="W365" s="9"/>
      <c r="X365" s="9"/>
    </row>
    <row r="366" spans="1:24" ht="106.5" customHeight="1">
      <c r="A366" s="18" t="s">
        <v>25</v>
      </c>
      <c r="B366" s="18" t="s">
        <v>36</v>
      </c>
      <c r="C366" s="18">
        <v>2022</v>
      </c>
      <c r="D366" s="18" t="str">
        <f>MID(Tabla111[[#This Row],[NO. CONSECUTIVO HALLAZGO
(CÓD. ICBF)]],1,9)</f>
        <v>AF-CGR-20</v>
      </c>
      <c r="E366" s="18" t="s">
        <v>974</v>
      </c>
      <c r="F366" s="18" t="s">
        <v>1173</v>
      </c>
      <c r="G366"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366"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366" s="19" t="s">
        <v>1174</v>
      </c>
      <c r="J366" s="19" t="str">
        <f>MID(Tabla111[[#This Row],[ACCIÓN DE MEJORA]],1,390)</f>
        <v>H-. Revisar mensualmente la calidad y oportunidad de los informes financieros en ejecucion de los Convenios de Asociación y Contratos de Aportes de PI, verificando que cumplan con los estándares de los Manuales operativos,  Procedimientos, Guías y directrices de la DPI.</v>
      </c>
      <c r="K366" s="43" t="str">
        <f>MID(Tabla111[[#This Row],[ACTIVIDADES / DESCRIPCIÓN]],1,390)</f>
        <v xml:space="preserve">H-. Revisar soportes presentados por las EAS en el proceso de conciliación de informes financieros, de la muestra toamada del 50% de los Convenios de Asociación y contratos de aporte de PI.  
</v>
      </c>
      <c r="L366" s="44" t="str">
        <f>MID(Tabla111[[#This Row],[UNIDAD DE MEDIDA]],1,9)</f>
        <v>H-. Infor</v>
      </c>
      <c r="M366" s="193">
        <v>2</v>
      </c>
      <c r="N366" s="195">
        <v>45159</v>
      </c>
      <c r="O366" s="195">
        <v>45229</v>
      </c>
      <c r="P366" s="18">
        <f t="shared" si="27"/>
        <v>10</v>
      </c>
      <c r="Q366" s="166"/>
      <c r="R366" s="167">
        <f t="shared" si="28"/>
        <v>0</v>
      </c>
      <c r="S366" s="8">
        <f t="shared" si="29"/>
        <v>0</v>
      </c>
      <c r="T366" s="8">
        <f t="shared" si="25"/>
        <v>0</v>
      </c>
      <c r="U366" s="8">
        <f t="shared" si="26"/>
        <v>0</v>
      </c>
      <c r="V366" s="168"/>
      <c r="W366" s="9"/>
      <c r="X366" s="9"/>
    </row>
    <row r="367" spans="1:24" ht="106.5" customHeight="1">
      <c r="A367" s="18" t="s">
        <v>25</v>
      </c>
      <c r="B367" s="18" t="s">
        <v>36</v>
      </c>
      <c r="C367" s="18">
        <v>2022</v>
      </c>
      <c r="D367" s="18" t="str">
        <f>MID(Tabla111[[#This Row],[NO. CONSECUTIVO HALLAZGO
(CÓD. ICBF)]],1,9)</f>
        <v>AF-CGR-20</v>
      </c>
      <c r="E367" s="18" t="s">
        <v>974</v>
      </c>
      <c r="F367" s="18" t="s">
        <v>1173</v>
      </c>
      <c r="G367"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367"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367" s="19" t="s">
        <v>1174</v>
      </c>
      <c r="J367" s="19" t="str">
        <f>MID(Tabla111[[#This Row],[ACCIÓN DE MEJORA]],1,390)</f>
        <v>V-. Acciones de Verificar mensualmente de la muestra tomada el 50% de los contratos, los soportes de las EAS, el cumplimiento del contenido obligacional del componente financiero de los Convenios de Asociación y Contratos de Aportes PI.</v>
      </c>
      <c r="K367" s="43" t="str">
        <f>MID(Tabla111[[#This Row],[ACTIVIDADES / DESCRIPCIÓN]],1,390)</f>
        <v>V-. Proceso de retroalimentación con EAS y Supervisión resultado de revisión y verificación de componente financiero, elaboración conciliación.</v>
      </c>
      <c r="L367" s="44" t="str">
        <f>MID(Tabla111[[#This Row],[UNIDAD DE MEDIDA]],1,9)</f>
        <v>V-. Actas</v>
      </c>
      <c r="M367" s="193">
        <v>2</v>
      </c>
      <c r="N367" s="195">
        <v>45159</v>
      </c>
      <c r="O367" s="195">
        <v>45229</v>
      </c>
      <c r="P367" s="18">
        <f t="shared" si="27"/>
        <v>10</v>
      </c>
      <c r="Q367" s="166"/>
      <c r="R367" s="167">
        <f t="shared" si="28"/>
        <v>0</v>
      </c>
      <c r="S367" s="8">
        <f t="shared" si="29"/>
        <v>0</v>
      </c>
      <c r="T367" s="8">
        <f t="shared" si="25"/>
        <v>0</v>
      </c>
      <c r="U367" s="8">
        <f t="shared" si="26"/>
        <v>0</v>
      </c>
      <c r="V367" s="168"/>
      <c r="W367" s="9"/>
      <c r="X367" s="9"/>
    </row>
    <row r="368" spans="1:24" ht="106.5" customHeight="1">
      <c r="A368" s="18" t="s">
        <v>25</v>
      </c>
      <c r="B368" s="18" t="s">
        <v>36</v>
      </c>
      <c r="C368" s="18">
        <v>2022</v>
      </c>
      <c r="D368" s="18" t="str">
        <f>MID(Tabla111[[#This Row],[NO. CONSECUTIVO HALLAZGO
(CÓD. ICBF)]],1,9)</f>
        <v>AF-CGR-20</v>
      </c>
      <c r="E368" s="18" t="s">
        <v>974</v>
      </c>
      <c r="F368" s="18" t="s">
        <v>1173</v>
      </c>
      <c r="G368" s="19" t="str">
        <f>MID(Tabla111[[#This Row],[DESCRIPCIÓN DEL HALLAZGO]],1,390)</f>
        <v>Hallazgo N° 34. Contrato 038-2021- cumplimientos de objetivos y su supervisión (D) (San Andrés)
A partir de la evidencia obtenida y en general la documentación suministrada por el Instituto Colombiano de Bienestar Familiar – (ICBF) Regional San Andrés, correspondiente al contrato número 038 del 2021 suscrito entre el Instituto Colombiano de Bienestar Familiar - (ICBF) Regional San André</v>
      </c>
      <c r="H368" s="19" t="str">
        <f>MID(Tabla111[[#This Row],[CAUSA DEL HALLAZGO]],1,390)</f>
        <v>Lo anterior se presenta, por deficiencias en los mecanismos de seguimiento, vigilancia, supervisión, control y aprobación por parte de los involucrados en el proceso, debido que son autorizados y realizados los desembolsos y/o pagos al contratista sin el cumplimiento de los debidos lineamientos para generar su aprobación...</v>
      </c>
      <c r="I368" s="19" t="s">
        <v>1174</v>
      </c>
      <c r="J368" s="19" t="str">
        <f>MID(Tabla111[[#This Row],[ACCIÓN DE MEJORA]],1,390)</f>
        <v>A. Socializar en los Comités Técnicos Operativos, los resultados del acompañamiento y asistencia técnica a la legalización de cuentas  y en el marco de los mismos requerirlas en caso de ser necesario, adelantar compromisos.</v>
      </c>
      <c r="K368" s="43" t="str">
        <f>MID(Tabla111[[#This Row],[ACTIVIDADES / DESCRIPCIÓN]],1,390)</f>
        <v xml:space="preserve">A-. Generar compromisos y seguimiento en los Comité Operativos de los convenios de asociación y contratos de aportes PI (según muestra tomada). </v>
      </c>
      <c r="L368" s="44" t="str">
        <f>MID(Tabla111[[#This Row],[UNIDAD DE MEDIDA]],1,9)</f>
        <v>A-. Matri</v>
      </c>
      <c r="M368" s="193">
        <v>2</v>
      </c>
      <c r="N368" s="195">
        <v>45159</v>
      </c>
      <c r="O368" s="195">
        <v>45229</v>
      </c>
      <c r="P368" s="18">
        <f t="shared" si="27"/>
        <v>10</v>
      </c>
      <c r="Q368" s="166"/>
      <c r="R368" s="167">
        <f t="shared" si="28"/>
        <v>0</v>
      </c>
      <c r="S368" s="8">
        <f t="shared" si="29"/>
        <v>0</v>
      </c>
      <c r="T368" s="8">
        <f t="shared" si="25"/>
        <v>0</v>
      </c>
      <c r="U368" s="8">
        <f t="shared" si="26"/>
        <v>0</v>
      </c>
      <c r="V368" s="168"/>
      <c r="W368" s="9"/>
      <c r="X368" s="9"/>
    </row>
    <row r="369" spans="1:24" ht="106.5" customHeight="1">
      <c r="A369" s="18" t="s">
        <v>25</v>
      </c>
      <c r="B369" s="18" t="s">
        <v>36</v>
      </c>
      <c r="C369" s="18">
        <v>2022</v>
      </c>
      <c r="D369" s="18" t="str">
        <f>MID(Tabla111[[#This Row],[NO. CONSECUTIVO HALLAZGO
(CÓD. ICBF)]],1,9)</f>
        <v>AF-CGR-20</v>
      </c>
      <c r="E369" s="18" t="s">
        <v>982</v>
      </c>
      <c r="F369" s="18" t="s">
        <v>1173</v>
      </c>
      <c r="G369" s="19" t="str">
        <f>MID(Tabla111[[#This Row],[DESCRIPCIÓN DEL HALLAZGO]],1,390)</f>
        <v>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v>
      </c>
      <c r="H369" s="19" t="str">
        <f>MID(Tabla111[[#This Row],[CAUSA DEL HALLAZGO]],1,390)</f>
        <v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v>
      </c>
      <c r="I369" s="19" t="s">
        <v>1174</v>
      </c>
      <c r="J369" s="19" t="str">
        <f>MID(Tabla111[[#This Row],[ACCIÓN DE MEJORA]],1,390)</f>
        <v>P- Planear Asistencia Técncia para los Convenios de Asociación y Contratos de Aporte de Primera Infancia en lo relacionado con componente financiero para que dicho proceso se desarrolle en el marco del Lineamiento, Manuales operativos, Guías, Directrices, Procedimientos y formatos adoptados por el SIGE y  del programa PI.</v>
      </c>
      <c r="K369" s="43" t="str">
        <f>MID(Tabla111[[#This Row],[ACTIVIDADES / DESCRIPCIÓN]],1,390)</f>
        <v xml:space="preserve">P-. Asisencia Tècnica de proceso financiero, informes, guias, Manuales Operativos, y legalizaciones de cuentas, para los contraos y convenios de asociciòn de los servicios de PI.
</v>
      </c>
      <c r="L369" s="44" t="str">
        <f>MID(Tabla111[[#This Row],[UNIDAD DE MEDIDA]],1,9)</f>
        <v>P. Acta d</v>
      </c>
      <c r="M369" s="193">
        <v>1</v>
      </c>
      <c r="N369" s="195">
        <v>45139</v>
      </c>
      <c r="O369" s="195">
        <v>45199</v>
      </c>
      <c r="P369" s="18">
        <f t="shared" si="27"/>
        <v>8.6</v>
      </c>
      <c r="Q369" s="166"/>
      <c r="R369" s="167">
        <f t="shared" si="28"/>
        <v>0</v>
      </c>
      <c r="S369" s="8">
        <f t="shared" si="29"/>
        <v>0</v>
      </c>
      <c r="T369" s="8">
        <f t="shared" si="25"/>
        <v>0</v>
      </c>
      <c r="U369" s="8">
        <f t="shared" si="26"/>
        <v>0</v>
      </c>
      <c r="V369" s="168"/>
      <c r="W369" s="9"/>
      <c r="X369" s="9"/>
    </row>
    <row r="370" spans="1:24" ht="106.5" customHeight="1">
      <c r="A370" s="18" t="s">
        <v>25</v>
      </c>
      <c r="B370" s="18" t="s">
        <v>36</v>
      </c>
      <c r="C370" s="18">
        <v>2022</v>
      </c>
      <c r="D370" s="18" t="str">
        <f>MID(Tabla111[[#This Row],[NO. CONSECUTIVO HALLAZGO
(CÓD. ICBF)]],1,9)</f>
        <v>AF-CGR-20</v>
      </c>
      <c r="E370" s="18" t="s">
        <v>982</v>
      </c>
      <c r="F370" s="18" t="s">
        <v>1173</v>
      </c>
      <c r="G370" s="19" t="str">
        <f>MID(Tabla111[[#This Row],[DESCRIPCIÓN DEL HALLAZGO]],1,390)</f>
        <v>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v>
      </c>
      <c r="H370" s="19" t="str">
        <f>MID(Tabla111[[#This Row],[CAUSA DEL HALLAZGO]],1,390)</f>
        <v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v>
      </c>
      <c r="I370" s="19" t="s">
        <v>1174</v>
      </c>
      <c r="J370" s="19" t="str">
        <f>MID(Tabla111[[#This Row],[ACCIÓN DE MEJORA]],1,390)</f>
        <v>H-. Revisar mensualmente la calidad y oportunidad de los informes financieros en ejecucion de los Convenios de Asociación y Contratos de Aportes de PI, verificando que cumplan con los estándares de los Manuales operativos,  Procedimientos, Guías y directrices de la DPI.</v>
      </c>
      <c r="K370" s="43" t="str">
        <f>MID(Tabla111[[#This Row],[ACTIVIDADES / DESCRIPCIÓN]],1,390)</f>
        <v xml:space="preserve">H-. Revisar soportes presentados por las EAS en el proceso de conciliación de informes financieros, de la muestra toamada del 50% de los Convenios de Asociación y contratos de aporte de PI.  
</v>
      </c>
      <c r="L370" s="44" t="str">
        <f>MID(Tabla111[[#This Row],[UNIDAD DE MEDIDA]],1,9)</f>
        <v>H-. Infor</v>
      </c>
      <c r="M370" s="193">
        <v>2</v>
      </c>
      <c r="N370" s="195">
        <v>45159</v>
      </c>
      <c r="O370" s="195">
        <v>45229</v>
      </c>
      <c r="P370" s="18">
        <f t="shared" si="27"/>
        <v>10</v>
      </c>
      <c r="Q370" s="166"/>
      <c r="R370" s="167">
        <f t="shared" si="28"/>
        <v>0</v>
      </c>
      <c r="S370" s="8">
        <f t="shared" si="29"/>
        <v>0</v>
      </c>
      <c r="T370" s="8">
        <f t="shared" si="25"/>
        <v>0</v>
      </c>
      <c r="U370" s="8">
        <f t="shared" si="26"/>
        <v>0</v>
      </c>
      <c r="V370" s="168"/>
      <c r="W370" s="9"/>
      <c r="X370" s="9"/>
    </row>
    <row r="371" spans="1:24" ht="106.5" customHeight="1">
      <c r="A371" s="18" t="s">
        <v>25</v>
      </c>
      <c r="B371" s="18" t="s">
        <v>36</v>
      </c>
      <c r="C371" s="18">
        <v>2022</v>
      </c>
      <c r="D371" s="18" t="str">
        <f>MID(Tabla111[[#This Row],[NO. CONSECUTIVO HALLAZGO
(CÓD. ICBF)]],1,9)</f>
        <v>AF-CGR-20</v>
      </c>
      <c r="E371" s="18" t="s">
        <v>982</v>
      </c>
      <c r="F371" s="18" t="s">
        <v>1173</v>
      </c>
      <c r="G371" s="19" t="str">
        <f>MID(Tabla111[[#This Row],[DESCRIPCIÓN DEL HALLAZGO]],1,390)</f>
        <v>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v>
      </c>
      <c r="H371" s="19" t="str">
        <f>MID(Tabla111[[#This Row],[CAUSA DEL HALLAZGO]],1,390)</f>
        <v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v>
      </c>
      <c r="I371" s="19" t="s">
        <v>1174</v>
      </c>
      <c r="J371" s="19" t="str">
        <f>MID(Tabla111[[#This Row],[ACCIÓN DE MEJORA]],1,390)</f>
        <v>V-. Acciones de Verificar mensualmente de la muestra tomada el 50% de los contratos, los soportes de las EAS, el cumplimiento del contenido obligacional del componente financiero de los Convenios de Asociación y Contratos de Aportes PI.</v>
      </c>
      <c r="K371" s="43" t="str">
        <f>MID(Tabla111[[#This Row],[ACTIVIDADES / DESCRIPCIÓN]],1,390)</f>
        <v>V-. Proceso de retroalimentación con EAS y Supervisión resultado de revisión y verificación de componente financiero, elaboración conciliación.</v>
      </c>
      <c r="L371" s="44" t="str">
        <f>MID(Tabla111[[#This Row],[UNIDAD DE MEDIDA]],1,9)</f>
        <v>V-. Actas</v>
      </c>
      <c r="M371" s="193">
        <v>2</v>
      </c>
      <c r="N371" s="195">
        <v>45159</v>
      </c>
      <c r="O371" s="195">
        <v>45229</v>
      </c>
      <c r="P371" s="18">
        <f t="shared" si="27"/>
        <v>10</v>
      </c>
      <c r="Q371" s="166"/>
      <c r="R371" s="167">
        <f t="shared" si="28"/>
        <v>0</v>
      </c>
      <c r="S371" s="8">
        <f t="shared" si="29"/>
        <v>0</v>
      </c>
      <c r="T371" s="8">
        <f t="shared" si="25"/>
        <v>0</v>
      </c>
      <c r="U371" s="8">
        <f t="shared" si="26"/>
        <v>0</v>
      </c>
      <c r="V371" s="168"/>
      <c r="W371" s="9"/>
      <c r="X371" s="9"/>
    </row>
    <row r="372" spans="1:24" ht="106.5" customHeight="1">
      <c r="A372" s="18" t="s">
        <v>25</v>
      </c>
      <c r="B372" s="18" t="s">
        <v>36</v>
      </c>
      <c r="C372" s="18">
        <v>2022</v>
      </c>
      <c r="D372" s="18" t="str">
        <f>MID(Tabla111[[#This Row],[NO. CONSECUTIVO HALLAZGO
(CÓD. ICBF)]],1,9)</f>
        <v>AF-CGR-20</v>
      </c>
      <c r="E372" s="155" t="s">
        <v>982</v>
      </c>
      <c r="F372" s="155" t="s">
        <v>1173</v>
      </c>
      <c r="G372" s="19" t="str">
        <f>MID(Tabla111[[#This Row],[DESCRIPCIÓN DEL HALLAZGO]],1,390)</f>
        <v>Hallazgo N° 35. Ejecución Convenio 88000282022 Servicios de educación inicial Contrato 038-2021(F,D) (San Andrés)
Realizado el seguimiento a la ejecución mensual del Convenio 028-2022, se observan inejecuciones desde el mes de agosto, caso (CDI) Providencia, y a partir de octubre en (CDI) Santana y el (DIMF) Providencia, situación que a pesar de ser detectada mediante la supervisión men</v>
      </c>
      <c r="H372" s="19" t="str">
        <f>MID(Tabla111[[#This Row],[CAUSA DEL HALLAZGO]],1,390)</f>
        <v xml:space="preserve"> Situación presentada por debilidades en el control y seguimiento a los recursos, además de una falta de gestión para la consecución de la recuperación de los recursos con la oportunidad requerida.
Se detecta también deficiencias o debilidades en los estudios previos, toda vez que falta detalles sobre los cálculos de las inejecuciones, lo que ha ocasionado diferencias de criterio para e</v>
      </c>
      <c r="I372" s="156" t="s">
        <v>1174</v>
      </c>
      <c r="J372" s="19" t="str">
        <f>MID(Tabla111[[#This Row],[ACCIÓN DE MEJORA]],1,390)</f>
        <v>A. Socializar en los Comités Técnicos Operativos, los resultados del acompañamiento y asistencia técnica a la legalización de cuentas  y en el marco de los mismos requerirlas en caso de ser necesario, adelantar compromisos.</v>
      </c>
      <c r="K372" s="43" t="str">
        <f>MID(Tabla111[[#This Row],[ACTIVIDADES / DESCRIPCIÓN]],1,390)</f>
        <v xml:space="preserve">A-. Generar compromisos y seguimiento en los Comité Operativos de los convenios de asociación y contratos de aportes PI (según muestra tomada). </v>
      </c>
      <c r="L372" s="44" t="str">
        <f>MID(Tabla111[[#This Row],[UNIDAD DE MEDIDA]],1,9)</f>
        <v>A-. Matri</v>
      </c>
      <c r="M372" s="193">
        <v>2</v>
      </c>
      <c r="N372" s="214">
        <v>45159</v>
      </c>
      <c r="O372" s="214">
        <v>45229</v>
      </c>
      <c r="P372" s="155">
        <f t="shared" si="27"/>
        <v>10</v>
      </c>
      <c r="Q372" s="166"/>
      <c r="R372" s="167">
        <f t="shared" si="28"/>
        <v>0</v>
      </c>
      <c r="S372" s="8">
        <f t="shared" si="29"/>
        <v>0</v>
      </c>
      <c r="T372" s="8">
        <f t="shared" si="25"/>
        <v>0</v>
      </c>
      <c r="U372" s="8">
        <f t="shared" si="26"/>
        <v>0</v>
      </c>
      <c r="V372" s="168"/>
      <c r="W372" s="9"/>
      <c r="X372" s="9"/>
    </row>
    <row r="373" spans="1:24" ht="106.5" customHeight="1">
      <c r="A373" s="18" t="s">
        <v>25</v>
      </c>
      <c r="B373" s="18" t="s">
        <v>192</v>
      </c>
      <c r="C373" s="18">
        <v>2015</v>
      </c>
      <c r="D373" s="18" t="str">
        <f>MID(Tabla111[[#This Row],[NO. CONSECUTIVO HALLAZGO
(CÓD. ICBF)]],1,9)</f>
        <v>ARGR2014-</v>
      </c>
      <c r="E373" s="18" t="s">
        <v>1232</v>
      </c>
      <c r="F373" s="18" t="s">
        <v>1173</v>
      </c>
      <c r="G373" s="19" t="str">
        <f>MID(Tabla111[[#This Row],[DESCRIPCIÓN DEL HALLAZGO]],1,390)</f>
        <v>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v>
      </c>
      <c r="H373" s="19" t="str">
        <f>MID(Tabla111[[#This Row],[CAUSA DEL HALLAZGO]],1,390)</f>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v>
      </c>
      <c r="I373" s="19" t="s">
        <v>1234</v>
      </c>
      <c r="J373" s="19" t="str">
        <f>MID(Tabla111[[#This Row],[ACCIÓN DE MEJORA]],1,390)</f>
        <v xml:space="preserve"> Efectuar el saneamiento Juridico- Administrativo del bien mueble relacionada en el Hallazgo, permitiendo su inclusion al Plan de Enajenacion Oneroso (no es lucrativo)  posibilitando su venta.Que en fecha 14 de septiembre de 2022, se llevo acabo la primera audiencia celebrado por el JUZGADO   SEGUNDO CIVIL MUNICIPAL DEL ARCHIPIELAGO DE SAN ANDRES, dejando constancia que no se presento la</v>
      </c>
      <c r="K373" s="43" t="str">
        <f>MID(Tabla111[[#This Row],[ACTIVIDADES / DESCRIPCIÓN]],1,390)</f>
        <v>El predio ingreso al ICBF, EN FECHA 03/24/1987, a título de adjudicación en sucesiones estado del bien inmueble, se encuentra en invasión por personas jurídicas.  Se programo para fecha martes 27 de octubre de 2020, diligencia con perito auxiliar de justicia sobre los dos (2) inmuebles en disputa. Se instaura nuevamente demanda de deslinde y amojonamiento para la devolución de áreas al t</v>
      </c>
      <c r="L373" s="44" t="str">
        <f>MID(Tabla111[[#This Row],[UNIDAD DE MEDIDA]],1,9)</f>
        <v xml:space="preserve">Informes </v>
      </c>
      <c r="M373" s="193">
        <v>2</v>
      </c>
      <c r="N373" s="195">
        <v>45126</v>
      </c>
      <c r="O373" s="195">
        <v>45229</v>
      </c>
      <c r="P373" s="18">
        <f t="shared" si="27"/>
        <v>14.7</v>
      </c>
      <c r="Q373" s="166"/>
      <c r="R373" s="167">
        <f t="shared" si="28"/>
        <v>0</v>
      </c>
      <c r="S373" s="8">
        <f t="shared" si="29"/>
        <v>0</v>
      </c>
      <c r="T373" s="8">
        <f t="shared" si="25"/>
        <v>0</v>
      </c>
      <c r="U373" s="8">
        <f t="shared" si="26"/>
        <v>0</v>
      </c>
      <c r="V373" s="168"/>
      <c r="W373" s="9"/>
      <c r="X373" s="9"/>
    </row>
    <row r="374" spans="1:24" ht="106.5" customHeight="1">
      <c r="A374" s="8" t="s">
        <v>25</v>
      </c>
      <c r="B374" s="8" t="s">
        <v>26</v>
      </c>
      <c r="C374" s="8">
        <v>2018</v>
      </c>
      <c r="D374" s="18" t="str">
        <f>MID(Tabla111[[#This Row],[NO. CONSECUTIVO HALLAZGO
(CÓD. ICBF)]],1,9)</f>
        <v>AF-CGR-20</v>
      </c>
      <c r="E374" s="8" t="s">
        <v>28</v>
      </c>
      <c r="F374" s="8" t="s">
        <v>29</v>
      </c>
      <c r="G374" s="19" t="str">
        <f>MID(Tabla111[[#This Row],[DESCRIPCIÓN DEL HALLAZGO]],1,390)</f>
        <v xml:space="preserve">Hallazgo 19.  Incertidumbre Construcciones en Curso. Antioquia
• Centro Zonal Suroriental ICBF Medellín.
A diciembre 31 de 2018 se encontraba en proceso de construcción el Centro Zonal Suroriental de Medellín (Aun sigue en construcción en la actualidad) en desarrollo del Convenio o Contrato Interadministrativo 211948 suscrito con FONADE y en ejecución mediante el contrato 2018945, obra </v>
      </c>
      <c r="H374" s="19" t="str">
        <f>MID(Tabla111[[#This Row],[CAUSA DEL HALLAZGO]],1,390)</f>
        <v>Lo anterior debido a deficiencias en el reconocimiento de los hechos económicos que afectan la entidad y de control interno contable.</v>
      </c>
      <c r="I374" s="9" t="s">
        <v>32</v>
      </c>
      <c r="J374" s="19" t="str">
        <f>MID(Tabla111[[#This Row],[ACCIÓN DE MEJORA]],1,390)</f>
        <v xml:space="preserve">Subsanar el hallazgo (Construcciones en curso contrato 3374 de 2012) por medio de la presentación del Acta de Sostenibilidad Contable, la cual se evidencia la cancelación de los saldos de la Cuenta Construcciones en Curso. </v>
      </c>
      <c r="K374" s="43" t="str">
        <f>MID(Tabla111[[#This Row],[ACTIVIDADES / DESCRIPCIÓN]],1,390)</f>
        <v xml:space="preserve">Actividad 1.  Presentar Informe de Gestión, donde se evidencie las gestiones realizadas para subsanar el hallazgo con sus respectivos soportes, lo anterior para el cierre definitivo del hallazgo.
</v>
      </c>
      <c r="L374" s="44" t="str">
        <f>MID(Tabla111[[#This Row],[UNIDAD DE MEDIDA]],1,9)</f>
        <v>Informe d</v>
      </c>
      <c r="M374" s="193">
        <v>1</v>
      </c>
      <c r="N374" s="196">
        <v>45170</v>
      </c>
      <c r="O374" s="196">
        <v>45260</v>
      </c>
      <c r="P374" s="8">
        <f t="shared" si="27"/>
        <v>12.9</v>
      </c>
      <c r="Q374" s="166"/>
      <c r="R374" s="167">
        <f t="shared" si="28"/>
        <v>0</v>
      </c>
      <c r="S374" s="8">
        <f t="shared" si="29"/>
        <v>0</v>
      </c>
      <c r="T374" s="8">
        <f t="shared" si="25"/>
        <v>0</v>
      </c>
      <c r="U374" s="8">
        <f t="shared" si="26"/>
        <v>0</v>
      </c>
      <c r="V374" s="168"/>
      <c r="W374" s="9"/>
      <c r="X374" s="9"/>
    </row>
    <row r="375" spans="1:24" ht="106.5" customHeight="1">
      <c r="A375" s="8" t="s">
        <v>25</v>
      </c>
      <c r="B375" s="8" t="s">
        <v>36</v>
      </c>
      <c r="C375" s="8">
        <v>2022</v>
      </c>
      <c r="D375" s="18" t="str">
        <f>MID(Tabla111[[#This Row],[NO. CONSECUTIVO HALLAZGO
(CÓD. ICBF)]],1,9)</f>
        <v>AF-CGR-20</v>
      </c>
      <c r="E375" s="8" t="s">
        <v>38</v>
      </c>
      <c r="F375" s="8" t="s">
        <v>29</v>
      </c>
      <c r="G375" s="19" t="str">
        <f>MID(Tabla111[[#This Row],[DESCRIPCIÓN DEL HALLAZGO]],1,390)</f>
        <v>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v>
      </c>
      <c r="H375" s="19" t="str">
        <f>MID(Tabla111[[#This Row],[CAUSA DEL HALLAZGO]],1,390)</f>
        <v>Esta práctica evidencia una falta de gestión de las entidades fideicomitentes, en la oportuna ejecución de los recursos dados en administración. De esta forma, a más tiempo de permanencia sin ejecutar, mayor es la consecuencia negativa sobre el erario.</v>
      </c>
      <c r="I375" s="9" t="s">
        <v>41</v>
      </c>
      <c r="J375" s="19" t="str">
        <f>MID(Tabla111[[#This Row],[ACCIÓN DE MEJORA]],1,390)</f>
        <v xml:space="preserve">Legalización de las autorizaciones de pago a los hitos que dan cumplimiento a los entregables de los contratos interadministrativos. </v>
      </c>
      <c r="K375" s="43" t="str">
        <f>MID(Tabla111[[#This Row],[ACTIVIDADES / DESCRIPCIÓN]],1,390)</f>
        <v xml:space="preserve">Actividad 1. Presentar Matriz Excel con información de legalizaciones realizadas de los contratos 1377 y 1412 de 2022  a la fecha.  </v>
      </c>
      <c r="L375" s="44" t="str">
        <f>MID(Tabla111[[#This Row],[UNIDAD DE MEDIDA]],1,9)</f>
        <v>Matriz Ex</v>
      </c>
      <c r="M375" s="193">
        <v>1</v>
      </c>
      <c r="N375" s="211">
        <v>45170</v>
      </c>
      <c r="O375" s="211">
        <v>45260</v>
      </c>
      <c r="P375" s="8">
        <f t="shared" si="27"/>
        <v>12.9</v>
      </c>
      <c r="Q375" s="166"/>
      <c r="R375" s="167">
        <f t="shared" si="28"/>
        <v>0</v>
      </c>
      <c r="S375" s="8">
        <f t="shared" si="29"/>
        <v>0</v>
      </c>
      <c r="T375" s="8">
        <f t="shared" si="25"/>
        <v>0</v>
      </c>
      <c r="U375" s="8">
        <f t="shared" si="26"/>
        <v>0</v>
      </c>
      <c r="V375" s="168"/>
      <c r="W375" s="9"/>
      <c r="X375" s="9"/>
    </row>
    <row r="376" spans="1:24" ht="106.5" customHeight="1">
      <c r="A376" s="8" t="s">
        <v>25</v>
      </c>
      <c r="B376" s="8" t="s">
        <v>36</v>
      </c>
      <c r="C376" s="8">
        <v>2022</v>
      </c>
      <c r="D376" s="18" t="str">
        <f>MID(Tabla111[[#This Row],[NO. CONSECUTIVO HALLAZGO
(CÓD. ICBF)]],1,9)</f>
        <v>AF-CGR-20</v>
      </c>
      <c r="E376" s="8" t="s">
        <v>38</v>
      </c>
      <c r="F376" s="8" t="s">
        <v>29</v>
      </c>
      <c r="G376" s="19" t="str">
        <f>MID(Tabla111[[#This Row],[DESCRIPCIÓN DEL HALLAZGO]],1,390)</f>
        <v>Hallazgo N° 8. Recursos Patrimonio Autónomo (D) (Dirección General)
Revisadas las notas a los estados contables se evidencian los convenios 1412/2022 suscrito el 28 de enero de 2022 por $11.481.299.007 y 1377/2022 suscrito el 28 de enero de 2022 por $2.756.140.248 los cuales no presentan ejecución en la vigencia 2022.
La Ley 1753 de 2015 facultó al Gobierno Nacional para solicitar la d</v>
      </c>
      <c r="H376" s="19" t="str">
        <f>MID(Tabla111[[#This Row],[CAUSA DEL HALLAZGO]],1,390)</f>
        <v>Esta práctica evidencia una falta de gestión de las entidades fideicomitentes, en la oportuna ejecución de los recursos dados en administración. De esta forma, a más tiempo de permanencia sin ejecutar, mayor es la consecuencia negativa sobre el erario.</v>
      </c>
      <c r="I376" s="9" t="s">
        <v>41</v>
      </c>
      <c r="J376" s="19" t="str">
        <f>MID(Tabla111[[#This Row],[ACCIÓN DE MEJORA]],1,390)</f>
        <v xml:space="preserve">Legalización de las autorizaciones de pago a los hitos que dan cumplimiento a los entregables de los contratos interadministrativos. </v>
      </c>
      <c r="K376" s="43" t="str">
        <f>MID(Tabla111[[#This Row],[ACTIVIDADES / DESCRIPCIÓN]],1,390)</f>
        <v xml:space="preserve">Actividad 2. Realizar seguimiento semestral a la legalización de los pagos de asistencia tecnica dentro de los 30 días siguientes a la fecha de autorizacion de pago de acuerdo al procedimineto.  </v>
      </c>
      <c r="L376" s="44" t="str">
        <f>MID(Tabla111[[#This Row],[UNIDAD DE MEDIDA]],1,9)</f>
        <v>Matriz Ex</v>
      </c>
      <c r="M376" s="193">
        <v>2</v>
      </c>
      <c r="N376" s="196">
        <v>45170</v>
      </c>
      <c r="O376" s="196">
        <v>45504</v>
      </c>
      <c r="P376" s="8">
        <f t="shared" si="27"/>
        <v>47.7</v>
      </c>
      <c r="Q376" s="166"/>
      <c r="R376" s="167">
        <f t="shared" si="28"/>
        <v>0</v>
      </c>
      <c r="S376" s="8">
        <f t="shared" si="29"/>
        <v>0</v>
      </c>
      <c r="T376" s="8">
        <f t="shared" si="25"/>
        <v>0</v>
      </c>
      <c r="U376" s="8">
        <f t="shared" si="26"/>
        <v>0</v>
      </c>
      <c r="V376" s="168"/>
      <c r="W376" s="9"/>
      <c r="X376" s="9"/>
    </row>
    <row r="377" spans="1:24" ht="106.5" customHeight="1">
      <c r="A377" s="8" t="s">
        <v>25</v>
      </c>
      <c r="B377" s="8" t="s">
        <v>36</v>
      </c>
      <c r="C377" s="8">
        <v>2022</v>
      </c>
      <c r="D377" s="18" t="str">
        <f>MID(Tabla111[[#This Row],[NO. CONSECUTIVO HALLAZGO
(CÓD. ICBF)]],1,9)</f>
        <v>AF-CGR-20</v>
      </c>
      <c r="E377" s="8" t="s">
        <v>48</v>
      </c>
      <c r="F377" s="8" t="s">
        <v>29</v>
      </c>
      <c r="G377"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377" s="19" t="str">
        <f>MID(Tabla111[[#This Row],[CAUSA DEL HALLAZGO]],1,390)</f>
        <v>Lo anterior es ocasionado debido a la inobservancia del Instituto Colombiano de Bienestar Familiar – (ICBF) en el mantenimiento y cuidado de los bienes inmuebles a su cargo y su adecuada gestión….</v>
      </c>
      <c r="I377" s="9" t="s">
        <v>51</v>
      </c>
      <c r="J377" s="19" t="str">
        <f>MID(Tabla111[[#This Row],[ACCIÓN DE MEJORA]],1,390)</f>
        <v xml:space="preserve">Generar un diagnóstico de la infraestructura que nos permita identificar si la infraestructura entraría en operación una vez se le intervengan los recursos o si se determinaría si se entrega al municipio o se dona. </v>
      </c>
      <c r="K377" s="43" t="str">
        <f>MID(Tabla111[[#This Row],[ACTIVIDADES / DESCRIPCIÓN]],1,390)</f>
        <v xml:space="preserve">Actividad 1. Realizar visita técnica por parte del Grupo Infraestructura Inmobiliaria de la Dirección Administrativa a la infraestructura (Centro especializado Orange Hill) con el fin de tener un diagnóstico de la infraestructura para poder emitir el informe. </v>
      </c>
      <c r="L377" s="44" t="str">
        <f>MID(Tabla111[[#This Row],[UNIDAD DE MEDIDA]],1,9)</f>
        <v>Informe d</v>
      </c>
      <c r="M377" s="193">
        <v>1</v>
      </c>
      <c r="N377" s="215">
        <v>45170</v>
      </c>
      <c r="O377" s="215">
        <v>45214</v>
      </c>
      <c r="P377" s="8">
        <f t="shared" si="27"/>
        <v>6.3</v>
      </c>
      <c r="Q377" s="166"/>
      <c r="R377" s="167">
        <f t="shared" si="28"/>
        <v>0</v>
      </c>
      <c r="S377" s="8">
        <f t="shared" si="29"/>
        <v>0</v>
      </c>
      <c r="T377" s="8">
        <f t="shared" si="25"/>
        <v>0</v>
      </c>
      <c r="U377" s="8">
        <f t="shared" si="26"/>
        <v>0</v>
      </c>
      <c r="V377" s="168"/>
      <c r="W377" s="9"/>
      <c r="X377" s="9"/>
    </row>
    <row r="378" spans="1:24" ht="106.5" customHeight="1">
      <c r="A378" s="8" t="s">
        <v>25</v>
      </c>
      <c r="B378" s="8" t="s">
        <v>36</v>
      </c>
      <c r="C378" s="8">
        <v>2022</v>
      </c>
      <c r="D378" s="18" t="str">
        <f>MID(Tabla111[[#This Row],[NO. CONSECUTIVO HALLAZGO
(CÓD. ICBF)]],1,9)</f>
        <v>AF-CGR-20</v>
      </c>
      <c r="E378" s="8" t="s">
        <v>48</v>
      </c>
      <c r="F378" s="8" t="s">
        <v>29</v>
      </c>
      <c r="G378"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378" s="19" t="str">
        <f>MID(Tabla111[[#This Row],[CAUSA DEL HALLAZGO]],1,390)</f>
        <v>Lo anterior es ocasionado debido a la inobservancia del Instituto Colombiano de Bienestar Familiar – (ICBF) en el mantenimiento y cuidado de los bienes inmuebles a su cargo y su adecuada gestión….</v>
      </c>
      <c r="I378" s="9" t="s">
        <v>51</v>
      </c>
      <c r="J378" s="19" t="str">
        <f>MID(Tabla111[[#This Row],[ACCIÓN DE MEJORA]],1,390)</f>
        <v xml:space="preserve">Generar un diagnóstico de la infraestructura que nos permita identificar si la infraestructura entraría en operación una vez se le intervengan los recursos o si se determinaría si se entrega al municipio o se dona. </v>
      </c>
      <c r="K378" s="43" t="str">
        <f>MID(Tabla111[[#This Row],[ACTIVIDADES / DESCRIPCIÓN]],1,390)</f>
        <v>Actividad 2. Realizar reunión con la Dirección de Infancia, Dirección de Adolescencia y Juventud, Dirección Administrativa y Dirección Regional San Andres, para la socialización del Informe de Diagnóstico.</v>
      </c>
      <c r="L378" s="44" t="str">
        <f>MID(Tabla111[[#This Row],[UNIDAD DE MEDIDA]],1,9)</f>
        <v>Acta de R</v>
      </c>
      <c r="M378" s="193">
        <v>1</v>
      </c>
      <c r="N378" s="196">
        <v>45200</v>
      </c>
      <c r="O378" s="196">
        <v>45230</v>
      </c>
      <c r="P378" s="8">
        <f t="shared" si="27"/>
        <v>4.3</v>
      </c>
      <c r="Q378" s="166"/>
      <c r="R378" s="167">
        <f t="shared" si="28"/>
        <v>0</v>
      </c>
      <c r="S378" s="8">
        <f t="shared" si="29"/>
        <v>0</v>
      </c>
      <c r="T378" s="8">
        <f t="shared" si="25"/>
        <v>0</v>
      </c>
      <c r="U378" s="8">
        <f t="shared" si="26"/>
        <v>0</v>
      </c>
      <c r="V378" s="168"/>
      <c r="W378" s="9"/>
      <c r="X378" s="9"/>
    </row>
    <row r="379" spans="1:24" ht="106.5" customHeight="1">
      <c r="A379" s="8" t="s">
        <v>25</v>
      </c>
      <c r="B379" s="8" t="s">
        <v>36</v>
      </c>
      <c r="C379" s="8">
        <v>2022</v>
      </c>
      <c r="D379" s="18" t="str">
        <f>MID(Tabla111[[#This Row],[NO. CONSECUTIVO HALLAZGO
(CÓD. ICBF)]],1,9)</f>
        <v>AF-CGR-20</v>
      </c>
      <c r="E379" s="8" t="s">
        <v>48</v>
      </c>
      <c r="F379" s="8" t="s">
        <v>29</v>
      </c>
      <c r="G379"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379" s="19" t="str">
        <f>MID(Tabla111[[#This Row],[CAUSA DEL HALLAZGO]],1,390)</f>
        <v>Lo anterior es ocasionado debido a la inobservancia del Instituto Colombiano de Bienestar Familiar – (ICBF) en el mantenimiento y cuidado de los bienes inmuebles a su cargo y su adecuada gestión….</v>
      </c>
      <c r="I379" s="9" t="s">
        <v>51</v>
      </c>
      <c r="J379" s="19" t="str">
        <f>MID(Tabla111[[#This Row],[ACCIÓN DE MEJORA]],1,390)</f>
        <v xml:space="preserve">Generar un diagnóstico de la infraestructura que nos permita identificar si la infraestructura entraría en operación una vez se le intervengan los recursos o si se determinaría si se entrega al municipio o se dona. </v>
      </c>
      <c r="K379" s="43" t="str">
        <f>MID(Tabla111[[#This Row],[ACTIVIDADES / DESCRIPCIÓN]],1,390)</f>
        <v>Actividad 3. Elaborar Plan de Trabajo para la intervencion de la infraestructura segun las necesidades evidenciadas.</v>
      </c>
      <c r="L379" s="44" t="str">
        <f>MID(Tabla111[[#This Row],[UNIDAD DE MEDIDA]],1,9)</f>
        <v>Plan de T</v>
      </c>
      <c r="M379" s="193">
        <v>1</v>
      </c>
      <c r="N379" s="196">
        <v>45200</v>
      </c>
      <c r="O379" s="196">
        <v>45230</v>
      </c>
      <c r="P379" s="8">
        <f t="shared" si="27"/>
        <v>4.3</v>
      </c>
      <c r="Q379" s="166"/>
      <c r="R379" s="167">
        <f t="shared" si="28"/>
        <v>0</v>
      </c>
      <c r="S379" s="8">
        <f t="shared" si="29"/>
        <v>0</v>
      </c>
      <c r="T379" s="8">
        <f t="shared" si="25"/>
        <v>0</v>
      </c>
      <c r="U379" s="8">
        <f t="shared" si="26"/>
        <v>0</v>
      </c>
      <c r="V379" s="168"/>
      <c r="W379" s="9"/>
      <c r="X379" s="9"/>
    </row>
    <row r="380" spans="1:24" ht="106.5" customHeight="1">
      <c r="A380" s="8" t="s">
        <v>25</v>
      </c>
      <c r="B380" s="8" t="s">
        <v>36</v>
      </c>
      <c r="C380" s="8">
        <v>2022</v>
      </c>
      <c r="D380" s="18" t="str">
        <f>MID(Tabla111[[#This Row],[NO. CONSECUTIVO HALLAZGO
(CÓD. ICBF)]],1,9)</f>
        <v>AF-CGR-20</v>
      </c>
      <c r="E380" s="8" t="s">
        <v>48</v>
      </c>
      <c r="F380" s="8" t="s">
        <v>29</v>
      </c>
      <c r="G380" s="19" t="str">
        <f>MID(Tabla111[[#This Row],[DESCRIPCIÓN DEL HALLAZGO]],1,390)</f>
        <v>Hallazgo N° 33. Inmueble Centro Especial Orange Hill (D) (San Andrés)  
Contrato de Comodato N°053 de 2020
Debido a lo anterior, el equipo auditor, realizó una visita de inspección ocular a las instalaciones del Centro Especial Orange Hill, el día 27 de marzo de 2023; la cual contó con la asistencia de la Representante legal de la fundación, un funcionario enlace del (ICBF) y un profes</v>
      </c>
      <c r="H380" s="19" t="str">
        <f>MID(Tabla111[[#This Row],[CAUSA DEL HALLAZGO]],1,390)</f>
        <v>Lo anterior es ocasionado debido a la inobservancia del Instituto Colombiano de Bienestar Familiar – (ICBF) en el mantenimiento y cuidado de los bienes inmuebles a su cargo y su adecuada gestión….</v>
      </c>
      <c r="I380" s="9" t="s">
        <v>51</v>
      </c>
      <c r="J380" s="19" t="str">
        <f>MID(Tabla111[[#This Row],[ACCIÓN DE MEJORA]],1,390)</f>
        <v xml:space="preserve">Generar un diagnóstico de la infraestructura que nos permita identificar si la infraestructura entraría en operación una vez se le intervengan los recursos o si se determinaría si se entrega al municipio o se dona. </v>
      </c>
      <c r="K380" s="43" t="str">
        <f>MID(Tabla111[[#This Row],[ACTIVIDADES / DESCRIPCIÓN]],1,390)</f>
        <v xml:space="preserve">Actividad 4. Seguimiento Trimestral del avance del plan de trabajo establecido </v>
      </c>
      <c r="L380" s="44" t="str">
        <f>MID(Tabla111[[#This Row],[UNIDAD DE MEDIDA]],1,9)</f>
        <v xml:space="preserve">Informe </v>
      </c>
      <c r="M380" s="193">
        <v>3</v>
      </c>
      <c r="N380" s="196">
        <v>45260</v>
      </c>
      <c r="O380" s="196">
        <v>45503</v>
      </c>
      <c r="P380" s="8">
        <f t="shared" si="27"/>
        <v>34.700000000000003</v>
      </c>
      <c r="Q380" s="166"/>
      <c r="R380" s="167">
        <f t="shared" si="28"/>
        <v>0</v>
      </c>
      <c r="S380" s="8">
        <f t="shared" si="29"/>
        <v>0</v>
      </c>
      <c r="T380" s="8">
        <f t="shared" si="25"/>
        <v>0</v>
      </c>
      <c r="U380" s="8">
        <f t="shared" si="26"/>
        <v>0</v>
      </c>
      <c r="V380" s="168"/>
      <c r="W380" s="9"/>
      <c r="X380" s="9"/>
    </row>
    <row r="381" spans="1:24" ht="106.5" customHeight="1">
      <c r="A381" s="8" t="s">
        <v>25</v>
      </c>
      <c r="B381" s="8" t="s">
        <v>36</v>
      </c>
      <c r="C381" s="8">
        <v>2022</v>
      </c>
      <c r="D381" s="18" t="str">
        <f>MID(Tabla111[[#This Row],[NO. CONSECUTIVO HALLAZGO
(CÓD. ICBF)]],1,9)</f>
        <v>AF-CGR-20</v>
      </c>
      <c r="E381" s="8" t="s">
        <v>62</v>
      </c>
      <c r="F381" s="8" t="s">
        <v>29</v>
      </c>
      <c r="G381" s="19" t="str">
        <f>MID(Tabla111[[#This Row],[DESCRIPCIÓN DEL HALLAZGO]],1,390)</f>
        <v>Hallazgo N° 39. Obra contratada, ejecutada y entregada, - Obra Inconclusa (D, IP) (Dirección General)
Teniendo en cuenta lo anterior es claro que la infraestructura construida no garantiza las condiciones necesarias para prestar de manera integral lo servicios requeridos en el modelo de responsabilidad penal para adolescentes.
Por tanto, y teniendo en cuenta lo evidenciado en el proces</v>
      </c>
      <c r="H381" s="19" t="str">
        <f>MID(Tabla111[[#This Row],[CAUSA DEL HALLAZGO]],1,390)</f>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v>
      </c>
      <c r="I381" s="9" t="s">
        <v>65</v>
      </c>
      <c r="J381" s="19" t="str">
        <f>MID(Tabla111[[#This Row],[ACCIÓN DE MEJORA]],1,390)</f>
        <v xml:space="preserve">Poner en operación la Fase I del CAE El Redentor </v>
      </c>
      <c r="K381" s="43" t="str">
        <f>MID(Tabla111[[#This Row],[ACTIVIDADES / DESCRIPCIÓN]],1,390)</f>
        <v xml:space="preserve">Actividad 1. Incluir proyecto para puesta en operación FASE I CAE El Redentor en Contrato Interadministrativo 1743-2017.
</v>
      </c>
      <c r="L381" s="44" t="str">
        <f>MID(Tabla111[[#This Row],[UNIDAD DE MEDIDA]],1,9)</f>
        <v>Suscripci</v>
      </c>
      <c r="M381" s="193">
        <v>1</v>
      </c>
      <c r="N381" s="196">
        <v>45170</v>
      </c>
      <c r="O381" s="196">
        <v>45229</v>
      </c>
      <c r="P381" s="8">
        <f t="shared" si="27"/>
        <v>8.4</v>
      </c>
      <c r="Q381" s="166"/>
      <c r="R381" s="167">
        <f t="shared" si="28"/>
        <v>0</v>
      </c>
      <c r="S381" s="8">
        <f t="shared" si="29"/>
        <v>0</v>
      </c>
      <c r="T381" s="8">
        <f t="shared" si="25"/>
        <v>0</v>
      </c>
      <c r="U381" s="8">
        <f t="shared" si="26"/>
        <v>0</v>
      </c>
      <c r="V381" s="168"/>
      <c r="W381" s="9"/>
      <c r="X381" s="9"/>
    </row>
    <row r="382" spans="1:24" ht="106.5" customHeight="1">
      <c r="A382" s="8" t="s">
        <v>25</v>
      </c>
      <c r="B382" s="8" t="s">
        <v>36</v>
      </c>
      <c r="C382" s="8">
        <v>2022</v>
      </c>
      <c r="D382" s="18" t="str">
        <f>MID(Tabla111[[#This Row],[NO. CONSECUTIVO HALLAZGO
(CÓD. ICBF)]],1,9)</f>
        <v>AF-CGR-20</v>
      </c>
      <c r="E382" s="8" t="s">
        <v>62</v>
      </c>
      <c r="F382" s="8" t="s">
        <v>29</v>
      </c>
      <c r="G382" s="19" t="str">
        <f>MID(Tabla111[[#This Row],[DESCRIPCIÓN DEL HALLAZGO]],1,390)</f>
        <v>Hallazgo N° 39. Obra contratada, ejecutada y entregada, - Obra Inconclusa (D, IP) (Dirección General)
Teniendo en cuenta lo anterior es claro que la infraestructura construida no garantiza las condiciones necesarias para prestar de manera integral lo servicios requeridos en el modelo de responsabilidad penal para adolescentes.
Por tanto, y teniendo en cuenta lo evidenciado en el proces</v>
      </c>
      <c r="H382" s="19" t="str">
        <f>MID(Tabla111[[#This Row],[CAUSA DEL HALLAZGO]],1,390)</f>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v>
      </c>
      <c r="I382" s="9" t="s">
        <v>65</v>
      </c>
      <c r="J382" s="19" t="str">
        <f>MID(Tabla111[[#This Row],[ACCIÓN DE MEJORA]],1,390)</f>
        <v xml:space="preserve">Poner en operación la Fase I del CAE El Redentor </v>
      </c>
      <c r="K382" s="43" t="str">
        <f>MID(Tabla111[[#This Row],[ACTIVIDADES / DESCRIPCIÓN]],1,390)</f>
        <v>Actividad 2. Realizar seguimiento a FINDETER, en el marco del Contrato Interadministrativo 1743 de 2017, para evaluar el estado del proceso de contratación para la puesta en operación Fase I CAE El Redentor - Periodicidad Bimensual.</v>
      </c>
      <c r="L382" s="44" t="str">
        <f>MID(Tabla111[[#This Row],[UNIDAD DE MEDIDA]],1,9)</f>
        <v xml:space="preserve">Informes </v>
      </c>
      <c r="M382" s="193">
        <v>3</v>
      </c>
      <c r="N382" s="196">
        <v>45170</v>
      </c>
      <c r="O382" s="196">
        <v>45412</v>
      </c>
      <c r="P382" s="8">
        <f t="shared" si="27"/>
        <v>34.6</v>
      </c>
      <c r="Q382" s="166"/>
      <c r="R382" s="167">
        <f t="shared" si="28"/>
        <v>0</v>
      </c>
      <c r="S382" s="8">
        <f t="shared" si="29"/>
        <v>0</v>
      </c>
      <c r="T382" s="8">
        <f t="shared" si="25"/>
        <v>0</v>
      </c>
      <c r="U382" s="8">
        <f t="shared" si="26"/>
        <v>0</v>
      </c>
      <c r="V382" s="168"/>
      <c r="W382" s="9"/>
      <c r="X382" s="9"/>
    </row>
    <row r="383" spans="1:24" ht="106.5" customHeight="1">
      <c r="A383" s="8" t="s">
        <v>25</v>
      </c>
      <c r="B383" s="8" t="s">
        <v>36</v>
      </c>
      <c r="C383" s="8">
        <v>2022</v>
      </c>
      <c r="D383" s="18" t="str">
        <f>MID(Tabla111[[#This Row],[NO. CONSECUTIVO HALLAZGO
(CÓD. ICBF)]],1,9)</f>
        <v>AF-CGR-20</v>
      </c>
      <c r="E383" s="8" t="s">
        <v>62</v>
      </c>
      <c r="F383" s="8" t="s">
        <v>29</v>
      </c>
      <c r="G383" s="19" t="str">
        <f>MID(Tabla111[[#This Row],[DESCRIPCIÓN DEL HALLAZGO]],1,390)</f>
        <v>Hallazgo N° 39. Obra contratada, ejecutada y entregada, - Obra Inconclusa (D, IP) (Dirección General)
Teniendo en cuenta lo anterior es claro que la infraestructura construida no garantiza las condiciones necesarias para prestar de manera integral lo servicios requeridos en el modelo de responsabilidad penal para adolescentes.
Por tanto, y teniendo en cuenta lo evidenciado en el proces</v>
      </c>
      <c r="H383" s="19" t="str">
        <f>MID(Tabla111[[#This Row],[CAUSA DEL HALLAZGO]],1,390)</f>
        <v>Los hechos antes referidos demuestran la falta de diligencia en la aplicación de los recursos públicos por parte del Instituto Colombiano de Bienestar Familiar – Regional Bogotá, desconocimiento de las funciones y total desprendimiento en el cumplimiento de los fines del Estado e inaplicación de los fines de la contratación pública, ya que por la falta de utilización del bien inmueble re</v>
      </c>
      <c r="I383" s="9" t="s">
        <v>65</v>
      </c>
      <c r="J383" s="19" t="str">
        <f>MID(Tabla111[[#This Row],[ACCIÓN DE MEJORA]],1,390)</f>
        <v xml:space="preserve">Poner en operación la Fase I del CAE El Redentor </v>
      </c>
      <c r="K383" s="43" t="str">
        <f>MID(Tabla111[[#This Row],[ACTIVIDADES / DESCRIPCIÓN]],1,390)</f>
        <v>Actividad 3.  Realizar Informe de Avance de obras para la puesta en Operación de la Fase I del CAE El Redentor. Corte a 30 de junio de 2024.</v>
      </c>
      <c r="L383" s="44" t="str">
        <f>MID(Tabla111[[#This Row],[UNIDAD DE MEDIDA]],1,9)</f>
        <v>Acta de E</v>
      </c>
      <c r="M383" s="193">
        <v>1</v>
      </c>
      <c r="N383" s="196">
        <v>45170</v>
      </c>
      <c r="O383" s="196">
        <v>45504</v>
      </c>
      <c r="P383" s="8">
        <f t="shared" si="27"/>
        <v>47.7</v>
      </c>
      <c r="Q383" s="166"/>
      <c r="R383" s="167">
        <f t="shared" si="28"/>
        <v>0</v>
      </c>
      <c r="S383" s="8">
        <f t="shared" si="29"/>
        <v>0</v>
      </c>
      <c r="T383" s="8">
        <f t="shared" si="25"/>
        <v>0</v>
      </c>
      <c r="U383" s="8">
        <f t="shared" si="26"/>
        <v>0</v>
      </c>
      <c r="V383" s="168"/>
      <c r="W383" s="9"/>
      <c r="X383" s="9"/>
    </row>
    <row r="384" spans="1:24" ht="106.5" customHeight="1">
      <c r="A384" s="8" t="s">
        <v>25</v>
      </c>
      <c r="B384" s="8" t="s">
        <v>73</v>
      </c>
      <c r="C384" s="8">
        <v>2021</v>
      </c>
      <c r="D384" s="18" t="str">
        <f>MID(Tabla111[[#This Row],[NO. CONSECUTIVO HALLAZGO
(CÓD. ICBF)]],1,9)</f>
        <v>AF-CGR-20</v>
      </c>
      <c r="E384" s="8" t="s">
        <v>75</v>
      </c>
      <c r="F384" s="8" t="s">
        <v>29</v>
      </c>
      <c r="G384"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384"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384" s="9" t="s">
        <v>222</v>
      </c>
      <c r="J384" s="19" t="str">
        <f>MID(Tabla111[[#This Row],[ACCIÓN DE MEJORA]],1,390)</f>
        <v xml:space="preserve">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
</v>
      </c>
      <c r="K384" s="43" t="str">
        <f>MID(Tabla111[[#This Row],[ACTIVIDADES / DESCRIPCIÓN]],1,390)</f>
        <v>Actividad 1. Radicar Informe de los pagos pendientes en un plazo máximo de 15 días hábiles,  una vez finalizado el plazo de ejecución contrato.</v>
      </c>
      <c r="L384" s="44" t="str">
        <f>MID(Tabla111[[#This Row],[UNIDAD DE MEDIDA]],1,9)</f>
        <v xml:space="preserve"> Informe </v>
      </c>
      <c r="M384" s="193">
        <v>1</v>
      </c>
      <c r="N384" s="196">
        <v>45139</v>
      </c>
      <c r="O384" s="196">
        <v>45291</v>
      </c>
      <c r="P384" s="8">
        <f t="shared" si="27"/>
        <v>21.7</v>
      </c>
      <c r="Q384" s="166"/>
      <c r="R384" s="167">
        <f t="shared" si="28"/>
        <v>0</v>
      </c>
      <c r="S384" s="8">
        <f t="shared" si="29"/>
        <v>0</v>
      </c>
      <c r="T384" s="8">
        <f t="shared" si="25"/>
        <v>0</v>
      </c>
      <c r="U384" s="8">
        <f t="shared" si="26"/>
        <v>0</v>
      </c>
      <c r="V384" s="168"/>
      <c r="W384" s="9"/>
      <c r="X384" s="9"/>
    </row>
    <row r="385" spans="1:24" ht="106.5" customHeight="1">
      <c r="A385" s="8" t="s">
        <v>25</v>
      </c>
      <c r="B385" s="8" t="s">
        <v>73</v>
      </c>
      <c r="C385" s="8">
        <v>2021</v>
      </c>
      <c r="D385" s="18" t="str">
        <f>MID(Tabla111[[#This Row],[NO. CONSECUTIVO HALLAZGO
(CÓD. ICBF)]],1,9)</f>
        <v>AF-CGR-20</v>
      </c>
      <c r="E385" s="8" t="s">
        <v>75</v>
      </c>
      <c r="F385" s="8" t="s">
        <v>29</v>
      </c>
      <c r="G385"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385"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385" s="9" t="s">
        <v>222</v>
      </c>
      <c r="J385" s="19" t="str">
        <f>MID(Tabla111[[#This Row],[ACCIÓN DE MEJORA]],1,390)</f>
        <v xml:space="preserve">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
</v>
      </c>
      <c r="K385" s="43" t="str">
        <f>MID(Tabla111[[#This Row],[ACTIVIDADES / DESCRIPCIÓN]],1,390)</f>
        <v>Actividad 2. Radicar el Informe Final para trámite de liquidación ante la Dirección de Contratación, en un plazo total de máximo 30 días hábiles. una vez finalizado el plazo de ejecución contrato.</v>
      </c>
      <c r="L385" s="44" t="str">
        <f>MID(Tabla111[[#This Row],[UNIDAD DE MEDIDA]],1,9)</f>
        <v>Informe d</v>
      </c>
      <c r="M385" s="193">
        <v>1</v>
      </c>
      <c r="N385" s="196">
        <v>45139</v>
      </c>
      <c r="O385" s="196">
        <v>45291</v>
      </c>
      <c r="P385" s="8">
        <f t="shared" si="27"/>
        <v>21.7</v>
      </c>
      <c r="Q385" s="166"/>
      <c r="R385" s="167">
        <f t="shared" si="28"/>
        <v>0</v>
      </c>
      <c r="S385" s="8">
        <f t="shared" si="29"/>
        <v>0</v>
      </c>
      <c r="T385" s="8">
        <f t="shared" si="25"/>
        <v>0</v>
      </c>
      <c r="U385" s="8">
        <f t="shared" si="26"/>
        <v>0</v>
      </c>
      <c r="V385" s="168"/>
      <c r="W385" s="9"/>
      <c r="X385" s="9"/>
    </row>
    <row r="386" spans="1:24" ht="106.5" customHeight="1">
      <c r="A386" s="8" t="s">
        <v>25</v>
      </c>
      <c r="B386" s="8" t="s">
        <v>73</v>
      </c>
      <c r="C386" s="8">
        <v>2021</v>
      </c>
      <c r="D386" s="18" t="str">
        <f>MID(Tabla111[[#This Row],[NO. CONSECUTIVO HALLAZGO
(CÓD. ICBF)]],1,9)</f>
        <v>AF-CGR-20</v>
      </c>
      <c r="E386" s="8" t="s">
        <v>75</v>
      </c>
      <c r="F386" s="8" t="s">
        <v>29</v>
      </c>
      <c r="G386"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386"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386" s="9" t="s">
        <v>222</v>
      </c>
      <c r="J386" s="19" t="str">
        <f>MID(Tabla111[[#This Row],[ACCIÓN DE MEJORA]],1,390)</f>
        <v xml:space="preserve">Continuar con seguimiento y control periódico, con cada  Informe de Supervisión, en la verificación y seguimiento presupuestal, con el fin de identificar los saldos  presupuestales y adelantar las actividades necesarias que  permitan contar con los documentos y soportes requeridos que permitan realizar los pagos de los servicios recibidos durante a la ejecucucion del contrato.
</v>
      </c>
      <c r="K386" s="43" t="str">
        <f>MID(Tabla111[[#This Row],[ACTIVIDADES / DESCRIPCIÓN]],1,390)</f>
        <v>Actividad 3. Realizar la capacitacion  al equipo de apoyo a la supervisión, en las actividades de seguimiento y elaboracion de Certificaciones de Pago e Informes Finales.</v>
      </c>
      <c r="L386" s="44" t="str">
        <f>MID(Tabla111[[#This Row],[UNIDAD DE MEDIDA]],1,9)</f>
        <v xml:space="preserve">Registro </v>
      </c>
      <c r="M386" s="193">
        <v>1</v>
      </c>
      <c r="N386" s="196">
        <v>45139</v>
      </c>
      <c r="O386" s="196">
        <v>45291</v>
      </c>
      <c r="P386" s="8">
        <f t="shared" si="27"/>
        <v>21.7</v>
      </c>
      <c r="Q386" s="166"/>
      <c r="R386" s="167">
        <f t="shared" si="28"/>
        <v>0</v>
      </c>
      <c r="S386" s="8">
        <f t="shared" si="29"/>
        <v>0</v>
      </c>
      <c r="T386" s="8">
        <f t="shared" si="25"/>
        <v>0</v>
      </c>
      <c r="U386" s="8">
        <f t="shared" si="26"/>
        <v>0</v>
      </c>
      <c r="V386" s="168"/>
      <c r="W386" s="9"/>
      <c r="X386" s="9"/>
    </row>
    <row r="387" spans="1:24" ht="106.5" customHeight="1">
      <c r="A387" s="8" t="s">
        <v>25</v>
      </c>
      <c r="B387" s="8" t="s">
        <v>73</v>
      </c>
      <c r="C387" s="8">
        <v>2021</v>
      </c>
      <c r="D387" s="18" t="str">
        <f>MID(Tabla111[[#This Row],[NO. CONSECUTIVO HALLAZGO
(CÓD. ICBF)]],1,9)</f>
        <v>AF-CGR-20</v>
      </c>
      <c r="E387" s="8" t="s">
        <v>75</v>
      </c>
      <c r="F387" s="8" t="s">
        <v>29</v>
      </c>
      <c r="G387"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387"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387" s="9" t="s">
        <v>78</v>
      </c>
      <c r="J387"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387" s="43" t="str">
        <f>MID(Tabla111[[#This Row],[ACTIVIDADES / DESCRIPCIÓN]],1,390)</f>
        <v>Actividad 1. Elaborar Informe Mensual sobre la ejecución de los saldos presupuestales del contrato, una vez iniciada la ejecución hasta la liquidación.</v>
      </c>
      <c r="L387" s="44" t="str">
        <f>MID(Tabla111[[#This Row],[UNIDAD DE MEDIDA]],1,9)</f>
        <v>Informe</v>
      </c>
      <c r="M387" s="193">
        <v>4</v>
      </c>
      <c r="N387" s="196">
        <v>45170</v>
      </c>
      <c r="O387" s="196">
        <v>45291</v>
      </c>
      <c r="P387" s="8">
        <f t="shared" si="27"/>
        <v>17.3</v>
      </c>
      <c r="Q387" s="166"/>
      <c r="R387" s="167">
        <f t="shared" si="28"/>
        <v>0</v>
      </c>
      <c r="S387" s="8">
        <f t="shared" si="29"/>
        <v>0</v>
      </c>
      <c r="T387" s="8">
        <f t="shared" si="25"/>
        <v>0</v>
      </c>
      <c r="U387" s="8">
        <f t="shared" si="26"/>
        <v>0</v>
      </c>
      <c r="V387" s="168"/>
      <c r="W387" s="9"/>
      <c r="X387" s="9"/>
    </row>
    <row r="388" spans="1:24" ht="106.5" customHeight="1">
      <c r="A388" s="8" t="s">
        <v>25</v>
      </c>
      <c r="B388" s="8" t="s">
        <v>73</v>
      </c>
      <c r="C388" s="8">
        <v>2021</v>
      </c>
      <c r="D388" s="18" t="str">
        <f>MID(Tabla111[[#This Row],[NO. CONSECUTIVO HALLAZGO
(CÓD. ICBF)]],1,9)</f>
        <v>AF-CGR-20</v>
      </c>
      <c r="E388" s="8" t="s">
        <v>75</v>
      </c>
      <c r="F388" s="8" t="s">
        <v>29</v>
      </c>
      <c r="G388"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388"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388" s="9" t="s">
        <v>78</v>
      </c>
      <c r="J388"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388" s="43" t="str">
        <f>MID(Tabla111[[#This Row],[ACTIVIDADES / DESCRIPCIÓN]],1,390)</f>
        <v>Actividad 2. Remitir Comunicación a las dependencias generadoras de contratos de Tóner, Papelería e Implementos para Oficina, solicitando que el plazo de ejecucion no supere el 15 de Diciembre de la vigencia fiscal.</v>
      </c>
      <c r="L388" s="44" t="str">
        <f>MID(Tabla111[[#This Row],[UNIDAD DE MEDIDA]],1,9)</f>
        <v>Comunicac</v>
      </c>
      <c r="M388" s="193">
        <v>1</v>
      </c>
      <c r="N388" s="196">
        <v>45139</v>
      </c>
      <c r="O388" s="196">
        <v>45199</v>
      </c>
      <c r="P388" s="8">
        <f t="shared" si="27"/>
        <v>8.6</v>
      </c>
      <c r="Q388" s="166"/>
      <c r="R388" s="167">
        <f t="shared" si="28"/>
        <v>0</v>
      </c>
      <c r="S388" s="8">
        <f t="shared" si="29"/>
        <v>0</v>
      </c>
      <c r="T388" s="8">
        <f t="shared" si="25"/>
        <v>0</v>
      </c>
      <c r="U388" s="8">
        <f t="shared" si="26"/>
        <v>0</v>
      </c>
      <c r="V388" s="168"/>
      <c r="W388" s="9"/>
      <c r="X388" s="9"/>
    </row>
    <row r="389" spans="1:24" ht="106.5" customHeight="1">
      <c r="A389" s="8" t="s">
        <v>25</v>
      </c>
      <c r="B389" s="8" t="s">
        <v>36</v>
      </c>
      <c r="C389" s="8">
        <v>2022</v>
      </c>
      <c r="D389" s="18" t="str">
        <f>MID(Tabla111[[#This Row],[NO. CONSECUTIVO HALLAZGO
(CÓD. ICBF)]],1,9)</f>
        <v>AF-CGR-20</v>
      </c>
      <c r="E389" s="8" t="s">
        <v>233</v>
      </c>
      <c r="F389" s="8" t="s">
        <v>29</v>
      </c>
      <c r="G389"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389"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389" s="9" t="s">
        <v>236</v>
      </c>
      <c r="J389"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89" s="43" t="str">
        <f>MID(Tabla111[[#This Row],[ACTIVIDADES / DESCRIPCIÓN]],1,390)</f>
        <v>Actividad 1. Radicar Informe de los pagos pendientes y/o Informe final, en un plazo de máximo 30 días hábiles,  una vez finalizado el plazo de ejecución contrato.</v>
      </c>
      <c r="L389" s="44" t="str">
        <f>MID(Tabla111[[#This Row],[UNIDAD DE MEDIDA]],1,9)</f>
        <v>Informe d</v>
      </c>
      <c r="M389" s="193">
        <v>1</v>
      </c>
      <c r="N389" s="196">
        <v>45139</v>
      </c>
      <c r="O389" s="196">
        <v>45291</v>
      </c>
      <c r="P389" s="8">
        <f t="shared" si="27"/>
        <v>21.7</v>
      </c>
      <c r="Q389" s="166"/>
      <c r="R389" s="167">
        <f t="shared" si="28"/>
        <v>0</v>
      </c>
      <c r="S389" s="8">
        <f t="shared" si="29"/>
        <v>0</v>
      </c>
      <c r="T389" s="8">
        <f t="shared" si="25"/>
        <v>0</v>
      </c>
      <c r="U389" s="8">
        <f t="shared" si="26"/>
        <v>0</v>
      </c>
      <c r="V389" s="168"/>
      <c r="W389" s="9"/>
      <c r="X389" s="9"/>
    </row>
    <row r="390" spans="1:24" ht="106.5" customHeight="1">
      <c r="A390" s="8" t="s">
        <v>25</v>
      </c>
      <c r="B390" s="8" t="s">
        <v>36</v>
      </c>
      <c r="C390" s="8">
        <v>2022</v>
      </c>
      <c r="D390" s="18" t="str">
        <f>MID(Tabla111[[#This Row],[NO. CONSECUTIVO HALLAZGO
(CÓD. ICBF)]],1,9)</f>
        <v>AF-CGR-20</v>
      </c>
      <c r="E390" s="8" t="s">
        <v>233</v>
      </c>
      <c r="F390" s="8" t="s">
        <v>29</v>
      </c>
      <c r="G390"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390"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390" s="9" t="s">
        <v>236</v>
      </c>
      <c r="J390"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90" s="43" t="str">
        <f>MID(Tabla111[[#This Row],[ACTIVIDADES / DESCRIPCIÓN]],1,390)</f>
        <v>Actividad 2. Radicar el Informe Final para tramite de liquidación ante la Dirección de Contratación, en un plazo total de máximo 30 días hábiles. una vez finalizado el plazo de ejecución contrato.</v>
      </c>
      <c r="L390" s="44" t="str">
        <f>MID(Tabla111[[#This Row],[UNIDAD DE MEDIDA]],1,9)</f>
        <v>Informe d</v>
      </c>
      <c r="M390" s="193">
        <v>1</v>
      </c>
      <c r="N390" s="196">
        <v>45139</v>
      </c>
      <c r="O390" s="196">
        <v>45291</v>
      </c>
      <c r="P390" s="8">
        <f t="shared" si="27"/>
        <v>21.7</v>
      </c>
      <c r="Q390" s="166"/>
      <c r="R390" s="167">
        <f t="shared" si="28"/>
        <v>0</v>
      </c>
      <c r="S390" s="8">
        <f t="shared" si="29"/>
        <v>0</v>
      </c>
      <c r="T390" s="8">
        <f t="shared" si="25"/>
        <v>0</v>
      </c>
      <c r="U390" s="8">
        <f t="shared" si="26"/>
        <v>0</v>
      </c>
      <c r="V390" s="168"/>
      <c r="W390" s="9"/>
      <c r="X390" s="9"/>
    </row>
    <row r="391" spans="1:24" ht="106.5" customHeight="1">
      <c r="A391" s="8" t="s">
        <v>25</v>
      </c>
      <c r="B391" s="8" t="s">
        <v>36</v>
      </c>
      <c r="C391" s="8">
        <v>2022</v>
      </c>
      <c r="D391" s="18" t="str">
        <f>MID(Tabla111[[#This Row],[NO. CONSECUTIVO HALLAZGO
(CÓD. ICBF)]],1,9)</f>
        <v>AF-CGR-20</v>
      </c>
      <c r="E391" s="8" t="s">
        <v>233</v>
      </c>
      <c r="F391" s="8" t="s">
        <v>29</v>
      </c>
      <c r="G391" s="19" t="str">
        <f>MID(Tabla111[[#This Row],[DESCRIPCIÓN DEL HALLAZGO]],1,390)</f>
        <v>Hallazgo N° 15. Constitución Reservas Presupuestales (D) (Dirección General)
De la revisión y análisis de la información aportada por el ICBF como respuesta al oficio AG8-02 del 17/01/2023 con radicados 2023EE0004582 y 2023EE0042205 se determinó que las justificaciones de la constitución de las siguientes reservas presupuestales, al cierre de la vigencia 2022, no se ajustan a la normati</v>
      </c>
      <c r="H391" s="19" t="str">
        <f>MID(Tabla111[[#This Row],[CAUSA DEL HALLAZGO]],1,390)</f>
        <v xml:space="preserve">Se evidenció que obedecen a debilidades en el cumplimiento del principio de planeación contractual y a deficiencias en las actividades de supervisión, que conllevaron a que los compromisos adquiridos para ejecutarse dentro de la vigencia 2022 no se cumpliesen; o, aunque habiéndose recibido el bien o servicio, no se constituyera la respectiva cuenta por pagar o se efectuara su pago:
Ver </v>
      </c>
      <c r="I391" s="9" t="s">
        <v>236</v>
      </c>
      <c r="J391"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91" s="43" t="str">
        <f>MID(Tabla111[[#This Row],[ACTIVIDADES / DESCRIPCIÓN]],1,390)</f>
        <v>Actividad 3. Realizar la capacitacion al equipo de apoyo a la supervisión, en las actividades de seguimiento y elaboracion de Certificaciones de Pago e Informes Finales.</v>
      </c>
      <c r="L391" s="44" t="str">
        <f>MID(Tabla111[[#This Row],[UNIDAD DE MEDIDA]],1,9)</f>
        <v xml:space="preserve">Registro </v>
      </c>
      <c r="M391" s="193">
        <v>1</v>
      </c>
      <c r="N391" s="196">
        <v>45139</v>
      </c>
      <c r="O391" s="196">
        <v>45291</v>
      </c>
      <c r="P391" s="8">
        <f t="shared" si="27"/>
        <v>21.7</v>
      </c>
      <c r="Q391" s="166"/>
      <c r="R391" s="167">
        <f t="shared" si="28"/>
        <v>0</v>
      </c>
      <c r="S391" s="8">
        <f t="shared" si="29"/>
        <v>0</v>
      </c>
      <c r="T391" s="8">
        <f t="shared" si="25"/>
        <v>0</v>
      </c>
      <c r="U391" s="8">
        <f t="shared" si="26"/>
        <v>0</v>
      </c>
      <c r="V391" s="168"/>
      <c r="W391" s="9"/>
      <c r="X391" s="9"/>
    </row>
    <row r="392" spans="1:24" ht="106.5" customHeight="1">
      <c r="A392" s="8" t="s">
        <v>25</v>
      </c>
      <c r="B392" s="8" t="s">
        <v>36</v>
      </c>
      <c r="C392" s="8">
        <v>2022</v>
      </c>
      <c r="D392" s="18" t="str">
        <f>MID(Tabla111[[#This Row],[NO. CONSECUTIVO HALLAZGO
(CÓD. ICBF)]],1,9)</f>
        <v>AF-CGR-20</v>
      </c>
      <c r="E392" s="8" t="s">
        <v>243</v>
      </c>
      <c r="F392" s="8" t="s">
        <v>29</v>
      </c>
      <c r="G392"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92"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92" s="34" t="s">
        <v>246</v>
      </c>
      <c r="J392"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92" s="43" t="str">
        <f>MID(Tabla111[[#This Row],[ACTIVIDADES / DESCRIPCIÓN]],1,390)</f>
        <v>Actividad 1. Radicar Informe de los pagos pendientes y/o Informe final, en un plazo de máximo 30 días hábiles,  una vez finalizado el plazo de ejecución contrato.</v>
      </c>
      <c r="L392" s="44" t="str">
        <f>MID(Tabla111[[#This Row],[UNIDAD DE MEDIDA]],1,9)</f>
        <v>Informe d</v>
      </c>
      <c r="M392" s="193">
        <v>1</v>
      </c>
      <c r="N392" s="196">
        <v>45139</v>
      </c>
      <c r="O392" s="196">
        <v>45412</v>
      </c>
      <c r="P392" s="8">
        <f t="shared" si="27"/>
        <v>39</v>
      </c>
      <c r="Q392" s="166"/>
      <c r="R392" s="167">
        <f t="shared" si="28"/>
        <v>0</v>
      </c>
      <c r="S392" s="8">
        <f t="shared" si="29"/>
        <v>0</v>
      </c>
      <c r="T392" s="8">
        <f t="shared" si="25"/>
        <v>0</v>
      </c>
      <c r="U392" s="8">
        <f t="shared" si="26"/>
        <v>0</v>
      </c>
      <c r="V392" s="168"/>
      <c r="W392" s="9"/>
      <c r="X392" s="9"/>
    </row>
    <row r="393" spans="1:24" ht="106.5" customHeight="1">
      <c r="A393" s="8" t="s">
        <v>25</v>
      </c>
      <c r="B393" s="8" t="s">
        <v>36</v>
      </c>
      <c r="C393" s="8">
        <v>2022</v>
      </c>
      <c r="D393" s="18" t="str">
        <f>MID(Tabla111[[#This Row],[NO. CONSECUTIVO HALLAZGO
(CÓD. ICBF)]],1,9)</f>
        <v>AF-CGR-20</v>
      </c>
      <c r="E393" s="8" t="s">
        <v>243</v>
      </c>
      <c r="F393" s="8" t="s">
        <v>29</v>
      </c>
      <c r="G393"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93"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93" s="34" t="s">
        <v>246</v>
      </c>
      <c r="J393"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93" s="43" t="str">
        <f>MID(Tabla111[[#This Row],[ACTIVIDADES / DESCRIPCIÓN]],1,390)</f>
        <v>Actividad 2. Radicar el Informe Final para trámite de liquidación ante la Dirección de Contratación, en el cuarto mes de la vigencia siguientes, una vez finalizado el plazo de ejecución contrato.</v>
      </c>
      <c r="L393" s="44" t="str">
        <f>MID(Tabla111[[#This Row],[UNIDAD DE MEDIDA]],1,9)</f>
        <v xml:space="preserve"> Informe </v>
      </c>
      <c r="M393" s="193">
        <v>1</v>
      </c>
      <c r="N393" s="196">
        <v>45139</v>
      </c>
      <c r="O393" s="196">
        <v>45412</v>
      </c>
      <c r="P393" s="8">
        <f t="shared" si="27"/>
        <v>39</v>
      </c>
      <c r="Q393" s="166"/>
      <c r="R393" s="167">
        <f t="shared" si="28"/>
        <v>0</v>
      </c>
      <c r="S393" s="8">
        <f t="shared" si="29"/>
        <v>0</v>
      </c>
      <c r="T393" s="8">
        <f t="shared" si="25"/>
        <v>0</v>
      </c>
      <c r="U393" s="8">
        <f t="shared" si="26"/>
        <v>0</v>
      </c>
      <c r="V393" s="168"/>
      <c r="W393" s="9"/>
      <c r="X393" s="9"/>
    </row>
    <row r="394" spans="1:24" ht="106.5" customHeight="1">
      <c r="A394" s="8" t="s">
        <v>25</v>
      </c>
      <c r="B394" s="8" t="s">
        <v>36</v>
      </c>
      <c r="C394" s="8">
        <v>2022</v>
      </c>
      <c r="D394" s="18" t="str">
        <f>MID(Tabla111[[#This Row],[NO. CONSECUTIVO HALLAZGO
(CÓD. ICBF)]],1,9)</f>
        <v>AF-CGR-20</v>
      </c>
      <c r="E394" s="8" t="s">
        <v>243</v>
      </c>
      <c r="F394" s="8" t="s">
        <v>29</v>
      </c>
      <c r="G394" s="19" t="str">
        <f>MID(Tabla111[[#This Row],[DESCRIPCIÓN DEL HALLAZGO]],1,390)</f>
        <v xml:space="preserve">Hallazgo N° 20. Vigencias Expiradas (D) (Dirección General)
De la revisión efectuada a la documentación suministrada, relacionada con los insumos de auditoría identificados con los radicados 2023ER0003384, 2022ER0215265, 2022ER0136510, 2022ER01116242 y 2022ER0129675, se establecieron las siguientes condiciones:
A. Contrato 1306 de 2019-AGROBOLSA .S. A.
Mediante la Resolución 5946 del </v>
      </c>
      <c r="H394" s="19" t="str">
        <f>MID(Tabla111[[#This Row],[CAUSA DEL HALLAZGO]],1,390)</f>
        <v>De manera general se determinó, que las situaciones detectadas obedecen a inobservancia de la normatividad presupuestal, debido a deficiencias en la planeación, ejecución de los recursos y supervisión de los contratos enunciados generando disminución del presupuesto de la vigencia 2022 al cubrir obligaciones contraídas en vigencias anteriores, y riesgo financiero en el cumplimiento de la</v>
      </c>
      <c r="I394" s="9" t="s">
        <v>246</v>
      </c>
      <c r="J394" s="19" t="str">
        <f>MID(Tabla111[[#This Row],[ACCIÓN DE MEJORA]],1,390)</f>
        <v>Continuar con seguimiento y control periódico, con cada  informe de supervisión, en la verificación y seguimiento presupuestal, con el fin de identificar los saldos  presupuestales y adelantar las actividades necesarias que  permitan identificar los valores requeridos para dar cumplimiento a la ejecucucion del contrato.</v>
      </c>
      <c r="K394" s="43" t="str">
        <f>MID(Tabla111[[#This Row],[ACTIVIDADES / DESCRIPCIÓN]],1,390)</f>
        <v>Actividad 3. Realizar la capacitación  al equipo de apoyo a la supervisión, en las actividades de seguimiento y elaboracion de Certificaciones de Pago e Informes Finales.</v>
      </c>
      <c r="L394" s="44" t="str">
        <f>MID(Tabla111[[#This Row],[UNIDAD DE MEDIDA]],1,9)</f>
        <v xml:space="preserve">Registro </v>
      </c>
      <c r="M394" s="193">
        <v>1</v>
      </c>
      <c r="N394" s="196">
        <v>45139</v>
      </c>
      <c r="O394" s="196">
        <v>45412</v>
      </c>
      <c r="P394" s="8">
        <f t="shared" si="27"/>
        <v>39</v>
      </c>
      <c r="Q394" s="166"/>
      <c r="R394" s="167">
        <f t="shared" si="28"/>
        <v>0</v>
      </c>
      <c r="S394" s="8">
        <f t="shared" si="29"/>
        <v>0</v>
      </c>
      <c r="T394" s="8">
        <f t="shared" si="25"/>
        <v>0</v>
      </c>
      <c r="U394" s="8">
        <f t="shared" si="26"/>
        <v>0</v>
      </c>
      <c r="V394" s="168"/>
      <c r="W394" s="9"/>
      <c r="X394" s="9"/>
    </row>
    <row r="395" spans="1:24" ht="106.5" customHeight="1">
      <c r="A395" s="8" t="s">
        <v>25</v>
      </c>
      <c r="B395" s="8" t="s">
        <v>73</v>
      </c>
      <c r="C395" s="8">
        <v>2021</v>
      </c>
      <c r="D395" s="18" t="str">
        <f>MID(Tabla111[[#This Row],[NO. CONSECUTIVO HALLAZGO
(CÓD. ICBF)]],1,9)</f>
        <v>AF-CGR-20</v>
      </c>
      <c r="E395" s="8" t="s">
        <v>253</v>
      </c>
      <c r="F395" s="8" t="s">
        <v>29</v>
      </c>
      <c r="G395"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95"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95" s="9" t="s">
        <v>256</v>
      </c>
      <c r="J395" s="19" t="str">
        <f>MID(Tabla111[[#This Row],[ACCIÓN DE MEJORA]],1,390)</f>
        <v xml:space="preserve">Establecer un mecanismo que permita validar el cargue de los documentos que soporten la ejecución de cada uno de los contratos que se adelanten por la Dirección Administrativa. </v>
      </c>
      <c r="K395" s="43" t="str">
        <f>MID(Tabla111[[#This Row],[ACTIVIDADES / DESCRIPCIÓN]],1,390)</f>
        <v>Actividad 1. Emitir un correo desde la supervision a los apoyos, dando las directrices para la remision de los informes de supervision y ejecucion, asegurando el cargue de los mismos, en la plataforma SECOP.</v>
      </c>
      <c r="L395" s="44" t="str">
        <f>MID(Tabla111[[#This Row],[UNIDAD DE MEDIDA]],1,9)</f>
        <v>Correo El</v>
      </c>
      <c r="M395" s="193">
        <v>1</v>
      </c>
      <c r="N395" s="196">
        <v>45170</v>
      </c>
      <c r="O395" s="196">
        <v>45412</v>
      </c>
      <c r="P395" s="8">
        <f t="shared" si="27"/>
        <v>34.6</v>
      </c>
      <c r="Q395" s="166"/>
      <c r="R395" s="167">
        <f t="shared" si="28"/>
        <v>0</v>
      </c>
      <c r="S395" s="8">
        <f t="shared" si="29"/>
        <v>0</v>
      </c>
      <c r="T395" s="8">
        <f t="shared" ref="T395:T453" si="30">+IF(O395&lt;=$B$6,S395,0)</f>
        <v>0</v>
      </c>
      <c r="U395" s="8">
        <f t="shared" ref="U395:U453" si="31">+IF($B$6&gt;=O395,P395,0)</f>
        <v>0</v>
      </c>
      <c r="V395" s="168"/>
      <c r="W395" s="9"/>
      <c r="X395" s="9"/>
    </row>
    <row r="396" spans="1:24" ht="106.5" customHeight="1">
      <c r="A396" s="8" t="s">
        <v>25</v>
      </c>
      <c r="B396" s="8" t="s">
        <v>73</v>
      </c>
      <c r="C396" s="8">
        <v>2021</v>
      </c>
      <c r="D396" s="18" t="str">
        <f>MID(Tabla111[[#This Row],[NO. CONSECUTIVO HALLAZGO
(CÓD. ICBF)]],1,9)</f>
        <v>AF-CGR-20</v>
      </c>
      <c r="E396" s="8" t="s">
        <v>253</v>
      </c>
      <c r="F396" s="8" t="s">
        <v>29</v>
      </c>
      <c r="G396"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96"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96" s="9" t="s">
        <v>256</v>
      </c>
      <c r="J396" s="19" t="str">
        <f>MID(Tabla111[[#This Row],[ACCIÓN DE MEJORA]],1,390)</f>
        <v xml:space="preserve">Establecer un mecanismo que permita validar el cargue de los documentos que soporten la ejecución de cada uno de los contratos que se adelanten por la Dirección Administrativa. </v>
      </c>
      <c r="K396" s="43" t="str">
        <f>MID(Tabla111[[#This Row],[ACTIVIDADES / DESCRIPCIÓN]],1,390)</f>
        <v>Actividad 2. Emitir un memorando desde la Direccion Administrativa, recordando la responsabilidad frente a la supervision de los contratos y el cargue de la informacion en el SECOP.</v>
      </c>
      <c r="L396" s="44" t="str">
        <f>MID(Tabla111[[#This Row],[UNIDAD DE MEDIDA]],1,9)</f>
        <v>Memorando</v>
      </c>
      <c r="M396" s="193">
        <v>1</v>
      </c>
      <c r="N396" s="196">
        <v>45170</v>
      </c>
      <c r="O396" s="196">
        <v>45412</v>
      </c>
      <c r="P396" s="8">
        <f t="shared" ref="P396:P453" si="32">ROUND(((O396-N396)/7),1)</f>
        <v>34.6</v>
      </c>
      <c r="Q396" s="166"/>
      <c r="R396" s="167">
        <f t="shared" ref="R396:R453" si="33">IF(Q396=0,0,+Q396/M396)</f>
        <v>0</v>
      </c>
      <c r="S396" s="8">
        <f t="shared" ref="S396:S453" si="34">ROUND((P396*R396),1)</f>
        <v>0</v>
      </c>
      <c r="T396" s="8">
        <f t="shared" si="30"/>
        <v>0</v>
      </c>
      <c r="U396" s="8">
        <f t="shared" si="31"/>
        <v>0</v>
      </c>
      <c r="V396" s="168"/>
      <c r="W396" s="9"/>
      <c r="X396" s="9"/>
    </row>
    <row r="397" spans="1:24" ht="106.5" customHeight="1">
      <c r="A397" s="8" t="s">
        <v>25</v>
      </c>
      <c r="B397" s="8" t="s">
        <v>73</v>
      </c>
      <c r="C397" s="8">
        <v>2021</v>
      </c>
      <c r="D397" s="18" t="str">
        <f>MID(Tabla111[[#This Row],[NO. CONSECUTIVO HALLAZGO
(CÓD. ICBF)]],1,9)</f>
        <v>AF-CGR-20</v>
      </c>
      <c r="E397" s="8" t="s">
        <v>253</v>
      </c>
      <c r="F397" s="8" t="s">
        <v>29</v>
      </c>
      <c r="G397" s="19" t="str">
        <f>MID(Tabla111[[#This Row],[DESCRIPCIÓN DEL HALLAZGO]],1,390)</f>
        <v>Hallazgo N° 37.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97" s="19" t="str">
        <f>MID(Tabla111[[#This Row],[CAUSA DEL HALLAZGO]],1,390)</f>
        <v xml:space="preserve">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 </v>
      </c>
      <c r="I397" s="9" t="s">
        <v>256</v>
      </c>
      <c r="J397" s="19" t="str">
        <f>MID(Tabla111[[#This Row],[ACCIÓN DE MEJORA]],1,390)</f>
        <v xml:space="preserve">Establecer un mecanismo que permita validar el cargue de los documentos que soporten la ejecución de cada uno de los contratos que se adelanten por la Dirección Administrativa. </v>
      </c>
      <c r="K397" s="43" t="str">
        <f>MID(Tabla111[[#This Row],[ACTIVIDADES / DESCRIPCIÓN]],1,390)</f>
        <v>Actividad 3. Solicitar a la Dirección de Contratación, capacitacion sobre el cargie de los documentos que soporten la ejecucion de los contratos, de acuerdo con las diferentes modalidades de contratacion</v>
      </c>
      <c r="L397" s="44" t="str">
        <f>MID(Tabla111[[#This Row],[UNIDAD DE MEDIDA]],1,9)</f>
        <v>Correo El</v>
      </c>
      <c r="M397" s="193">
        <v>1</v>
      </c>
      <c r="N397" s="196">
        <v>45170</v>
      </c>
      <c r="O397" s="196">
        <v>45412</v>
      </c>
      <c r="P397" s="8">
        <f t="shared" si="32"/>
        <v>34.6</v>
      </c>
      <c r="Q397" s="166"/>
      <c r="R397" s="167">
        <f t="shared" si="33"/>
        <v>0</v>
      </c>
      <c r="S397" s="8">
        <f t="shared" si="34"/>
        <v>0</v>
      </c>
      <c r="T397" s="8">
        <f t="shared" si="30"/>
        <v>0</v>
      </c>
      <c r="U397" s="8">
        <f t="shared" si="31"/>
        <v>0</v>
      </c>
      <c r="V397" s="168"/>
      <c r="W397" s="9"/>
      <c r="X397" s="9"/>
    </row>
    <row r="398" spans="1:24" ht="106.5" customHeight="1">
      <c r="A398" s="8" t="s">
        <v>25</v>
      </c>
      <c r="B398" s="8" t="s">
        <v>36</v>
      </c>
      <c r="C398" s="8">
        <v>2022</v>
      </c>
      <c r="D398" s="18" t="str">
        <f>MID(Tabla111[[#This Row],[NO. CONSECUTIVO HALLAZGO
(CÓD. ICBF)]],1,9)</f>
        <v>AF-CGR-20</v>
      </c>
      <c r="E398" s="8" t="s">
        <v>253</v>
      </c>
      <c r="F398" s="8" t="s">
        <v>29</v>
      </c>
      <c r="G398"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98"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98" s="9" t="s">
        <v>256</v>
      </c>
      <c r="J398" s="19" t="str">
        <f>MID(Tabla111[[#This Row],[ACCIÓN DE MEJORA]],1,390)</f>
        <v xml:space="preserve">Establecer un mecanismo que permita validar el cargue de los documentos que soporten la ejecución de cada uno de los contratos que se adelanten por la Dirección Administrativa. </v>
      </c>
      <c r="K398" s="43" t="str">
        <f>MID(Tabla111[[#This Row],[ACTIVIDADES / DESCRIPCIÓN]],1,390)</f>
        <v>Actividad 1. Emitir un correo desde la supervision a los apoyos, dando las directrices para la remision de los informes de supervision y ejecucion, asegurando el cargue de los mismos, en la plataforma SECOP.</v>
      </c>
      <c r="L398" s="44" t="str">
        <f>MID(Tabla111[[#This Row],[UNIDAD DE MEDIDA]],1,9)</f>
        <v>Correo El</v>
      </c>
      <c r="M398" s="193">
        <v>1</v>
      </c>
      <c r="N398" s="196">
        <v>45170</v>
      </c>
      <c r="O398" s="196">
        <v>45412</v>
      </c>
      <c r="P398" s="8">
        <f t="shared" si="32"/>
        <v>34.6</v>
      </c>
      <c r="Q398" s="166"/>
      <c r="R398" s="167">
        <f t="shared" si="33"/>
        <v>0</v>
      </c>
      <c r="S398" s="8">
        <f t="shared" si="34"/>
        <v>0</v>
      </c>
      <c r="T398" s="8">
        <f t="shared" si="30"/>
        <v>0</v>
      </c>
      <c r="U398" s="8">
        <f t="shared" si="31"/>
        <v>0</v>
      </c>
      <c r="V398" s="168"/>
      <c r="W398" s="9"/>
      <c r="X398" s="9"/>
    </row>
    <row r="399" spans="1:24" ht="106.5" customHeight="1">
      <c r="A399" s="8" t="s">
        <v>25</v>
      </c>
      <c r="B399" s="8" t="s">
        <v>36</v>
      </c>
      <c r="C399" s="8">
        <v>2022</v>
      </c>
      <c r="D399" s="18" t="str">
        <f>MID(Tabla111[[#This Row],[NO. CONSECUTIVO HALLAZGO
(CÓD. ICBF)]],1,9)</f>
        <v>AF-CGR-20</v>
      </c>
      <c r="E399" s="8" t="s">
        <v>253</v>
      </c>
      <c r="F399" s="8" t="s">
        <v>29</v>
      </c>
      <c r="G399"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399"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399" s="9" t="s">
        <v>256</v>
      </c>
      <c r="J399" s="19" t="str">
        <f>MID(Tabla111[[#This Row],[ACCIÓN DE MEJORA]],1,390)</f>
        <v xml:space="preserve">Establecer un mecanismo que permita validar el cargue de los documentos que soporten la ejecución de cada uno de los contratos que se adelanten por la Dirección Administrativa. </v>
      </c>
      <c r="K399" s="43" t="str">
        <f>MID(Tabla111[[#This Row],[ACTIVIDADES / DESCRIPCIÓN]],1,390)</f>
        <v>Actividad 2. Emitir un memorando desde la Direccion Administrativa, recordando la responsabilidad frente a la supervision de los contratos y el cargue de la informacion en el SECOP.</v>
      </c>
      <c r="L399" s="44" t="str">
        <f>MID(Tabla111[[#This Row],[UNIDAD DE MEDIDA]],1,9)</f>
        <v>Memorando</v>
      </c>
      <c r="M399" s="193">
        <v>1</v>
      </c>
      <c r="N399" s="196">
        <v>45170</v>
      </c>
      <c r="O399" s="196">
        <v>45412</v>
      </c>
      <c r="P399" s="8">
        <f t="shared" si="32"/>
        <v>34.6</v>
      </c>
      <c r="Q399" s="166"/>
      <c r="R399" s="167">
        <f t="shared" si="33"/>
        <v>0</v>
      </c>
      <c r="S399" s="8">
        <f t="shared" si="34"/>
        <v>0</v>
      </c>
      <c r="T399" s="8">
        <f t="shared" si="30"/>
        <v>0</v>
      </c>
      <c r="U399" s="8">
        <f t="shared" si="31"/>
        <v>0</v>
      </c>
      <c r="V399" s="168"/>
      <c r="W399" s="9"/>
      <c r="X399" s="9"/>
    </row>
    <row r="400" spans="1:24" ht="106.5" customHeight="1">
      <c r="A400" s="8" t="s">
        <v>25</v>
      </c>
      <c r="B400" s="8" t="s">
        <v>36</v>
      </c>
      <c r="C400" s="8">
        <v>2022</v>
      </c>
      <c r="D400" s="18" t="str">
        <f>MID(Tabla111[[#This Row],[NO. CONSECUTIVO HALLAZGO
(CÓD. ICBF)]],1,9)</f>
        <v>AF-CGR-20</v>
      </c>
      <c r="E400" s="8" t="s">
        <v>253</v>
      </c>
      <c r="F400" s="8" t="s">
        <v>29</v>
      </c>
      <c r="G400"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400"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400" s="9" t="s">
        <v>256</v>
      </c>
      <c r="J400" s="19" t="str">
        <f>MID(Tabla111[[#This Row],[ACCIÓN DE MEJORA]],1,390)</f>
        <v xml:space="preserve">Establecer un mecanismo que permita validar el cargue de los documentos que soporten la ejecución de cada uno de los contratos que se adelanten por la Dirección Administrativa. </v>
      </c>
      <c r="K400" s="43" t="str">
        <f>MID(Tabla111[[#This Row],[ACTIVIDADES / DESCRIPCIÓN]],1,390)</f>
        <v>Actividad 3. Solicitar a la Dirección de Contratación, capacitación sobre el cargie de los documentos que soporten la ejecucion de los contratos, de acuerdo con las diferentes modalidades de contratación.</v>
      </c>
      <c r="L400" s="44" t="str">
        <f>MID(Tabla111[[#This Row],[UNIDAD DE MEDIDA]],1,9)</f>
        <v>Correo El</v>
      </c>
      <c r="M400" s="193">
        <v>1</v>
      </c>
      <c r="N400" s="196">
        <v>45170</v>
      </c>
      <c r="O400" s="196">
        <v>45412</v>
      </c>
      <c r="P400" s="8">
        <f t="shared" si="32"/>
        <v>34.6</v>
      </c>
      <c r="Q400" s="166"/>
      <c r="R400" s="167">
        <f t="shared" si="33"/>
        <v>0</v>
      </c>
      <c r="S400" s="8">
        <f t="shared" si="34"/>
        <v>0</v>
      </c>
      <c r="T400" s="8">
        <f t="shared" si="30"/>
        <v>0</v>
      </c>
      <c r="U400" s="8">
        <f t="shared" si="31"/>
        <v>0</v>
      </c>
      <c r="V400" s="168"/>
      <c r="W400" s="9"/>
      <c r="X400" s="9"/>
    </row>
    <row r="401" spans="1:24" ht="106.5" customHeight="1">
      <c r="A401" s="18" t="s">
        <v>25</v>
      </c>
      <c r="B401" s="18" t="s">
        <v>73</v>
      </c>
      <c r="C401" s="18">
        <v>2021</v>
      </c>
      <c r="D401" s="18" t="str">
        <f>MID(Tabla111[[#This Row],[NO. CONSECUTIVO HALLAZGO
(CÓD. ICBF)]],1,9)</f>
        <v>AF-CGR-20</v>
      </c>
      <c r="E401" s="18" t="s">
        <v>75</v>
      </c>
      <c r="F401" s="18" t="s">
        <v>29</v>
      </c>
      <c r="G401"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401"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401" s="19" t="s">
        <v>78</v>
      </c>
      <c r="J401"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401" s="43" t="str">
        <f>MID(Tabla111[[#This Row],[ACTIVIDADES / DESCRIPCIÓN]],1,390)</f>
        <v>Actividad 1. Remitir comunicación a las dependencias generadoras de contratos de Tóner, Papelería e Implementos para Oficina, solicitando que el tiempo de ejecución establezca como fecha límite el 30 de noviembre de cada vigencia.</v>
      </c>
      <c r="L401" s="44" t="str">
        <f>MID(Tabla111[[#This Row],[UNIDAD DE MEDIDA]],1,9)</f>
        <v>Comunicac</v>
      </c>
      <c r="M401" s="193">
        <v>1</v>
      </c>
      <c r="N401" s="195">
        <v>45139</v>
      </c>
      <c r="O401" s="195">
        <v>45199</v>
      </c>
      <c r="P401" s="8">
        <f t="shared" si="32"/>
        <v>8.6</v>
      </c>
      <c r="Q401" s="166"/>
      <c r="R401" s="167">
        <f t="shared" si="33"/>
        <v>0</v>
      </c>
      <c r="S401" s="8">
        <f t="shared" si="34"/>
        <v>0</v>
      </c>
      <c r="T401" s="8">
        <f t="shared" si="30"/>
        <v>0</v>
      </c>
      <c r="U401" s="8">
        <f t="shared" si="31"/>
        <v>0</v>
      </c>
      <c r="V401" s="168"/>
      <c r="W401" s="9"/>
      <c r="X401" s="9"/>
    </row>
    <row r="402" spans="1:24" ht="106.5" customHeight="1">
      <c r="A402" s="18" t="s">
        <v>25</v>
      </c>
      <c r="B402" s="18" t="s">
        <v>73</v>
      </c>
      <c r="C402" s="18">
        <v>2021</v>
      </c>
      <c r="D402" s="18" t="str">
        <f>MID(Tabla111[[#This Row],[NO. CONSECUTIVO HALLAZGO
(CÓD. ICBF)]],1,9)</f>
        <v>AF-CGR-20</v>
      </c>
      <c r="E402" s="18" t="s">
        <v>75</v>
      </c>
      <c r="F402" s="18" t="s">
        <v>29</v>
      </c>
      <c r="G402"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402"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402" s="19" t="s">
        <v>78</v>
      </c>
      <c r="J402"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402" s="43" t="str">
        <f>MID(Tabla111[[#This Row],[ACTIVIDADES / DESCRIPCIÓN]],1,390)</f>
        <v>Actividad 2. Elaborar informe mensual sobre la ejecución de los saldos contractuales, una vez iniciada la ejecución hasta la liquidación.</v>
      </c>
      <c r="L402" s="44" t="str">
        <f>MID(Tabla111[[#This Row],[UNIDAD DE MEDIDA]],1,9)</f>
        <v>Informe</v>
      </c>
      <c r="M402" s="193">
        <v>4</v>
      </c>
      <c r="N402" s="195">
        <v>45170</v>
      </c>
      <c r="O402" s="195">
        <v>45291</v>
      </c>
      <c r="P402" s="8">
        <f t="shared" si="32"/>
        <v>17.3</v>
      </c>
      <c r="Q402" s="166"/>
      <c r="R402" s="167">
        <f t="shared" si="33"/>
        <v>0</v>
      </c>
      <c r="S402" s="8">
        <f t="shared" si="34"/>
        <v>0</v>
      </c>
      <c r="T402" s="8">
        <f t="shared" si="30"/>
        <v>0</v>
      </c>
      <c r="U402" s="8">
        <f t="shared" si="31"/>
        <v>0</v>
      </c>
      <c r="V402" s="168"/>
      <c r="W402" s="9"/>
      <c r="X402" s="9"/>
    </row>
    <row r="403" spans="1:24" ht="106.5" customHeight="1">
      <c r="A403" s="18" t="s">
        <v>25</v>
      </c>
      <c r="B403" s="18" t="s">
        <v>73</v>
      </c>
      <c r="C403" s="18">
        <v>2021</v>
      </c>
      <c r="D403" s="18" t="str">
        <f>MID(Tabla111[[#This Row],[NO. CONSECUTIVO HALLAZGO
(CÓD. ICBF)]],1,9)</f>
        <v>AF-CGR-20</v>
      </c>
      <c r="E403" s="18" t="s">
        <v>75</v>
      </c>
      <c r="F403" s="18" t="s">
        <v>29</v>
      </c>
      <c r="G403"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403"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403" s="19" t="s">
        <v>78</v>
      </c>
      <c r="J403"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403" s="43" t="str">
        <f>MID(Tabla111[[#This Row],[ACTIVIDADES / DESCRIPCIÓN]],1,390)</f>
        <v>Actividad 3. Envíar comunicación a los Almacenistas solicitando que  a mas tardar dentro de los primeros 8 dias hábiles del mes de diciembre realicen los ingresos correspondientes a los contratos de tóner, papelería e implementos de oficina en el sistema de información.</v>
      </c>
      <c r="L403" s="44" t="str">
        <f>MID(Tabla111[[#This Row],[UNIDAD DE MEDIDA]],1,9)</f>
        <v>Comunicac</v>
      </c>
      <c r="M403" s="193">
        <v>1</v>
      </c>
      <c r="N403" s="195">
        <v>45231</v>
      </c>
      <c r="O403" s="195">
        <v>45291</v>
      </c>
      <c r="P403" s="8">
        <f t="shared" si="32"/>
        <v>8.6</v>
      </c>
      <c r="Q403" s="166"/>
      <c r="R403" s="167">
        <f t="shared" si="33"/>
        <v>0</v>
      </c>
      <c r="S403" s="8">
        <f t="shared" si="34"/>
        <v>0</v>
      </c>
      <c r="T403" s="8">
        <f t="shared" si="30"/>
        <v>0</v>
      </c>
      <c r="U403" s="8">
        <f t="shared" si="31"/>
        <v>0</v>
      </c>
      <c r="V403" s="168"/>
      <c r="W403" s="9"/>
      <c r="X403" s="9"/>
    </row>
    <row r="404" spans="1:24" ht="106.5" customHeight="1">
      <c r="A404" s="18" t="s">
        <v>25</v>
      </c>
      <c r="B404" s="18" t="s">
        <v>73</v>
      </c>
      <c r="C404" s="18">
        <v>2021</v>
      </c>
      <c r="D404" s="18" t="str">
        <f>MID(Tabla111[[#This Row],[NO. CONSECUTIVO HALLAZGO
(CÓD. ICBF)]],1,9)</f>
        <v>AF-CGR-20</v>
      </c>
      <c r="E404" s="18" t="s">
        <v>75</v>
      </c>
      <c r="F404" s="18" t="s">
        <v>29</v>
      </c>
      <c r="G404" s="19" t="str">
        <f>MID(Tabla111[[#This Row],[DESCRIPCIÓN DEL HALLAZGO]],1,390)</f>
        <v>Hallazgo N° 25. Reservas Presupuestales Vigencia 2021 (Dirección General)
De la revisión y análisis de los siguientes contratos se determinó que la constitución de reservas fue realizada inobservando la normatividad antes señalada, toda vez, que dicha justificación no obedece al criterio necesario de fuerza mayor o caso fortuito, es decir, a circunstancias imposibles de prever e irresis</v>
      </c>
      <c r="H404" s="19" t="str">
        <f>MID(Tabla111[[#This Row],[CAUSA DEL HALLAZGO]],1,390)</f>
        <v>Lo anterior demuestra deficiencias de planeación y supervisión en la ejecución de los contratos y en la adopción de procedimientos para la entrega de los soportes que permitan evidenciar el cumplimiento y pago de las obligaciones contractuales por parte del contratista.</v>
      </c>
      <c r="I404" s="19" t="s">
        <v>78</v>
      </c>
      <c r="J404" s="19" t="str">
        <f>MID(Tabla111[[#This Row],[ACCIÓN DE MEJORA]],1,390)</f>
        <v>Realizar seguimiento a la ejecución presupuestal sobre los contratos supervisados con el fin de verificar los saldos existentes para determinar la viabilidad de que se constituyan Cuentas por Pagar o Reserva Presupuestal.</v>
      </c>
      <c r="K404" s="43" t="str">
        <f>MID(Tabla111[[#This Row],[ACTIVIDADES / DESCRIPCIÓN]],1,390)</f>
        <v>Actividad 4. Elaborar informe con la consolidación de la información de los ingresos realizados por los Almacenistas.</v>
      </c>
      <c r="L404" s="44" t="str">
        <f>MID(Tabla111[[#This Row],[UNIDAD DE MEDIDA]],1,9)</f>
        <v>Informe</v>
      </c>
      <c r="M404" s="193">
        <v>1</v>
      </c>
      <c r="N404" s="195">
        <v>45261</v>
      </c>
      <c r="O404" s="195">
        <v>45291</v>
      </c>
      <c r="P404" s="8">
        <f t="shared" si="32"/>
        <v>4.3</v>
      </c>
      <c r="Q404" s="166"/>
      <c r="R404" s="167">
        <f t="shared" si="33"/>
        <v>0</v>
      </c>
      <c r="S404" s="8">
        <f t="shared" si="34"/>
        <v>0</v>
      </c>
      <c r="T404" s="8">
        <f t="shared" si="30"/>
        <v>0</v>
      </c>
      <c r="U404" s="8">
        <f t="shared" si="31"/>
        <v>0</v>
      </c>
      <c r="V404" s="168"/>
      <c r="W404" s="9"/>
      <c r="X404" s="9"/>
    </row>
    <row r="405" spans="1:24" ht="106.5" customHeight="1">
      <c r="A405" s="18" t="s">
        <v>25</v>
      </c>
      <c r="B405" s="18" t="s">
        <v>36</v>
      </c>
      <c r="C405" s="18">
        <v>2022</v>
      </c>
      <c r="D405" s="18" t="str">
        <f>MID(Tabla111[[#This Row],[NO. CONSECUTIVO HALLAZGO
(CÓD. ICBF)]],1,9)</f>
        <v>AF-CGR-20</v>
      </c>
      <c r="E405" s="18" t="s">
        <v>87</v>
      </c>
      <c r="F405" s="18" t="s">
        <v>29</v>
      </c>
      <c r="G405"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05" s="19" t="str">
        <f>MID(Tabla111[[#This Row],[CAUSA DEL HALLAZGO]],1,390)</f>
        <v>La situación anteriormente descrita, se presenta por la falta de control, seguimiento y actualización de los inventarios por los responsables de bienes a cargo y seguimiento por parte de la dependencia de Almacén…</v>
      </c>
      <c r="I405" s="19" t="s">
        <v>90</v>
      </c>
      <c r="J405"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05" s="43" t="str">
        <f>MID(Tabla111[[#This Row],[ACTIVIDADES / DESCRIPCIÓN]],1,390)</f>
        <v xml:space="preserve">Actividad 1. Solicitar a la Dirección de Gestión Humana el listado actualizado de Servidores Públicos activos en el ICBF a agosto 2023, así como requerir a dicha dependencia y a los coordinadores administrativos de las direcciones regionales que sean reportadas a los almacenistas las novedades de ingreso, traslado, reubicación y retiro cuando estas ocurran  </v>
      </c>
      <c r="L405" s="44" t="str">
        <f>MID(Tabla111[[#This Row],[UNIDAD DE MEDIDA]],1,9)</f>
        <v>Comunicac</v>
      </c>
      <c r="M405" s="193">
        <v>1</v>
      </c>
      <c r="N405" s="195">
        <v>45139</v>
      </c>
      <c r="O405" s="195">
        <v>45199</v>
      </c>
      <c r="P405" s="8">
        <f t="shared" si="32"/>
        <v>8.6</v>
      </c>
      <c r="Q405" s="166"/>
      <c r="R405" s="167">
        <f t="shared" si="33"/>
        <v>0</v>
      </c>
      <c r="S405" s="8">
        <f t="shared" si="34"/>
        <v>0</v>
      </c>
      <c r="T405" s="8">
        <f t="shared" si="30"/>
        <v>0</v>
      </c>
      <c r="U405" s="8">
        <f t="shared" si="31"/>
        <v>0</v>
      </c>
      <c r="V405" s="168"/>
      <c r="W405" s="9"/>
      <c r="X405" s="9"/>
    </row>
    <row r="406" spans="1:24" ht="106.5" customHeight="1">
      <c r="A406" s="18" t="s">
        <v>25</v>
      </c>
      <c r="B406" s="18" t="s">
        <v>36</v>
      </c>
      <c r="C406" s="18">
        <v>2022</v>
      </c>
      <c r="D406" s="18" t="str">
        <f>MID(Tabla111[[#This Row],[NO. CONSECUTIVO HALLAZGO
(CÓD. ICBF)]],1,9)</f>
        <v>AF-CGR-20</v>
      </c>
      <c r="E406" s="18" t="s">
        <v>87</v>
      </c>
      <c r="F406" s="18" t="s">
        <v>29</v>
      </c>
      <c r="G406"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06" s="19" t="str">
        <f>MID(Tabla111[[#This Row],[CAUSA DEL HALLAZGO]],1,390)</f>
        <v>La situación anteriormente descrita, se presenta por la falta de control, seguimiento y actualización de los inventarios por los responsables de bienes a cargo y seguimiento por parte de la dependencia de Almacén…</v>
      </c>
      <c r="I406" s="19" t="s">
        <v>90</v>
      </c>
      <c r="J406"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06" s="43" t="str">
        <f>MID(Tabla111[[#This Row],[ACTIVIDADES / DESCRIPCIÓN]],1,390)</f>
        <v>Actividad 2. Solicitar a la Dirección de Contratación el listado de Contratos de Prestación de Servicios Profesionales y de apoyo a la gestión vigentes a agosto 2023, así como requerir a dicha dependencia para que se reporten al Grupo de Almacen en la Sede Nacional las novedades de terminación o suspensión de contratos cuando ocurran y se de lineamiento a los areas de contratacion de las</v>
      </c>
      <c r="L406" s="44" t="str">
        <f>MID(Tabla111[[#This Row],[UNIDAD DE MEDIDA]],1,9)</f>
        <v>Comunicac</v>
      </c>
      <c r="M406" s="193">
        <v>1</v>
      </c>
      <c r="N406" s="195">
        <v>45139</v>
      </c>
      <c r="O406" s="195">
        <v>45199</v>
      </c>
      <c r="P406" s="8">
        <f t="shared" si="32"/>
        <v>8.6</v>
      </c>
      <c r="Q406" s="166"/>
      <c r="R406" s="167">
        <f t="shared" si="33"/>
        <v>0</v>
      </c>
      <c r="S406" s="8">
        <f t="shared" si="34"/>
        <v>0</v>
      </c>
      <c r="T406" s="8">
        <f t="shared" si="30"/>
        <v>0</v>
      </c>
      <c r="U406" s="8">
        <f t="shared" si="31"/>
        <v>0</v>
      </c>
      <c r="V406" s="168"/>
      <c r="W406" s="9"/>
      <c r="X406" s="9"/>
    </row>
    <row r="407" spans="1:24" ht="106.5" customHeight="1">
      <c r="A407" s="18" t="s">
        <v>25</v>
      </c>
      <c r="B407" s="18" t="s">
        <v>36</v>
      </c>
      <c r="C407" s="18">
        <v>2022</v>
      </c>
      <c r="D407" s="18" t="str">
        <f>MID(Tabla111[[#This Row],[NO. CONSECUTIVO HALLAZGO
(CÓD. ICBF)]],1,9)</f>
        <v>AF-CGR-20</v>
      </c>
      <c r="E407" s="18" t="s">
        <v>87</v>
      </c>
      <c r="F407" s="18" t="s">
        <v>29</v>
      </c>
      <c r="G407"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07" s="19" t="str">
        <f>MID(Tabla111[[#This Row],[CAUSA DEL HALLAZGO]],1,390)</f>
        <v>La situación anteriormente descrita, se presenta por la falta de control, seguimiento y actualización de los inventarios por los responsables de bienes a cargo y seguimiento por parte de la dependencia de Almacén…</v>
      </c>
      <c r="I407" s="19" t="s">
        <v>90</v>
      </c>
      <c r="J407"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07" s="43" t="str">
        <f>MID(Tabla111[[#This Row],[ACTIVIDADES / DESCRIPCIÓN]],1,390)</f>
        <v>Actividad 3. Extraer del Sistema de Información SEVEN ERP el listado de colaboradores con bienes muebles a cargo.</v>
      </c>
      <c r="L407" s="44" t="str">
        <f>MID(Tabla111[[#This Row],[UNIDAD DE MEDIDA]],1,9)</f>
        <v>Listado</v>
      </c>
      <c r="M407" s="193">
        <v>1</v>
      </c>
      <c r="N407" s="195">
        <v>45139</v>
      </c>
      <c r="O407" s="195">
        <v>45199</v>
      </c>
      <c r="P407" s="8">
        <f t="shared" si="32"/>
        <v>8.6</v>
      </c>
      <c r="Q407" s="166"/>
      <c r="R407" s="167">
        <f t="shared" si="33"/>
        <v>0</v>
      </c>
      <c r="S407" s="8">
        <f t="shared" si="34"/>
        <v>0</v>
      </c>
      <c r="T407" s="8">
        <f t="shared" si="30"/>
        <v>0</v>
      </c>
      <c r="U407" s="8">
        <f t="shared" si="31"/>
        <v>0</v>
      </c>
      <c r="V407" s="168"/>
      <c r="W407" s="9"/>
      <c r="X407" s="9"/>
    </row>
    <row r="408" spans="1:24" ht="106.5" customHeight="1">
      <c r="A408" s="18" t="s">
        <v>25</v>
      </c>
      <c r="B408" s="18" t="s">
        <v>36</v>
      </c>
      <c r="C408" s="18">
        <v>2022</v>
      </c>
      <c r="D408" s="18" t="str">
        <f>MID(Tabla111[[#This Row],[NO. CONSECUTIVO HALLAZGO
(CÓD. ICBF)]],1,9)</f>
        <v>AF-CGR-20</v>
      </c>
      <c r="E408" s="18" t="s">
        <v>87</v>
      </c>
      <c r="F408" s="18" t="s">
        <v>29</v>
      </c>
      <c r="G408"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08" s="19" t="str">
        <f>MID(Tabla111[[#This Row],[CAUSA DEL HALLAZGO]],1,390)</f>
        <v>La situación anteriormente descrita, se presenta por la falta de control, seguimiento y actualización de los inventarios por los responsables de bienes a cargo y seguimiento por parte de la dependencia de Almacén…</v>
      </c>
      <c r="I408" s="19" t="s">
        <v>90</v>
      </c>
      <c r="J408"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08" s="43" t="str">
        <f>MID(Tabla111[[#This Row],[ACTIVIDADES / DESCRIPCIÓN]],1,390)</f>
        <v>Actividad 4. Realizar comparación de los listados enviados por la Dirección de Gestión Humana, Dirección de Contratación y la información extraída del Sistema de Información SEVEN ERP, para de esta manera establecer los nombres de los ex funcionarios y ex contratistas que aun cuentan con bienes muebles asignados.</v>
      </c>
      <c r="L408" s="44" t="str">
        <f>MID(Tabla111[[#This Row],[UNIDAD DE MEDIDA]],1,9)</f>
        <v>Listado</v>
      </c>
      <c r="M408" s="193">
        <v>1</v>
      </c>
      <c r="N408" s="195">
        <v>45170</v>
      </c>
      <c r="O408" s="195">
        <v>45291</v>
      </c>
      <c r="P408" s="8">
        <f t="shared" si="32"/>
        <v>17.3</v>
      </c>
      <c r="Q408" s="166"/>
      <c r="R408" s="167">
        <f t="shared" si="33"/>
        <v>0</v>
      </c>
      <c r="S408" s="8">
        <f t="shared" si="34"/>
        <v>0</v>
      </c>
      <c r="T408" s="8">
        <f t="shared" si="30"/>
        <v>0</v>
      </c>
      <c r="U408" s="8">
        <f t="shared" si="31"/>
        <v>0</v>
      </c>
      <c r="V408" s="168"/>
      <c r="W408" s="9"/>
      <c r="X408" s="9"/>
    </row>
    <row r="409" spans="1:24" ht="106.5" customHeight="1">
      <c r="A409" s="18" t="s">
        <v>25</v>
      </c>
      <c r="B409" s="18" t="s">
        <v>36</v>
      </c>
      <c r="C409" s="18">
        <v>2022</v>
      </c>
      <c r="D409" s="18" t="str">
        <f>MID(Tabla111[[#This Row],[NO. CONSECUTIVO HALLAZGO
(CÓD. ICBF)]],1,9)</f>
        <v>AF-CGR-20</v>
      </c>
      <c r="E409" s="18" t="s">
        <v>87</v>
      </c>
      <c r="F409" s="18" t="s">
        <v>29</v>
      </c>
      <c r="G409"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09" s="19" t="str">
        <f>MID(Tabla111[[#This Row],[CAUSA DEL HALLAZGO]],1,390)</f>
        <v>La situación anteriormente descrita, se presenta por la falta de control, seguimiento y actualización de los inventarios por los responsables de bienes a cargo y seguimiento por parte de la dependencia de Almacén…</v>
      </c>
      <c r="I409" s="19" t="s">
        <v>90</v>
      </c>
      <c r="J409"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09" s="43" t="str">
        <f>MID(Tabla111[[#This Row],[ACTIVIDADES / DESCRIPCIÓN]],1,390)</f>
        <v>Actividad 5. Enviar a los Almacenistas de las Regionales el listado de los ex funcionarios y ex contratistas que cuentan con bienes muebles asignados, solicitando la  actualización de inventarios en el Sistema de Información SEVEN ERP.</v>
      </c>
      <c r="L409" s="44" t="str">
        <f>MID(Tabla111[[#This Row],[UNIDAD DE MEDIDA]],1,9)</f>
        <v>Comunicac</v>
      </c>
      <c r="M409" s="193">
        <v>1</v>
      </c>
      <c r="N409" s="195">
        <v>45200</v>
      </c>
      <c r="O409" s="195">
        <v>45291</v>
      </c>
      <c r="P409" s="8">
        <f t="shared" si="32"/>
        <v>13</v>
      </c>
      <c r="Q409" s="166"/>
      <c r="R409" s="167">
        <f t="shared" si="33"/>
        <v>0</v>
      </c>
      <c r="S409" s="8">
        <f t="shared" si="34"/>
        <v>0</v>
      </c>
      <c r="T409" s="8">
        <f t="shared" si="30"/>
        <v>0</v>
      </c>
      <c r="U409" s="8">
        <f t="shared" si="31"/>
        <v>0</v>
      </c>
      <c r="V409" s="168"/>
      <c r="W409" s="9"/>
      <c r="X409" s="9"/>
    </row>
    <row r="410" spans="1:24" ht="106.5" customHeight="1">
      <c r="A410" s="18" t="s">
        <v>25</v>
      </c>
      <c r="B410" s="18" t="s">
        <v>36</v>
      </c>
      <c r="C410" s="18">
        <v>2022</v>
      </c>
      <c r="D410" s="18" t="str">
        <f>MID(Tabla111[[#This Row],[NO. CONSECUTIVO HALLAZGO
(CÓD. ICBF)]],1,9)</f>
        <v>AF-CGR-20</v>
      </c>
      <c r="E410" s="18" t="s">
        <v>87</v>
      </c>
      <c r="F410" s="18" t="s">
        <v>29</v>
      </c>
      <c r="G410" s="19" t="str">
        <f>MID(Tabla111[[#This Row],[DESCRIPCIÓN DEL HALLAZGO]],1,390)</f>
        <v>Hallazgo N° 46. Control, Seguimiento y Gestión (Santander)
De acuerdo con la visita realizada a los centros zonales de Barrancabermeja y San Gil junto con los procedimientos establecidos por la entidad auditada y el inventario por centro zonal entregado por Almacén, se evidencia que los inventarios no están bajo custodia del funcionario responsable, ya que en la toma física a la muestra</v>
      </c>
      <c r="H410" s="19" t="str">
        <f>MID(Tabla111[[#This Row],[CAUSA DEL HALLAZGO]],1,390)</f>
        <v>La situación anteriormente descrita, se presenta por la falta de control, seguimiento y actualización de los inventarios por los responsables de bienes a cargo y seguimiento por parte de la dependencia de Almacén…</v>
      </c>
      <c r="I410" s="19" t="s">
        <v>90</v>
      </c>
      <c r="J410" s="19" t="str">
        <f>MID(Tabla111[[#This Row],[ACCIÓN DE MEJORA]],1,390)</f>
        <v>Sensibilizar a los funcionarios, sobre la responsabilidad y oportuna actualización de los inventarios, así como dar cumplimiento a los lineamientos establecidos en la Guía de Gestión de Bienes y Procedimientos de bienes muebles.</v>
      </c>
      <c r="K410" s="43" t="str">
        <f>MID(Tabla111[[#This Row],[ACTIVIDADES / DESCRIPCIÓN]],1,390)</f>
        <v>Actividad 6. Sensibilizar a los colaboradores del ICBF sobre la responsabilidad de los inventarios a cargo y la oportuna actualización de los mismos.</v>
      </c>
      <c r="L410" s="44" t="str">
        <f>MID(Tabla111[[#This Row],[UNIDAD DE MEDIDA]],1,9)</f>
        <v>Comunicac</v>
      </c>
      <c r="M410" s="193">
        <v>1</v>
      </c>
      <c r="N410" s="195">
        <v>45231</v>
      </c>
      <c r="O410" s="195">
        <v>45291</v>
      </c>
      <c r="P410" s="8">
        <f t="shared" si="32"/>
        <v>8.6</v>
      </c>
      <c r="Q410" s="166"/>
      <c r="R410" s="167">
        <f t="shared" si="33"/>
        <v>0</v>
      </c>
      <c r="S410" s="8">
        <f t="shared" si="34"/>
        <v>0</v>
      </c>
      <c r="T410" s="8">
        <f t="shared" si="30"/>
        <v>0</v>
      </c>
      <c r="U410" s="8">
        <f t="shared" si="31"/>
        <v>0</v>
      </c>
      <c r="V410" s="168"/>
      <c r="W410" s="9"/>
      <c r="X410" s="9"/>
    </row>
    <row r="411" spans="1:24" ht="106.5" customHeight="1">
      <c r="A411" s="8" t="s">
        <v>25</v>
      </c>
      <c r="B411" s="8" t="s">
        <v>73</v>
      </c>
      <c r="C411" s="8">
        <v>2021</v>
      </c>
      <c r="D411" s="18" t="str">
        <f>MID(Tabla111[[#This Row],[NO. CONSECUTIVO HALLAZGO
(CÓD. ICBF)]],1,9)</f>
        <v>AF-CGR-20</v>
      </c>
      <c r="E411" s="8" t="s">
        <v>208</v>
      </c>
      <c r="F411" s="8" t="s">
        <v>29</v>
      </c>
      <c r="G411"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v>
      </c>
      <c r="H411"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11" s="9" t="s">
        <v>211</v>
      </c>
      <c r="J411" s="19" t="str">
        <f>MID(Tabla111[[#This Row],[ACCIÓN DE MEJORA]],1,390)</f>
        <v>Implementar las actividades de seguimiento a los saldos por comprometer, los saldos de los registros presupuestales, que permita tomar las decisiones oportunamente para la reinversión de los recursos para reducir la pérdida de apropiación.</v>
      </c>
      <c r="K411" s="43" t="str">
        <f>MID(Tabla111[[#This Row],[ACTIVIDADES / DESCRIPCIÓN]],1,390)</f>
        <v>Actividad 1. Remitir comunicado estableciendo los plazos límites para comprometer los recursos disponibles y el proceder frente al incumplimiento de las fechas determinadas.</v>
      </c>
      <c r="L411" s="44" t="str">
        <f>MID(Tabla111[[#This Row],[UNIDAD DE MEDIDA]],1,9)</f>
        <v>Comunicac</v>
      </c>
      <c r="M411" s="193">
        <v>1</v>
      </c>
      <c r="N411" s="196">
        <v>45139</v>
      </c>
      <c r="O411" s="195">
        <v>45199</v>
      </c>
      <c r="P411" s="8">
        <f t="shared" si="32"/>
        <v>8.6</v>
      </c>
      <c r="Q411" s="166"/>
      <c r="R411" s="167">
        <f t="shared" si="33"/>
        <v>0</v>
      </c>
      <c r="S411" s="8">
        <f t="shared" si="34"/>
        <v>0</v>
      </c>
      <c r="T411" s="8">
        <f t="shared" si="30"/>
        <v>0</v>
      </c>
      <c r="U411" s="8">
        <f t="shared" si="31"/>
        <v>0</v>
      </c>
      <c r="V411" s="168"/>
      <c r="W411" s="9"/>
      <c r="X411" s="9"/>
    </row>
    <row r="412" spans="1:24" ht="106.5" customHeight="1">
      <c r="A412" s="8" t="s">
        <v>25</v>
      </c>
      <c r="B412" s="8" t="s">
        <v>73</v>
      </c>
      <c r="C412" s="8">
        <v>2021</v>
      </c>
      <c r="D412" s="18" t="str">
        <f>MID(Tabla111[[#This Row],[NO. CONSECUTIVO HALLAZGO
(CÓD. ICBF)]],1,9)</f>
        <v>AF-CGR-20</v>
      </c>
      <c r="E412" s="8" t="s">
        <v>208</v>
      </c>
      <c r="F412" s="8" t="s">
        <v>29</v>
      </c>
      <c r="G412"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v>
      </c>
      <c r="H412"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12" s="9" t="s">
        <v>211</v>
      </c>
      <c r="J412" s="19" t="str">
        <f>MID(Tabla111[[#This Row],[ACCIÓN DE MEJORA]],1,390)</f>
        <v>Implementar las actividades de seguimiento a los saldos por comprometer, los saldos de los registros presupuestales, que permita tomar las decisiones oportunamente para la reinversion de los recursos para reducir la pérdida de apropiación.</v>
      </c>
      <c r="K412" s="43" t="str">
        <f>MID(Tabla111[[#This Row],[ACTIVIDADES / DESCRIPCIÓN]],1,390)</f>
        <v>Actividad 2. Enviar bimestralmente los saldos de apropiación por comprometer, generando las respectivas alertas a todas las regionales y grupos de la Direcion Administrativa.</v>
      </c>
      <c r="L412" s="44" t="str">
        <f>MID(Tabla111[[#This Row],[UNIDAD DE MEDIDA]],1,9)</f>
        <v>Comunicac</v>
      </c>
      <c r="M412" s="193">
        <v>3</v>
      </c>
      <c r="N412" s="196">
        <v>45139</v>
      </c>
      <c r="O412" s="196">
        <v>45291</v>
      </c>
      <c r="P412" s="8">
        <f t="shared" si="32"/>
        <v>21.7</v>
      </c>
      <c r="Q412" s="166"/>
      <c r="R412" s="167">
        <f t="shared" si="33"/>
        <v>0</v>
      </c>
      <c r="S412" s="8">
        <f t="shared" si="34"/>
        <v>0</v>
      </c>
      <c r="T412" s="8">
        <f t="shared" si="30"/>
        <v>0</v>
      </c>
      <c r="U412" s="8">
        <f t="shared" si="31"/>
        <v>0</v>
      </c>
      <c r="V412" s="168"/>
      <c r="W412" s="9"/>
      <c r="X412" s="9"/>
    </row>
    <row r="413" spans="1:24" ht="106.5" customHeight="1">
      <c r="A413" s="8" t="s">
        <v>25</v>
      </c>
      <c r="B413" s="8" t="s">
        <v>73</v>
      </c>
      <c r="C413" s="8">
        <v>2021</v>
      </c>
      <c r="D413" s="18" t="str">
        <f>MID(Tabla111[[#This Row],[NO. CONSECUTIVO HALLAZGO
(CÓD. ICBF)]],1,9)</f>
        <v>AF-CGR-20</v>
      </c>
      <c r="E413" s="8" t="s">
        <v>208</v>
      </c>
      <c r="F413" s="8" t="s">
        <v>29</v>
      </c>
      <c r="G413"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v>
      </c>
      <c r="H413"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13" s="9" t="s">
        <v>211</v>
      </c>
      <c r="J413" s="19" t="str">
        <f>MID(Tabla111[[#This Row],[ACCIÓN DE MEJORA]],1,390)</f>
        <v>Implementar las actividades de seguimiento a los saldos por comprometer, los saldos de los registros presupuestales, que permita tomar las decisiones oportunamente para la reinversion de los recursos para reducir la pérdida de apropiación.</v>
      </c>
      <c r="K413" s="43" t="str">
        <f>MID(Tabla111[[#This Row],[ACTIVIDADES / DESCRIPCIÓN]],1,390)</f>
        <v>Actividad 3. Enviar bimestralmente reporte con los saldos de CDP no utilizados y que lleven mas  90 dias de expedición.</v>
      </c>
      <c r="L413" s="44" t="str">
        <f>MID(Tabla111[[#This Row],[UNIDAD DE MEDIDA]],1,9)</f>
        <v>Comunicac</v>
      </c>
      <c r="M413" s="193">
        <v>3</v>
      </c>
      <c r="N413" s="196">
        <v>45139</v>
      </c>
      <c r="O413" s="196">
        <v>45291</v>
      </c>
      <c r="P413" s="8">
        <f t="shared" si="32"/>
        <v>21.7</v>
      </c>
      <c r="Q413" s="166"/>
      <c r="R413" s="167">
        <f t="shared" si="33"/>
        <v>0</v>
      </c>
      <c r="S413" s="8">
        <f t="shared" si="34"/>
        <v>0</v>
      </c>
      <c r="T413" s="8">
        <f t="shared" si="30"/>
        <v>0</v>
      </c>
      <c r="U413" s="8">
        <f t="shared" si="31"/>
        <v>0</v>
      </c>
      <c r="V413" s="168"/>
      <c r="W413" s="9"/>
      <c r="X413" s="9"/>
    </row>
    <row r="414" spans="1:24" ht="106.5" customHeight="1">
      <c r="A414" s="8" t="s">
        <v>25</v>
      </c>
      <c r="B414" s="8" t="s">
        <v>73</v>
      </c>
      <c r="C414" s="8">
        <v>2021</v>
      </c>
      <c r="D414" s="18" t="str">
        <f>MID(Tabla111[[#This Row],[NO. CONSECUTIVO HALLAZGO
(CÓD. ICBF)]],1,9)</f>
        <v>AF-CGR-20</v>
      </c>
      <c r="E414" s="8" t="s">
        <v>208</v>
      </c>
      <c r="F414" s="8" t="s">
        <v>29</v>
      </c>
      <c r="G414"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v>
      </c>
      <c r="H414"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14" s="9" t="s">
        <v>211</v>
      </c>
      <c r="J414" s="19" t="str">
        <f>MID(Tabla111[[#This Row],[ACCIÓN DE MEJORA]],1,390)</f>
        <v>Implementar las actividades de seguimiento a los saldos por comprometer, los saldos de los registros presupuestales, que permita tomar las decisiones oportunamente para la reinversion de los recursos para reducir la pérdida de apropiación.</v>
      </c>
      <c r="K414" s="43" t="str">
        <f>MID(Tabla111[[#This Row],[ACTIVIDADES / DESCRIPCIÓN]],1,390)</f>
        <v>Actividad 4. Realizar reunión de seguimiento para validar la destinación de los saldos por compremeter en la vigencia 2023.</v>
      </c>
      <c r="L414" s="44" t="str">
        <f>MID(Tabla111[[#This Row],[UNIDAD DE MEDIDA]],1,9)</f>
        <v>Acta de R</v>
      </c>
      <c r="M414" s="193">
        <v>1</v>
      </c>
      <c r="N414" s="196">
        <v>45200</v>
      </c>
      <c r="O414" s="196">
        <v>45230</v>
      </c>
      <c r="P414" s="8">
        <f t="shared" si="32"/>
        <v>4.3</v>
      </c>
      <c r="Q414" s="166"/>
      <c r="R414" s="167">
        <f t="shared" si="33"/>
        <v>0</v>
      </c>
      <c r="S414" s="8">
        <f t="shared" si="34"/>
        <v>0</v>
      </c>
      <c r="T414" s="8">
        <f t="shared" si="30"/>
        <v>0</v>
      </c>
      <c r="U414" s="8">
        <f t="shared" si="31"/>
        <v>0</v>
      </c>
      <c r="V414" s="168"/>
      <c r="W414" s="9"/>
      <c r="X414" s="9"/>
    </row>
    <row r="415" spans="1:24" ht="106.5" customHeight="1">
      <c r="A415" s="8" t="s">
        <v>25</v>
      </c>
      <c r="B415" s="8" t="s">
        <v>73</v>
      </c>
      <c r="C415" s="8">
        <v>2021</v>
      </c>
      <c r="D415" s="18" t="str">
        <f>MID(Tabla111[[#This Row],[NO. CONSECUTIVO HALLAZGO
(CÓD. ICBF)]],1,9)</f>
        <v>AF-CGR-20</v>
      </c>
      <c r="E415" s="8" t="s">
        <v>208</v>
      </c>
      <c r="F415" s="8" t="s">
        <v>29</v>
      </c>
      <c r="G415"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v>
      </c>
      <c r="H415"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15" s="9" t="s">
        <v>211</v>
      </c>
      <c r="J415" s="19" t="str">
        <f>MID(Tabla111[[#This Row],[ACCIÓN DE MEJORA]],1,390)</f>
        <v>Implementar las actividades de seguimiento a los saldos por comprometer, los saldos de los registros presupuestales, que permita tomar las decisiones oportunamente para la reinversion de los recursos para reducir la pérdida de apropiación.</v>
      </c>
      <c r="K415" s="43" t="str">
        <f>MID(Tabla111[[#This Row],[ACTIVIDADES / DESCRIPCIÓN]],1,390)</f>
        <v>Actividad 5. Una vez se identifiquen los saldos que no han sido comprometidos dentro de las fechas establecidas en el comunicado enviado se procederá al contracredito de los mismos, teniendo en cuenta los tiempos establecidos en la guia financiera.</v>
      </c>
      <c r="L415" s="44" t="str">
        <f>MID(Tabla111[[#This Row],[UNIDAD DE MEDIDA]],1,9)</f>
        <v>Soporte c</v>
      </c>
      <c r="M415" s="193">
        <v>1</v>
      </c>
      <c r="N415" s="196">
        <v>45231</v>
      </c>
      <c r="O415" s="196">
        <v>45260</v>
      </c>
      <c r="P415" s="8">
        <f t="shared" si="32"/>
        <v>4.0999999999999996</v>
      </c>
      <c r="Q415" s="166"/>
      <c r="R415" s="167">
        <f t="shared" si="33"/>
        <v>0</v>
      </c>
      <c r="S415" s="8">
        <f t="shared" si="34"/>
        <v>0</v>
      </c>
      <c r="T415" s="8">
        <f t="shared" si="30"/>
        <v>0</v>
      </c>
      <c r="U415" s="8">
        <f t="shared" si="31"/>
        <v>0</v>
      </c>
      <c r="V415" s="168"/>
      <c r="W415" s="9"/>
      <c r="X415" s="9"/>
    </row>
    <row r="416" spans="1:24" ht="106.5" customHeight="1">
      <c r="A416" s="8" t="s">
        <v>25</v>
      </c>
      <c r="B416" s="8" t="s">
        <v>36</v>
      </c>
      <c r="C416" s="8">
        <v>2022</v>
      </c>
      <c r="D416" s="18" t="str">
        <f>MID(Tabla111[[#This Row],[NO. CONSECUTIVO HALLAZGO
(CÓD. ICBF)]],1,9)</f>
        <v>AF-CGR-20</v>
      </c>
      <c r="E416" s="8" t="s">
        <v>100</v>
      </c>
      <c r="F416" s="8" t="s">
        <v>29</v>
      </c>
      <c r="G416" s="19" t="str">
        <f>MID(Tabla111[[#This Row],[DESCRIPCIÓN DEL HALLAZGO]],1,390)</f>
        <v>Hallazgo N° 40. Gestión Documental (OI) (Córdoba)
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v>
      </c>
      <c r="H416" s="19" t="str">
        <f>MID(Tabla111[[#This Row],[CAUSA DEL HALLAZGO]],1,390)</f>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v>
      </c>
      <c r="I416" s="9" t="s">
        <v>103</v>
      </c>
      <c r="J416" s="19" t="str">
        <f>MID(Tabla111[[#This Row],[ACCIÓN DE MEJORA]],1,390)</f>
        <v xml:space="preserve">Definir los lineamientos técnicos para la debida organización de expedientes híbridos </v>
      </c>
      <c r="K416" s="43" t="str">
        <f>MID(Tabla111[[#This Row],[ACTIVIDADES / DESCRIPCIÓN]],1,390)</f>
        <v xml:space="preserve">Actividad 1. Remitir Comunicación Oficial a la Dirección de Información y Tecnología, solicitando informar las orientaciones para el cargue de documentación de archivo en ambientes virtuales (Expedientes híbridos). </v>
      </c>
      <c r="L416" s="44" t="str">
        <f>MID(Tabla111[[#This Row],[UNIDAD DE MEDIDA]],1,9)</f>
        <v>Comunicac</v>
      </c>
      <c r="M416" s="193">
        <v>1</v>
      </c>
      <c r="N416" s="196">
        <v>45200</v>
      </c>
      <c r="O416" s="196">
        <v>45260</v>
      </c>
      <c r="P416" s="8">
        <f t="shared" si="32"/>
        <v>8.6</v>
      </c>
      <c r="Q416" s="166"/>
      <c r="R416" s="167">
        <f t="shared" si="33"/>
        <v>0</v>
      </c>
      <c r="S416" s="8">
        <f t="shared" si="34"/>
        <v>0</v>
      </c>
      <c r="T416" s="8">
        <f t="shared" si="30"/>
        <v>0</v>
      </c>
      <c r="U416" s="8">
        <f t="shared" si="31"/>
        <v>0</v>
      </c>
      <c r="V416" s="168"/>
      <c r="W416" s="9"/>
      <c r="X416" s="9"/>
    </row>
    <row r="417" spans="1:24" ht="106.5" customHeight="1">
      <c r="A417" s="8" t="s">
        <v>25</v>
      </c>
      <c r="B417" s="8" t="s">
        <v>36</v>
      </c>
      <c r="C417" s="8">
        <v>2022</v>
      </c>
      <c r="D417" s="18" t="str">
        <f>MID(Tabla111[[#This Row],[NO. CONSECUTIVO HALLAZGO
(CÓD. ICBF)]],1,9)</f>
        <v>AF-CGR-20</v>
      </c>
      <c r="E417" s="8" t="s">
        <v>100</v>
      </c>
      <c r="F417" s="8" t="s">
        <v>29</v>
      </c>
      <c r="G417" s="19" t="str">
        <f>MID(Tabla111[[#This Row],[DESCRIPCIÓN DEL HALLAZGO]],1,390)</f>
        <v>Hallazgo N° 40. Gestión Documental (OI) (Córdoba)
En la revisión de los contratos seleccionados entre otros 114, 121, 123, 157, 160, 164,181, 182, 184,195,196, 205, 206 en la muestra en la Auditoría ICBF, suscritos en la vigencia fiscal 2022, se encontró que las carpetas contentivas de dichos contratos presentan inconsistencias en la organización documental, que no permitieron un anális</v>
      </c>
      <c r="H417" s="19" t="str">
        <f>MID(Tabla111[[#This Row],[CAUSA DEL HALLAZGO]],1,390)</f>
        <v>Los anteriores hechos, muestran incumplimiento de los principios generales que rigen la función archivística y los criterios para la organización de archivos de gestión; así mismo, falta de coordinación entre las dependencias encargadas de suministrar los distintos documentos para la conformación del archivo, de igual forma, debilidades en los controles para las carpetas de los expedient</v>
      </c>
      <c r="I417" s="9" t="s">
        <v>103</v>
      </c>
      <c r="J417" s="19" t="str">
        <f>MID(Tabla111[[#This Row],[ACCIÓN DE MEJORA]],1,390)</f>
        <v xml:space="preserve">Definir los lineamientos técnicos para la debida organización de expedientes híbridos </v>
      </c>
      <c r="K417" s="43" t="str">
        <f>MID(Tabla111[[#This Row],[ACTIVIDADES / DESCRIPCIÓN]],1,390)</f>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v>
      </c>
      <c r="L417" s="44" t="str">
        <f>MID(Tabla111[[#This Row],[UNIDAD DE MEDIDA]],1,9)</f>
        <v>Comunicac</v>
      </c>
      <c r="M417" s="193">
        <v>1</v>
      </c>
      <c r="N417" s="196">
        <v>45200</v>
      </c>
      <c r="O417" s="196">
        <v>45260</v>
      </c>
      <c r="P417" s="8">
        <f t="shared" si="32"/>
        <v>8.6</v>
      </c>
      <c r="Q417" s="166"/>
      <c r="R417" s="167">
        <f t="shared" si="33"/>
        <v>0</v>
      </c>
      <c r="S417" s="8">
        <f t="shared" si="34"/>
        <v>0</v>
      </c>
      <c r="T417" s="8">
        <f t="shared" si="30"/>
        <v>0</v>
      </c>
      <c r="U417" s="8">
        <f t="shared" si="31"/>
        <v>0</v>
      </c>
      <c r="V417" s="168"/>
      <c r="W417" s="9"/>
      <c r="X417" s="9"/>
    </row>
    <row r="418" spans="1:24" ht="106.5" customHeight="1">
      <c r="A418" s="8" t="s">
        <v>25</v>
      </c>
      <c r="B418" s="8" t="s">
        <v>36</v>
      </c>
      <c r="C418" s="8">
        <v>2022</v>
      </c>
      <c r="D418" s="18" t="str">
        <f>MID(Tabla111[[#This Row],[NO. CONSECUTIVO HALLAZGO
(CÓD. ICBF)]],1,9)</f>
        <v>AF-CGR-20</v>
      </c>
      <c r="E418" s="8" t="s">
        <v>109</v>
      </c>
      <c r="F418" s="8" t="s">
        <v>29</v>
      </c>
      <c r="G418" s="19" t="str">
        <f>MID(Tabla111[[#This Row],[DESCRIPCIÓN DEL HALLAZGO]],1,390)</f>
        <v>Hallazgo N° 41. Gestión Documental de los Procesos Contractuales (OI) (Santander)
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v>
      </c>
      <c r="H418" s="19" t="str">
        <f>MID(Tabla111[[#This Row],[CAUSA DEL HALLAZGO]],1,390)</f>
        <v>Lo anterior, por deficiencias de gestión documental en el registro, almacenamiento y custodia de los documentos,…</v>
      </c>
      <c r="I418" s="9" t="s">
        <v>103</v>
      </c>
      <c r="J418" s="19" t="str">
        <f>MID(Tabla111[[#This Row],[ACCIÓN DE MEJORA]],1,390)</f>
        <v xml:space="preserve">Definir los lineamientos técnicos para la debida organización de expedientes híbridos </v>
      </c>
      <c r="K418" s="43" t="str">
        <f>MID(Tabla111[[#This Row],[ACTIVIDADES / DESCRIPCIÓN]],1,390)</f>
        <v xml:space="preserve">Actividad 1. Remitir Comunicación Oficial a la Dirección de Información y Tecnología, solicitando informar las orientaciones para el cargue de documentación de archivo en ambientes virtuales (Expedientes híbridos). </v>
      </c>
      <c r="L418" s="44" t="str">
        <f>MID(Tabla111[[#This Row],[UNIDAD DE MEDIDA]],1,9)</f>
        <v>Comunicac</v>
      </c>
      <c r="M418" s="193">
        <v>1</v>
      </c>
      <c r="N418" s="196">
        <v>45200</v>
      </c>
      <c r="O418" s="196">
        <v>45260</v>
      </c>
      <c r="P418" s="8">
        <f t="shared" si="32"/>
        <v>8.6</v>
      </c>
      <c r="Q418" s="166"/>
      <c r="R418" s="167">
        <f t="shared" si="33"/>
        <v>0</v>
      </c>
      <c r="S418" s="8">
        <f t="shared" si="34"/>
        <v>0</v>
      </c>
      <c r="T418" s="8">
        <f t="shared" si="30"/>
        <v>0</v>
      </c>
      <c r="U418" s="8">
        <f t="shared" si="31"/>
        <v>0</v>
      </c>
      <c r="V418" s="168"/>
      <c r="W418" s="9"/>
      <c r="X418" s="9"/>
    </row>
    <row r="419" spans="1:24" ht="106.5" customHeight="1">
      <c r="A419" s="8" t="s">
        <v>25</v>
      </c>
      <c r="B419" s="8" t="s">
        <v>36</v>
      </c>
      <c r="C419" s="8">
        <v>2022</v>
      </c>
      <c r="D419" s="18" t="str">
        <f>MID(Tabla111[[#This Row],[NO. CONSECUTIVO HALLAZGO
(CÓD. ICBF)]],1,9)</f>
        <v>AF-CGR-20</v>
      </c>
      <c r="E419" s="8" t="s">
        <v>109</v>
      </c>
      <c r="F419" s="8" t="s">
        <v>29</v>
      </c>
      <c r="G419" s="19" t="str">
        <f>MID(Tabla111[[#This Row],[DESCRIPCIÓN DEL HALLAZGO]],1,390)</f>
        <v>Hallazgo N° 41. Gestión Documental de los Procesos Contractuales (OI) (Santander)
En la revisión documental realizada a los expedientes de los contratos de la muestra, se pudo establecer que la Regional Santander del ICBF, no da cumplimiento a lo establecido en la normatividad interna de la entidad que rige en materia archivística, que establece que: “el expediente contractual, que está</v>
      </c>
      <c r="H419" s="19" t="str">
        <f>MID(Tabla111[[#This Row],[CAUSA DEL HALLAZGO]],1,390)</f>
        <v>Lo anterior, por deficiencias de gestión documental en el registro, almacenamiento y custodia de los documentos,…</v>
      </c>
      <c r="I419" s="9" t="s">
        <v>103</v>
      </c>
      <c r="J419" s="19" t="str">
        <f>MID(Tabla111[[#This Row],[ACCIÓN DE MEJORA]],1,390)</f>
        <v xml:space="preserve">Definir los lineamientos técnicos para la debida organización de expedientes híbridos </v>
      </c>
      <c r="K419" s="43" t="str">
        <f>MID(Tabla111[[#This Row],[ACTIVIDADES / DESCRIPCIÓN]],1,390)</f>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v>
      </c>
      <c r="L419" s="44" t="str">
        <f>MID(Tabla111[[#This Row],[UNIDAD DE MEDIDA]],1,9)</f>
        <v>Comunicac</v>
      </c>
      <c r="M419" s="193">
        <v>1</v>
      </c>
      <c r="N419" s="196">
        <v>45200</v>
      </c>
      <c r="O419" s="196">
        <v>45260</v>
      </c>
      <c r="P419" s="8">
        <f t="shared" si="32"/>
        <v>8.6</v>
      </c>
      <c r="Q419" s="166"/>
      <c r="R419" s="167">
        <f t="shared" si="33"/>
        <v>0</v>
      </c>
      <c r="S419" s="8">
        <f t="shared" si="34"/>
        <v>0</v>
      </c>
      <c r="T419" s="8">
        <f t="shared" si="30"/>
        <v>0</v>
      </c>
      <c r="U419" s="8">
        <f t="shared" si="31"/>
        <v>0</v>
      </c>
      <c r="V419" s="168"/>
      <c r="W419" s="9"/>
      <c r="X419" s="9"/>
    </row>
    <row r="420" spans="1:24" ht="106.5" customHeight="1">
      <c r="A420" s="8" t="s">
        <v>25</v>
      </c>
      <c r="B420" s="8" t="s">
        <v>36</v>
      </c>
      <c r="C420" s="8">
        <v>2022</v>
      </c>
      <c r="D420" s="18" t="str">
        <f>MID(Tabla111[[#This Row],[NO. CONSECUTIVO HALLAZGO
(CÓD. ICBF)]],1,9)</f>
        <v>AF-CGR-20</v>
      </c>
      <c r="E420" s="8" t="s">
        <v>113</v>
      </c>
      <c r="F420" s="8" t="s">
        <v>29</v>
      </c>
      <c r="G420" s="19" t="str">
        <f>MID(Tabla111[[#This Row],[DESCRIPCIÓN DEL HALLAZGO]],1,390)</f>
        <v>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v>
      </c>
      <c r="H420" s="19" t="str">
        <f>MID(Tabla111[[#This Row],[CAUSA DEL HALLAZGO]],1,390)</f>
        <v>Esta situación se origina por el incumplimiento del deber como servidor público de tener bajo su custodia por cualquier medio de conservación la información generada en el proceso contractual…</v>
      </c>
      <c r="I420" s="9" t="s">
        <v>116</v>
      </c>
      <c r="J420" s="19" t="str">
        <f>MID(Tabla111[[#This Row],[ACCIÓN DE MEJORA]],1,390)</f>
        <v xml:space="preserve">Definir los lineamientos técnicos para la debida organización de expedientes híbridos </v>
      </c>
      <c r="K420" s="43" t="str">
        <f>MID(Tabla111[[#This Row],[ACTIVIDADES / DESCRIPCIÓN]],1,390)</f>
        <v xml:space="preserve">Actividad 1. Remitir Comunicación Oficial a la Dirección de Información y Tecnología, solicitando informar las orientaciones para el cargue de documentación de archivo en ambientes virtuales (Expedientes híbridos). </v>
      </c>
      <c r="L420" s="44" t="str">
        <f>MID(Tabla111[[#This Row],[UNIDAD DE MEDIDA]],1,9)</f>
        <v>Comunicac</v>
      </c>
      <c r="M420" s="193">
        <v>1</v>
      </c>
      <c r="N420" s="196">
        <v>45200</v>
      </c>
      <c r="O420" s="196">
        <v>45260</v>
      </c>
      <c r="P420" s="8">
        <f t="shared" si="32"/>
        <v>8.6</v>
      </c>
      <c r="Q420" s="166"/>
      <c r="R420" s="167">
        <f t="shared" si="33"/>
        <v>0</v>
      </c>
      <c r="S420" s="8">
        <f t="shared" si="34"/>
        <v>0</v>
      </c>
      <c r="T420" s="8">
        <f t="shared" si="30"/>
        <v>0</v>
      </c>
      <c r="U420" s="8">
        <f t="shared" si="31"/>
        <v>0</v>
      </c>
      <c r="V420" s="168"/>
      <c r="W420" s="9"/>
      <c r="X420" s="9"/>
    </row>
    <row r="421" spans="1:24" ht="106.5" customHeight="1">
      <c r="A421" s="8" t="s">
        <v>25</v>
      </c>
      <c r="B421" s="8" t="s">
        <v>36</v>
      </c>
      <c r="C421" s="8">
        <v>2022</v>
      </c>
      <c r="D421" s="18" t="str">
        <f>MID(Tabla111[[#This Row],[NO. CONSECUTIVO HALLAZGO
(CÓD. ICBF)]],1,9)</f>
        <v>AF-CGR-20</v>
      </c>
      <c r="E421" s="8" t="s">
        <v>113</v>
      </c>
      <c r="F421" s="8" t="s">
        <v>29</v>
      </c>
      <c r="G421" s="19" t="str">
        <f>MID(Tabla111[[#This Row],[DESCRIPCIÓN DEL HALLAZGO]],1,390)</f>
        <v>Hallazgo N° 50. Archivos de los documentos de los procesos contractuales (OI) (Huila)
En las carpetas contractuales del ICBF regional Huila, los medios magnéticos (CD y DVD) son almacenados en recipientes que no garantizan su buen estado de conservación, hacen difícil su manipulación y al ser leídos carecen de información o es ilegible.
... Lo cual afecta el derecho de acceso a la info</v>
      </c>
      <c r="H421" s="19" t="str">
        <f>MID(Tabla111[[#This Row],[CAUSA DEL HALLAZGO]],1,390)</f>
        <v>Esta situación se origina por el incumplimiento del deber como servidor público de tener bajo su custodia por cualquier medio de conservación la información generada en el proceso contractual…</v>
      </c>
      <c r="I421" s="9" t="s">
        <v>116</v>
      </c>
      <c r="J421" s="19" t="str">
        <f>MID(Tabla111[[#This Row],[ACCIÓN DE MEJORA]],1,390)</f>
        <v xml:space="preserve">Definir los lineamientos técnicos para la debida organización de expedientes híbridos </v>
      </c>
      <c r="K421" s="43" t="str">
        <f>MID(Tabla111[[#This Row],[ACTIVIDADES / DESCRIPCIÓN]],1,390)</f>
        <v>Actividad 2. Remitir Comunicación Oficial a la Dirección de Contratación en calidad de Dirección responsable de la conformación de los expedientes contractuales a nivel nacional, para que se subsanen las causas que dan origen a los hallazgos que se han identificado a los procesos de auditoría por parte de la Contraloría General de la República.</v>
      </c>
      <c r="L421" s="44" t="str">
        <f>MID(Tabla111[[#This Row],[UNIDAD DE MEDIDA]],1,9)</f>
        <v>Comunicac</v>
      </c>
      <c r="M421" s="193">
        <v>1</v>
      </c>
      <c r="N421" s="196">
        <v>45200</v>
      </c>
      <c r="O421" s="196">
        <v>45260</v>
      </c>
      <c r="P421" s="8">
        <f t="shared" si="32"/>
        <v>8.6</v>
      </c>
      <c r="Q421" s="166"/>
      <c r="R421" s="167">
        <f t="shared" si="33"/>
        <v>0</v>
      </c>
      <c r="S421" s="8">
        <f t="shared" si="34"/>
        <v>0</v>
      </c>
      <c r="T421" s="8">
        <f t="shared" si="30"/>
        <v>0</v>
      </c>
      <c r="U421" s="8">
        <f t="shared" si="31"/>
        <v>0</v>
      </c>
      <c r="V421" s="168"/>
      <c r="W421" s="9"/>
      <c r="X421" s="9"/>
    </row>
    <row r="422" spans="1:24" ht="106.5" customHeight="1">
      <c r="A422" s="8" t="s">
        <v>25</v>
      </c>
      <c r="B422" s="8" t="s">
        <v>26</v>
      </c>
      <c r="C422" s="8">
        <v>2018</v>
      </c>
      <c r="D422" s="18" t="str">
        <f>MID(Tabla111[[#This Row],[NO. CONSECUTIVO HALLAZGO
(CÓD. ICBF)]],1,9)</f>
        <v>AF-CGR-20</v>
      </c>
      <c r="E422" s="8" t="s">
        <v>118</v>
      </c>
      <c r="F422" s="8" t="s">
        <v>29</v>
      </c>
      <c r="G422" s="19" t="str">
        <f>MID(Tabla111[[#This Row],[DESCRIPCIÓN DEL HALLAZGO]],1,390)</f>
        <v>Hallazgo 18.  Actualización Valor de los Activos (A-D) H8 Meta
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v>
      </c>
      <c r="H422" s="19" t="str">
        <f>MID(Tabla111[[#This Row],[CAUSA DEL HALLAZGO]],1,390)</f>
        <v>Activo registrado al valor de su adquisición.</v>
      </c>
      <c r="I422" s="189" t="s">
        <v>121</v>
      </c>
      <c r="J422" s="19" t="str">
        <f>MID(Tabla111[[#This Row],[ACCIÓN DE MEJORA]],1,390)</f>
        <v>Adelantar las acciones de saneamiento respectivas y reclasificar el bien inmueble a la clase de bodega correspondiente que refleje su situación actual en cuentas de orden mientras llega la respuesta de la Superintendencia de Notariado y Registro - SNR.</v>
      </c>
      <c r="K422" s="43" t="str">
        <f>MID(Tabla111[[#This Row],[ACTIVIDADES / DESCRIPCIÓN]],1,390)</f>
        <v xml:space="preserve">Actividad 1. Solicitar a la regioanl Meta  la reclasificación del inmueble a cuentas de orden en el aplicativo SEVEN ERP  mientras se adelantan las labores de saneamiento respectivas y se reciba respuesta de la Superintendencia de Notariado y Registro - SNR. </v>
      </c>
      <c r="L422" s="44" t="str">
        <f>MID(Tabla111[[#This Row],[UNIDAD DE MEDIDA]],1,9)</f>
        <v>Comunicac</v>
      </c>
      <c r="M422" s="193">
        <v>1</v>
      </c>
      <c r="N422" s="196">
        <v>45139</v>
      </c>
      <c r="O422" s="196">
        <v>45199</v>
      </c>
      <c r="P422" s="8">
        <f t="shared" si="32"/>
        <v>8.6</v>
      </c>
      <c r="Q422" s="166"/>
      <c r="R422" s="167">
        <f t="shared" si="33"/>
        <v>0</v>
      </c>
      <c r="S422" s="8">
        <f t="shared" si="34"/>
        <v>0</v>
      </c>
      <c r="T422" s="8">
        <f t="shared" si="30"/>
        <v>0</v>
      </c>
      <c r="U422" s="8">
        <f t="shared" si="31"/>
        <v>0</v>
      </c>
      <c r="V422" s="168"/>
      <c r="W422" s="9"/>
      <c r="X422" s="9"/>
    </row>
    <row r="423" spans="1:24" ht="106.5" customHeight="1">
      <c r="A423" s="8" t="s">
        <v>25</v>
      </c>
      <c r="B423" s="8" t="s">
        <v>26</v>
      </c>
      <c r="C423" s="8">
        <v>2018</v>
      </c>
      <c r="D423" s="18" t="str">
        <f>MID(Tabla111[[#This Row],[NO. CONSECUTIVO HALLAZGO
(CÓD. ICBF)]],1,9)</f>
        <v>AF-CGR-20</v>
      </c>
      <c r="E423" s="8" t="s">
        <v>118</v>
      </c>
      <c r="F423" s="8" t="s">
        <v>29</v>
      </c>
      <c r="G423" s="19" t="str">
        <f>MID(Tabla111[[#This Row],[DESCRIPCIÓN DEL HALLAZGO]],1,390)</f>
        <v>Hallazgo 18.  Actualización Valor de los Activos (A-D) H8 Meta
El ICBF Regional Meta, tiene registrado en la cuenta 153090. Otros inventarios en poder de terceros, el Lote de Cabuyaro con matrícula 2343xxx por $1.000.000 desde la fecha de su adquisición, sin haberse efectuado actualización en el valor del bien; toda vez que según la almacenista de la Regional no se ha logrado identifica</v>
      </c>
      <c r="H423" s="19" t="str">
        <f>MID(Tabla111[[#This Row],[CAUSA DEL HALLAZGO]],1,390)</f>
        <v>Activo registrado al valor de su adquisición.</v>
      </c>
      <c r="I423" s="189" t="s">
        <v>121</v>
      </c>
      <c r="J423" s="19" t="str">
        <f>MID(Tabla111[[#This Row],[ACCIÓN DE MEJORA]],1,390)</f>
        <v>Adelantar las acciones de saneamiento respectivas y reclasificar el inmueble a la clase de bodega correspondiente que refleje su situación actual.</v>
      </c>
      <c r="K423" s="43" t="str">
        <f>MID(Tabla111[[#This Row],[ACTIVIDADES / DESCRIPCIÓN]],1,390)</f>
        <v>Actividad 2. Radicar solicitud motivada de cancelación del folio de matrícula inmobiliaria ante la Superintendencia de Notariado y Registro - SNR por inexistencia física del bien inmueble de conformidad con la certificación expedida por el IGAC.</v>
      </c>
      <c r="L423" s="44" t="str">
        <f>MID(Tabla111[[#This Row],[UNIDAD DE MEDIDA]],1,9)</f>
        <v>Comunicac</v>
      </c>
      <c r="M423" s="193">
        <v>1</v>
      </c>
      <c r="N423" s="196">
        <v>45139</v>
      </c>
      <c r="O423" s="196">
        <v>45199</v>
      </c>
      <c r="P423" s="8">
        <f t="shared" si="32"/>
        <v>8.6</v>
      </c>
      <c r="Q423" s="166"/>
      <c r="R423" s="167">
        <f t="shared" si="33"/>
        <v>0</v>
      </c>
      <c r="S423" s="8">
        <f t="shared" si="34"/>
        <v>0</v>
      </c>
      <c r="T423" s="8">
        <f t="shared" si="30"/>
        <v>0</v>
      </c>
      <c r="U423" s="8">
        <f t="shared" si="31"/>
        <v>0</v>
      </c>
      <c r="V423" s="168"/>
      <c r="W423" s="9"/>
      <c r="X423" s="9"/>
    </row>
    <row r="424" spans="1:24" ht="106.5" customHeight="1">
      <c r="A424" s="8" t="s">
        <v>25</v>
      </c>
      <c r="B424" s="8" t="s">
        <v>36</v>
      </c>
      <c r="C424" s="8">
        <v>2022</v>
      </c>
      <c r="D424" s="18" t="str">
        <f>MID(Tabla111[[#This Row],[NO. CONSECUTIVO HALLAZGO
(CÓD. ICBF)]],1,9)</f>
        <v>AF-CGR-20</v>
      </c>
      <c r="E424" s="8" t="s">
        <v>127</v>
      </c>
      <c r="F424" s="8" t="s">
        <v>29</v>
      </c>
      <c r="G424"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424" s="19" t="str">
        <f>MID(Tabla111[[#This Row],[CAUSA DEL HALLAZGO]],1,390)</f>
        <v>La CGR no especificó causa.</v>
      </c>
      <c r="I424" s="189" t="s">
        <v>130</v>
      </c>
      <c r="J424" s="19" t="str">
        <f>MID(Tabla111[[#This Row],[ACCIÓN DE MEJORA]],1,390)</f>
        <v>Adelantar las acciones tendientes a subsanar el registro contable del deterioro del inmueble citado en el hallazgo de conformidad con el úiltimo avalúo comercial realizado.</v>
      </c>
      <c r="K424" s="43" t="str">
        <f>MID(Tabla111[[#This Row],[ACTIVIDADES / DESCRIPCIÓN]],1,390)</f>
        <v>Actividad 1. Solicitar a la Regional Meta dar la baja de inmueble y luego dar el ingreso de su valor incluyendo el registro del deterioro en el aplicativo SEVEN ERP con las instrucciones pertinentes e información soporte respectiva.</v>
      </c>
      <c r="L424" s="44" t="str">
        <f>MID(Tabla111[[#This Row],[UNIDAD DE MEDIDA]],1,9)</f>
        <v>Comunicac</v>
      </c>
      <c r="M424" s="193">
        <v>1</v>
      </c>
      <c r="N424" s="196">
        <v>45139</v>
      </c>
      <c r="O424" s="196">
        <v>45199</v>
      </c>
      <c r="P424" s="8">
        <f t="shared" si="32"/>
        <v>8.6</v>
      </c>
      <c r="Q424" s="166"/>
      <c r="R424" s="167">
        <f t="shared" si="33"/>
        <v>0</v>
      </c>
      <c r="S424" s="8">
        <f t="shared" si="34"/>
        <v>0</v>
      </c>
      <c r="T424" s="8">
        <f t="shared" si="30"/>
        <v>0</v>
      </c>
      <c r="U424" s="8">
        <f t="shared" si="31"/>
        <v>0</v>
      </c>
      <c r="V424" s="168"/>
      <c r="W424" s="9"/>
      <c r="X424" s="9"/>
    </row>
    <row r="425" spans="1:24" ht="106.5" customHeight="1">
      <c r="A425" s="190" t="s">
        <v>25</v>
      </c>
      <c r="B425" s="191" t="s">
        <v>36</v>
      </c>
      <c r="C425" s="191">
        <v>2022</v>
      </c>
      <c r="D425" s="18" t="str">
        <f>MID(Tabla111[[#This Row],[NO. CONSECUTIVO HALLAZGO
(CÓD. ICBF)]],1,9)</f>
        <v>AF-CGR-20</v>
      </c>
      <c r="E425" s="123" t="s">
        <v>127</v>
      </c>
      <c r="F425" s="124" t="s">
        <v>29</v>
      </c>
      <c r="G425" s="19" t="str">
        <f>MID(Tabla111[[#This Row],[DESCRIPCIÓN DEL HALLAZGO]],1,390)</f>
        <v>Hallazgo N° 1. Registro Deterioro Inventarios Bienes Destinados a la Venta (Meta)
Revisados los expedientes físicos de los bienes inmuebles registrados en las bodegas que corresponden a los inventarios de la Regional y los respectivos registros en SAP y en SIIF, se observa que a 31 de diciembre de 2022 no se encuentra registrado el respectivo valor del deterioro para los siguientes inmu</v>
      </c>
      <c r="H425" s="19" t="str">
        <f>MID(Tabla111[[#This Row],[CAUSA DEL HALLAZGO]],1,390)</f>
        <v>La CGR no especificó causa.</v>
      </c>
      <c r="I425" s="125" t="s">
        <v>133</v>
      </c>
      <c r="J425" s="19" t="str">
        <f>MID(Tabla111[[#This Row],[ACCIÓN DE MEJORA]],1,390)</f>
        <v>Efectuar verificación anual de aquellos inmuebles que reflejen indicios de deterioro conforme a las respuestas recibidas de las regionales a través del  cuestionario de deterioro (formato) que hace parte integral del P49.SA Procedimiento de Deterioro, para que el ICBF contrate el servicios de avalúos comerciales pertinentes en cada vigencia fiscal para que con dada avalúo se pueda determ</v>
      </c>
      <c r="K425" s="43" t="str">
        <f>MID(Tabla111[[#This Row],[ACTIVIDADES / DESCRIPCIÓN]],1,390)</f>
        <v xml:space="preserve">Actividad 2. Efectuar el cálculo de la estimación de pérdida por deterioro e informar al Grupo financiero en las direcciones regionales para su registro
</v>
      </c>
      <c r="L425" s="44" t="str">
        <f>MID(Tabla111[[#This Row],[UNIDAD DE MEDIDA]],1,9)</f>
        <v>Reporte S</v>
      </c>
      <c r="M425" s="193">
        <v>1</v>
      </c>
      <c r="N425" s="211">
        <v>45170</v>
      </c>
      <c r="O425" s="211">
        <v>45230</v>
      </c>
      <c r="P425" s="8">
        <f t="shared" si="32"/>
        <v>8.6</v>
      </c>
      <c r="Q425" s="166"/>
      <c r="R425" s="167">
        <f t="shared" si="33"/>
        <v>0</v>
      </c>
      <c r="S425" s="8">
        <f t="shared" si="34"/>
        <v>0</v>
      </c>
      <c r="T425" s="8">
        <f t="shared" si="30"/>
        <v>0</v>
      </c>
      <c r="U425" s="8">
        <f t="shared" si="31"/>
        <v>0</v>
      </c>
      <c r="V425" s="168"/>
      <c r="W425" s="9"/>
      <c r="X425" s="9"/>
    </row>
    <row r="426" spans="1:24" ht="106.5" customHeight="1">
      <c r="A426" s="190" t="s">
        <v>25</v>
      </c>
      <c r="B426" s="191" t="s">
        <v>36</v>
      </c>
      <c r="C426" s="191">
        <v>2022</v>
      </c>
      <c r="D426" s="18" t="str">
        <f>MID(Tabla111[[#This Row],[NO. CONSECUTIVO HALLAZGO
(CÓD. ICBF)]],1,9)</f>
        <v>AF-CGR-20</v>
      </c>
      <c r="E426" s="123" t="s">
        <v>138</v>
      </c>
      <c r="F426" s="124" t="s">
        <v>29</v>
      </c>
      <c r="G426" s="19" t="str">
        <f>MID(Tabla111[[#This Row],[DESCRIPCIÓN DEL HALLAZGO]],1,390)</f>
        <v>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v>
      </c>
      <c r="H426" s="19" t="str">
        <f>MID(Tabla111[[#This Row],[CAUSA DEL HALLAZGO]],1,390)</f>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v>
      </c>
      <c r="I426" s="125" t="s">
        <v>141</v>
      </c>
      <c r="J426" s="19" t="str">
        <f>MID(Tabla111[[#This Row],[ACCIÓN DE MEJORA]],1,390)</f>
        <v xml:space="preserve">Implementar un procedimiento de legalización de obras de inmuebles propios y a cargo de la entidad que permita definir como proceder en su registro, legalización y controles a fin de evitar la ocurrencia de esta situación en el futuro. </v>
      </c>
      <c r="K426" s="43" t="str">
        <f>MID(Tabla111[[#This Row],[ACTIVIDADES / DESCRIPCIÓN]],1,390)</f>
        <v xml:space="preserve">Actividad 1. Socialización del P67.SA Procedimiento de Legalización de obras de inmuebles propios y a cargo de la entidad a los profesionales del Grupo de Infraestructura Inmobiliaria para su aplicación.
</v>
      </c>
      <c r="L426" s="44" t="str">
        <f>MID(Tabla111[[#This Row],[UNIDAD DE MEDIDA]],1,9)</f>
        <v>Acta de l</v>
      </c>
      <c r="M426" s="193">
        <v>1</v>
      </c>
      <c r="N426" s="211">
        <v>45139</v>
      </c>
      <c r="O426" s="211">
        <v>45199</v>
      </c>
      <c r="P426" s="8">
        <f t="shared" si="32"/>
        <v>8.6</v>
      </c>
      <c r="Q426" s="166"/>
      <c r="R426" s="167">
        <f t="shared" si="33"/>
        <v>0</v>
      </c>
      <c r="S426" s="8">
        <f t="shared" si="34"/>
        <v>0</v>
      </c>
      <c r="T426" s="8">
        <f t="shared" si="30"/>
        <v>0</v>
      </c>
      <c r="U426" s="8">
        <f t="shared" si="31"/>
        <v>0</v>
      </c>
      <c r="V426" s="168"/>
      <c r="W426" s="9"/>
      <c r="X426" s="9"/>
    </row>
    <row r="427" spans="1:24" ht="106.5" customHeight="1">
      <c r="A427" s="190" t="s">
        <v>25</v>
      </c>
      <c r="B427" s="191" t="s">
        <v>36</v>
      </c>
      <c r="C427" s="191">
        <v>2022</v>
      </c>
      <c r="D427" s="18" t="str">
        <f>MID(Tabla111[[#This Row],[NO. CONSECUTIVO HALLAZGO
(CÓD. ICBF)]],1,9)</f>
        <v>AF-CGR-20</v>
      </c>
      <c r="E427" s="123" t="s">
        <v>138</v>
      </c>
      <c r="F427" s="124" t="s">
        <v>29</v>
      </c>
      <c r="G427" s="19" t="str">
        <f>MID(Tabla111[[#This Row],[DESCRIPCIÓN DEL HALLAZGO]],1,390)</f>
        <v>Hallazgo N° 2. Ajuste Periodos Anteriores Cuenta Construcciones en Curso (D) (Dirección General)
Evaluada la información de los estados contables del Instituto Colombiano de Bienestar Familiar - ICBF a diciembre 31 de 2022, en la cuenta de construcciones en curso 161501001 Edificaciones, se retiraron las siguientes obras que corresponden al contrato 3374/2012 el cual en Otro sí establec</v>
      </c>
      <c r="H427" s="19" t="str">
        <f>MID(Tabla111[[#This Row],[CAUSA DEL HALLAZGO]],1,390)</f>
        <v>Lo anterior obedece a inobservancia de lo establecido en el capítulo VI. Normas para la presentación de estados financieros y revelaciones 4. Políticas contables, cambios en las estimaciones contables y corrección de errores, a debilidades en el registro de la información contable, falta de seguimiento y control de los registros contables.</v>
      </c>
      <c r="I427" s="125" t="s">
        <v>145</v>
      </c>
      <c r="J427" s="19" t="str">
        <f>MID(Tabla111[[#This Row],[ACCIÓN DE MEJORA]],1,390)</f>
        <v xml:space="preserve">Implementar un procedimiento de legalización de obras de inmuebles propios y a cargo de la entidad que permita definir como proceder en su registro, legalización y controles a fin de evitar la ocurrencia de esta situación en el futuro. </v>
      </c>
      <c r="K427" s="43" t="str">
        <f>MID(Tabla111[[#This Row],[ACTIVIDADES / DESCRIPCIÓN]],1,390)</f>
        <v xml:space="preserve">Actividad 2. El Grupo de infraestructura inmobiliaria remitirá trimestralmente al Grupo de Gestión de Bienes la solicitud de legalización por todo concepto derivabada de los contrato de obras.   </v>
      </c>
      <c r="L427" s="44" t="str">
        <f>MID(Tabla111[[#This Row],[UNIDAD DE MEDIDA]],1,9)</f>
        <v>Comunicac</v>
      </c>
      <c r="M427" s="193">
        <v>3</v>
      </c>
      <c r="N427" s="211">
        <v>45139</v>
      </c>
      <c r="O427" s="211">
        <v>45446</v>
      </c>
      <c r="P427" s="8">
        <f t="shared" si="32"/>
        <v>43.9</v>
      </c>
      <c r="Q427" s="166"/>
      <c r="R427" s="167">
        <f t="shared" si="33"/>
        <v>0</v>
      </c>
      <c r="S427" s="8">
        <f t="shared" si="34"/>
        <v>0</v>
      </c>
      <c r="T427" s="8">
        <f t="shared" si="30"/>
        <v>0</v>
      </c>
      <c r="U427" s="8">
        <f t="shared" si="31"/>
        <v>0</v>
      </c>
      <c r="V427" s="168"/>
      <c r="W427" s="9"/>
      <c r="X427" s="9"/>
    </row>
    <row r="428" spans="1:24" ht="106.5" customHeight="1">
      <c r="A428" s="190" t="s">
        <v>25</v>
      </c>
      <c r="B428" s="191" t="s">
        <v>36</v>
      </c>
      <c r="C428" s="191">
        <v>2022</v>
      </c>
      <c r="D428" s="18" t="str">
        <f>MID(Tabla111[[#This Row],[NO. CONSECUTIVO HALLAZGO
(CÓD. ICBF)]],1,9)</f>
        <v>AF-CGR-20</v>
      </c>
      <c r="E428" s="123" t="s">
        <v>148</v>
      </c>
      <c r="F428" s="124" t="s">
        <v>29</v>
      </c>
      <c r="G428"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428"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428" s="125" t="s">
        <v>151</v>
      </c>
      <c r="J428"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28" s="43" t="str">
        <f>MID(Tabla111[[#This Row],[ACTIVIDADES / DESCRIPCIÓN]],1,390)</f>
        <v xml:space="preserve">Actividad 1. Remitir comunicación a la Regional Cauca para efectuar la descarga en los estados financieros del  registro contable del inmueble a fin de evitar duplicidad de registro en los estados financieros de la nación.
</v>
      </c>
      <c r="L428" s="44" t="str">
        <f>MID(Tabla111[[#This Row],[UNIDAD DE MEDIDA]],1,9)</f>
        <v>Comunicac</v>
      </c>
      <c r="M428" s="193">
        <v>1</v>
      </c>
      <c r="N428" s="211">
        <v>45139</v>
      </c>
      <c r="O428" s="211">
        <v>45199</v>
      </c>
      <c r="P428" s="8">
        <f t="shared" si="32"/>
        <v>8.6</v>
      </c>
      <c r="Q428" s="166"/>
      <c r="R428" s="167">
        <f t="shared" si="33"/>
        <v>0</v>
      </c>
      <c r="S428" s="8">
        <f t="shared" si="34"/>
        <v>0</v>
      </c>
      <c r="T428" s="8">
        <f t="shared" si="30"/>
        <v>0</v>
      </c>
      <c r="U428" s="8">
        <f t="shared" si="31"/>
        <v>0</v>
      </c>
      <c r="V428" s="168"/>
      <c r="W428" s="9"/>
      <c r="X428" s="9"/>
    </row>
    <row r="429" spans="1:24" ht="106.5" customHeight="1">
      <c r="A429" s="190" t="s">
        <v>25</v>
      </c>
      <c r="B429" s="191" t="s">
        <v>36</v>
      </c>
      <c r="C429" s="191">
        <v>2022</v>
      </c>
      <c r="D429" s="18" t="str">
        <f>MID(Tabla111[[#This Row],[NO. CONSECUTIVO HALLAZGO
(CÓD. ICBF)]],1,9)</f>
        <v>AF-CGR-20</v>
      </c>
      <c r="E429" s="123" t="s">
        <v>148</v>
      </c>
      <c r="F429" s="124" t="s">
        <v>29</v>
      </c>
      <c r="G429"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429"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429" s="125" t="s">
        <v>151</v>
      </c>
      <c r="J429"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29" s="43" t="str">
        <f>MID(Tabla111[[#This Row],[ACTIVIDADES / DESCRIPCIÓN]],1,390)</f>
        <v xml:space="preserve">Actividad 2. Verificar que la descarga del inmueble sea realizada efectivamente por la Regional Cauca en el Aplicativo SEVEN ERP. </v>
      </c>
      <c r="L429" s="44" t="str">
        <f>MID(Tabla111[[#This Row],[UNIDAD DE MEDIDA]],1,9)</f>
        <v>Reporte S</v>
      </c>
      <c r="M429" s="193">
        <v>1</v>
      </c>
      <c r="N429" s="211">
        <v>45170</v>
      </c>
      <c r="O429" s="211">
        <v>45230</v>
      </c>
      <c r="P429" s="8">
        <f t="shared" si="32"/>
        <v>8.6</v>
      </c>
      <c r="Q429" s="166"/>
      <c r="R429" s="167">
        <f t="shared" si="33"/>
        <v>0</v>
      </c>
      <c r="S429" s="8">
        <f t="shared" si="34"/>
        <v>0</v>
      </c>
      <c r="T429" s="8">
        <f t="shared" si="30"/>
        <v>0</v>
      </c>
      <c r="U429" s="8">
        <f t="shared" si="31"/>
        <v>0</v>
      </c>
      <c r="V429" s="168"/>
      <c r="W429" s="9"/>
      <c r="X429" s="9"/>
    </row>
    <row r="430" spans="1:24" ht="106.5" customHeight="1">
      <c r="A430" s="8" t="s">
        <v>25</v>
      </c>
      <c r="B430" s="8" t="s">
        <v>36</v>
      </c>
      <c r="C430" s="8">
        <v>2022</v>
      </c>
      <c r="D430" s="18" t="str">
        <f>MID(Tabla111[[#This Row],[NO. CONSECUTIVO HALLAZGO
(CÓD. ICBF)]],1,9)</f>
        <v>AF-CGR-20</v>
      </c>
      <c r="E430" s="8" t="s">
        <v>148</v>
      </c>
      <c r="F430" s="8" t="s">
        <v>29</v>
      </c>
      <c r="G430" s="19" t="str">
        <f>MID(Tabla111[[#This Row],[DESCRIPCIÓN DEL HALLAZGO]],1,390)</f>
        <v xml:space="preserve">Hallazgo N° 3. Edificación CDI Regional Cauca (Cauca)
El ICBF Regional Cauca tiene registrados en sus activos a 31 de diciembre de 2022, el inmueble identificado con la placa 215883 por $781.027.964, con una vida útil de 41 años y una depreciación acumulada de $76.197.850; el inmueble en mención corresponde a la construcción de un hogar múltiple en terreno de propiedad del Municipio de </v>
      </c>
      <c r="H430" s="19" t="str">
        <f>MID(Tabla111[[#This Row],[CAUSA DEL HALLAZGO]],1,390)</f>
        <v>Situación derivada de debilidades en los procesos de saneamiento de inmuebles que posee el ICBF en terrenos ajenos, deficiencias en la aplicación de controles para realizar conciliación de operaciones recíprocas en la Regional Cauca, para la medición posterior y revelaciones de los hechos ocurridos;</v>
      </c>
      <c r="I430" s="189" t="s">
        <v>151</v>
      </c>
      <c r="J430"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30" s="43" t="str">
        <f>MID(Tabla111[[#This Row],[ACTIVIDADES / DESCRIPCIÓN]],1,390)</f>
        <v>Actividad 3. Realizar Mesa de Trabajo con las regionales para revisar y depurar los inmuebles registrados en la clase de bodega 20 - Edificaciones en Suelo Ajeno y evitar la duplicidad de los registros en los estados financieros de la nación.</v>
      </c>
      <c r="L430" s="44" t="str">
        <f>MID(Tabla111[[#This Row],[UNIDAD DE MEDIDA]],1,9)</f>
        <v>Reporte d</v>
      </c>
      <c r="M430" s="193">
        <v>1</v>
      </c>
      <c r="N430" s="196">
        <v>45139</v>
      </c>
      <c r="O430" s="196">
        <v>45504</v>
      </c>
      <c r="P430" s="8">
        <f t="shared" si="32"/>
        <v>52.1</v>
      </c>
      <c r="Q430" s="166"/>
      <c r="R430" s="167">
        <f t="shared" si="33"/>
        <v>0</v>
      </c>
      <c r="S430" s="8">
        <f t="shared" si="34"/>
        <v>0</v>
      </c>
      <c r="T430" s="8">
        <f t="shared" si="30"/>
        <v>0</v>
      </c>
      <c r="U430" s="8">
        <f t="shared" si="31"/>
        <v>0</v>
      </c>
      <c r="V430" s="168"/>
      <c r="W430" s="9"/>
      <c r="X430" s="9"/>
    </row>
    <row r="431" spans="1:24" ht="106.5" customHeight="1">
      <c r="A431" s="8" t="s">
        <v>25</v>
      </c>
      <c r="B431" s="8" t="s">
        <v>36</v>
      </c>
      <c r="C431" s="8">
        <v>2022</v>
      </c>
      <c r="D431" s="18" t="str">
        <f>MID(Tabla111[[#This Row],[NO. CONSECUTIVO HALLAZGO
(CÓD. ICBF)]],1,9)</f>
        <v>AF-CGR-20</v>
      </c>
      <c r="E431" s="8" t="s">
        <v>158</v>
      </c>
      <c r="F431" s="8" t="s">
        <v>29</v>
      </c>
      <c r="G431"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431"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431" s="189" t="s">
        <v>161</v>
      </c>
      <c r="J431"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31" s="43" t="str">
        <f>MID(Tabla111[[#This Row],[ACTIVIDADES / DESCRIPCIÓN]],1,390)</f>
        <v xml:space="preserve">Actividad 1. Remitir comunicación a la Regional Putumayo para efectuar la descarga en los estados financieros del  registro contable de los inmuebles relacionados en el hallazgo  a fin de evitar duplicidad de los registros en los estados financieros de la nación.
</v>
      </c>
      <c r="L431" s="44" t="str">
        <f>MID(Tabla111[[#This Row],[UNIDAD DE MEDIDA]],1,9)</f>
        <v>Comunicac</v>
      </c>
      <c r="M431" s="193">
        <v>1</v>
      </c>
      <c r="N431" s="196">
        <v>45139</v>
      </c>
      <c r="O431" s="196">
        <v>45199</v>
      </c>
      <c r="P431" s="8">
        <f t="shared" si="32"/>
        <v>8.6</v>
      </c>
      <c r="Q431" s="166"/>
      <c r="R431" s="167">
        <f t="shared" si="33"/>
        <v>0</v>
      </c>
      <c r="S431" s="8">
        <f t="shared" si="34"/>
        <v>0</v>
      </c>
      <c r="T431" s="8">
        <f t="shared" si="30"/>
        <v>0</v>
      </c>
      <c r="U431" s="8">
        <f t="shared" si="31"/>
        <v>0</v>
      </c>
      <c r="V431" s="168"/>
      <c r="W431" s="9"/>
      <c r="X431" s="9"/>
    </row>
    <row r="432" spans="1:24" ht="106.5" customHeight="1">
      <c r="A432" s="8" t="s">
        <v>25</v>
      </c>
      <c r="B432" s="8" t="s">
        <v>36</v>
      </c>
      <c r="C432" s="8">
        <v>2022</v>
      </c>
      <c r="D432" s="18" t="str">
        <f>MID(Tabla111[[#This Row],[NO. CONSECUTIVO HALLAZGO
(CÓD. ICBF)]],1,9)</f>
        <v>AF-CGR-20</v>
      </c>
      <c r="E432" s="8" t="s">
        <v>158</v>
      </c>
      <c r="F432" s="8" t="s">
        <v>29</v>
      </c>
      <c r="G432"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432"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432" s="189" t="s">
        <v>161</v>
      </c>
      <c r="J432"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32" s="43" t="str">
        <f>MID(Tabla111[[#This Row],[ACTIVIDADES / DESCRIPCIÓN]],1,390)</f>
        <v>Actividad 2. Verificar que la descarga de los inmuebles se realice efectivamente por la Regional Putumayo en el Aplicativo SEVEN ERP.</v>
      </c>
      <c r="L432" s="44" t="str">
        <f>MID(Tabla111[[#This Row],[UNIDAD DE MEDIDA]],1,9)</f>
        <v>Reporte S</v>
      </c>
      <c r="M432" s="193">
        <v>1</v>
      </c>
      <c r="N432" s="196">
        <v>45170</v>
      </c>
      <c r="O432" s="196">
        <v>45230</v>
      </c>
      <c r="P432" s="8">
        <f t="shared" si="32"/>
        <v>8.6</v>
      </c>
      <c r="Q432" s="166"/>
      <c r="R432" s="167">
        <f t="shared" si="33"/>
        <v>0</v>
      </c>
      <c r="S432" s="8">
        <f t="shared" si="34"/>
        <v>0</v>
      </c>
      <c r="T432" s="8">
        <f t="shared" si="30"/>
        <v>0</v>
      </c>
      <c r="U432" s="8">
        <f t="shared" si="31"/>
        <v>0</v>
      </c>
      <c r="V432" s="168"/>
      <c r="W432" s="9"/>
      <c r="X432" s="9"/>
    </row>
    <row r="433" spans="1:24" ht="106.5" customHeight="1">
      <c r="A433" s="8" t="s">
        <v>25</v>
      </c>
      <c r="B433" s="8" t="s">
        <v>36</v>
      </c>
      <c r="C433" s="8">
        <v>2022</v>
      </c>
      <c r="D433" s="18" t="str">
        <f>MID(Tabla111[[#This Row],[NO. CONSECUTIVO HALLAZGO
(CÓD. ICBF)]],1,9)</f>
        <v>AF-CGR-20</v>
      </c>
      <c r="E433" s="8" t="s">
        <v>158</v>
      </c>
      <c r="F433" s="8" t="s">
        <v>29</v>
      </c>
      <c r="G433" s="19" t="str">
        <f>MID(Tabla111[[#This Row],[DESCRIPCIÓN DEL HALLAZGO]],1,390)</f>
        <v>Hallazgo N° 4. Registro de Edificaciones (D, OI) (Putumayo)
Al 31 de diciembre de 2022 se observa saldo en la subcuenta 164001001 Edificaciones y casas por $8.525.246.843,35, de los cuales $4.060.383.754,38 corresponden a registros en propiedad ajena, así:
Ver Cuadro N° 96 - Edificaciones en Propiedad Ajena
Respecto a las edificaciones en propiedad ajena se logró determinar que, si bi</v>
      </c>
      <c r="H433" s="19" t="str">
        <f>MID(Tabla111[[#This Row],[CAUSA DEL HALLAZGO]],1,390)</f>
        <v xml:space="preserve">Lo anterior situación se presenta por debilidades en la gestión sobre titularización de los bienes, falencias en la comunicación entre el ICBF y los entes territoriales (Municipios de Sibundoy y Valle del Guamuez), </v>
      </c>
      <c r="I433" s="189" t="s">
        <v>161</v>
      </c>
      <c r="J433" s="19" t="str">
        <f>MID(Tabla111[[#This Row],[ACCIÓN DE MEJORA]],1,390)</f>
        <v>Efectuar revisión y depuración de los bienes  inmuebles que el ICBF tiene registrados en la clase de bodega 20 - Edificaciones en Suelo Ajeno  a fin de  evitar la duplicidad de los registros en los estados financieros de la nación.</v>
      </c>
      <c r="K433" s="43" t="str">
        <f>MID(Tabla111[[#This Row],[ACTIVIDADES / DESCRIPCIÓN]],1,390)</f>
        <v>Actividad 3. Realizar Mesa de Trabajo con las regionales para revisar y depurar los inmuebles registrados en la clase de bodega 20 - Edificaciones en Suelo Ajeno a efectos de evitar la duplicidad de los registros en los estados financieros de la nación.</v>
      </c>
      <c r="L433" s="44" t="str">
        <f>MID(Tabla111[[#This Row],[UNIDAD DE MEDIDA]],1,9)</f>
        <v>Reporte d</v>
      </c>
      <c r="M433" s="193">
        <v>1</v>
      </c>
      <c r="N433" s="196">
        <v>45139</v>
      </c>
      <c r="O433" s="196">
        <v>45504</v>
      </c>
      <c r="P433" s="8">
        <f t="shared" si="32"/>
        <v>52.1</v>
      </c>
      <c r="Q433" s="166"/>
      <c r="R433" s="167">
        <f t="shared" si="33"/>
        <v>0</v>
      </c>
      <c r="S433" s="8">
        <f t="shared" si="34"/>
        <v>0</v>
      </c>
      <c r="T433" s="8">
        <f t="shared" si="30"/>
        <v>0</v>
      </c>
      <c r="U433" s="8">
        <f t="shared" si="31"/>
        <v>0</v>
      </c>
      <c r="V433" s="168"/>
      <c r="W433" s="9"/>
      <c r="X433" s="9"/>
    </row>
    <row r="434" spans="1:24" ht="106.5" customHeight="1">
      <c r="A434" s="8" t="s">
        <v>25</v>
      </c>
      <c r="B434" s="8" t="s">
        <v>36</v>
      </c>
      <c r="C434" s="8">
        <v>2022</v>
      </c>
      <c r="D434" s="18" t="str">
        <f>MID(Tabla111[[#This Row],[NO. CONSECUTIVO HALLAZGO
(CÓD. ICBF)]],1,9)</f>
        <v>AF-CGR-20</v>
      </c>
      <c r="E434" s="8" t="s">
        <v>167</v>
      </c>
      <c r="F434" s="8" t="s">
        <v>29</v>
      </c>
      <c r="G434"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434" s="19" t="str">
        <f>MID(Tabla111[[#This Row],[CAUSA DEL HALLAZGO]],1,390)</f>
        <v>Lo anterior situación se presenta por debilidades en el control interno contable, falencias en la comunicación entre el área financiera del ICBF y el Centro Zonal de Puerto Asís.</v>
      </c>
      <c r="I434" s="189" t="s">
        <v>170</v>
      </c>
      <c r="J434" s="19" t="str">
        <f>MID(Tabla111[[#This Row],[ACCIÓN DE MEJORA]],1,390)</f>
        <v xml:space="preserve">Revisar  la clasificación de los bienes inmuebles en las diferentes clases de bodega que tiene el ICBF y efectuar los registros, ajustes y reclasificaciones a que haya lugar a fin de  reflejar la situación financiera real  de cada uno. </v>
      </c>
      <c r="K434" s="43" t="str">
        <f>MID(Tabla111[[#This Row],[ACTIVIDADES / DESCRIPCIÓN]],1,390)</f>
        <v xml:space="preserve">Actividad 1.  Remisión de los Informes Trimestrales de los activos del Aplicativo SEVER ERP de los bienes inmuebles de la Regional Putumayo a efectos de realizar la conciliación con lo que reporten las Oficinas de Instrumentos Públicos de su jurisdicción por círculo registral.
</v>
      </c>
      <c r="L434" s="44" t="str">
        <f>MID(Tabla111[[#This Row],[UNIDAD DE MEDIDA]],1,9)</f>
        <v>Reporte e</v>
      </c>
      <c r="M434" s="193">
        <v>4</v>
      </c>
      <c r="N434" s="196">
        <v>45200</v>
      </c>
      <c r="O434" s="196">
        <v>45504</v>
      </c>
      <c r="P434" s="8">
        <f t="shared" si="32"/>
        <v>43.4</v>
      </c>
      <c r="Q434" s="166"/>
      <c r="R434" s="167">
        <f t="shared" si="33"/>
        <v>0</v>
      </c>
      <c r="S434" s="8">
        <f t="shared" si="34"/>
        <v>0</v>
      </c>
      <c r="T434" s="8">
        <f t="shared" si="30"/>
        <v>0</v>
      </c>
      <c r="U434" s="8">
        <f t="shared" si="31"/>
        <v>0</v>
      </c>
      <c r="V434" s="168"/>
      <c r="W434" s="9"/>
      <c r="X434" s="9"/>
    </row>
    <row r="435" spans="1:24" ht="106.5" customHeight="1">
      <c r="A435" s="8" t="s">
        <v>25</v>
      </c>
      <c r="B435" s="8" t="s">
        <v>36</v>
      </c>
      <c r="C435" s="8">
        <v>2022</v>
      </c>
      <c r="D435" s="18" t="str">
        <f>MID(Tabla111[[#This Row],[NO. CONSECUTIVO HALLAZGO
(CÓD. ICBF)]],1,9)</f>
        <v>AF-CGR-20</v>
      </c>
      <c r="E435" s="8" t="s">
        <v>167</v>
      </c>
      <c r="F435" s="8" t="s">
        <v>29</v>
      </c>
      <c r="G435"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435" s="19" t="str">
        <f>MID(Tabla111[[#This Row],[CAUSA DEL HALLAZGO]],1,390)</f>
        <v>Lo anterior situación se presenta por debilidades en el control interno contable, falencias en la comunicación entre el área financiera del ICBF y el Centro Zonal de Puerto Asís.</v>
      </c>
      <c r="I435" s="189" t="s">
        <v>170</v>
      </c>
      <c r="J435" s="19" t="str">
        <f>MID(Tabla111[[#This Row],[ACCIÓN DE MEJORA]],1,390)</f>
        <v xml:space="preserve">Revisar  la clasificación de los bienes inmuebles en las diferentes clases de bodega que tiene el ICBF y efectuar los registros, ajustes y reclasificaciones a que haya lugar a fin de  reflejar la situación financiera real  de cada uno. </v>
      </c>
      <c r="K435" s="43" t="str">
        <f>MID(Tabla111[[#This Row],[ACTIVIDADES / DESCRIPCIÓN]],1,390)</f>
        <v xml:space="preserve">Actividad 2. Realizar Mesas de Trabajo con las regionales  para revisar  la clasificación de los bienes inmuebles en las diferentes clases de bodega y efectuar los ajustes a que haya lugar. </v>
      </c>
      <c r="L435" s="44" t="str">
        <f>MID(Tabla111[[#This Row],[UNIDAD DE MEDIDA]],1,9)</f>
        <v>Reporte d</v>
      </c>
      <c r="M435" s="193">
        <v>1</v>
      </c>
      <c r="N435" s="196">
        <v>45139</v>
      </c>
      <c r="O435" s="196">
        <v>45504</v>
      </c>
      <c r="P435" s="8">
        <f t="shared" si="32"/>
        <v>52.1</v>
      </c>
      <c r="Q435" s="166"/>
      <c r="R435" s="167">
        <f t="shared" si="33"/>
        <v>0</v>
      </c>
      <c r="S435" s="8">
        <f t="shared" si="34"/>
        <v>0</v>
      </c>
      <c r="T435" s="8">
        <f t="shared" si="30"/>
        <v>0</v>
      </c>
      <c r="U435" s="8">
        <f t="shared" si="31"/>
        <v>0</v>
      </c>
      <c r="V435" s="168"/>
      <c r="W435" s="9"/>
      <c r="X435" s="9"/>
    </row>
    <row r="436" spans="1:24" ht="106.5" customHeight="1">
      <c r="A436" s="8" t="s">
        <v>25</v>
      </c>
      <c r="B436" s="8" t="s">
        <v>36</v>
      </c>
      <c r="C436" s="8">
        <v>2022</v>
      </c>
      <c r="D436" s="18" t="str">
        <f>MID(Tabla111[[#This Row],[NO. CONSECUTIVO HALLAZGO
(CÓD. ICBF)]],1,9)</f>
        <v>AF-CGR-20</v>
      </c>
      <c r="E436" s="8" t="s">
        <v>167</v>
      </c>
      <c r="F436" s="8" t="s">
        <v>29</v>
      </c>
      <c r="G436" s="19" t="str">
        <f>MID(Tabla111[[#This Row],[DESCRIPCIÓN DEL HALLAZGO]],1,390)</f>
        <v>Hallazgo N° 5. Revelación de Bienes Inmuebles en Propiedad, Planta y Equipo (Putumayo)
Efectuada la visita de campo al ICBF Centro Zonal Puerto Asís, se encontró que no se han declarado las mejoras relacionadas con la infraestructura construida donde funciona el Centro de Desarrollo Infantil - CDI Ternuritas ubicado en el terreno del Barrio Obrero de Puerto Asís, donado por el Municipio</v>
      </c>
      <c r="H436" s="19" t="str">
        <f>MID(Tabla111[[#This Row],[CAUSA DEL HALLAZGO]],1,390)</f>
        <v>Lo anterior situación se presenta por debilidades en el control interno contable, falencias en la comunicación entre el área financiera del ICBF y el Centro Zonal de Puerto Asís.</v>
      </c>
      <c r="I436" s="189" t="s">
        <v>170</v>
      </c>
      <c r="J436" s="19" t="str">
        <f>MID(Tabla111[[#This Row],[ACCIÓN DE MEJORA]],1,390)</f>
        <v xml:space="preserve">Revisar  la clasificación de los bienes inmuebles en las diferentes clases de bodega que tiene el ICBF y efectuar los registros, ajustes y reclasificaciones a que haya lugar a fin de  reflejar la situación financiera real  de cada uno. </v>
      </c>
      <c r="K436" s="43" t="str">
        <f>MID(Tabla111[[#This Row],[ACTIVIDADES / DESCRIPCIÓN]],1,390)</f>
        <v>Actividad 3. Revisar cuatrimestralmente la PPYE del ICBF para verificar que  los registros de los terrenos y las edificaciones se encuentren incorporados en los estados financieros de la entidad.</v>
      </c>
      <c r="L436" s="44" t="str">
        <f>MID(Tabla111[[#This Row],[UNIDAD DE MEDIDA]],1,9)</f>
        <v>Reporte S</v>
      </c>
      <c r="M436" s="193">
        <v>3</v>
      </c>
      <c r="N436" s="196">
        <v>45139</v>
      </c>
      <c r="O436" s="196">
        <v>45504</v>
      </c>
      <c r="P436" s="8">
        <f t="shared" si="32"/>
        <v>52.1</v>
      </c>
      <c r="Q436" s="166"/>
      <c r="R436" s="167">
        <f t="shared" si="33"/>
        <v>0</v>
      </c>
      <c r="S436" s="8">
        <f t="shared" si="34"/>
        <v>0</v>
      </c>
      <c r="T436" s="8">
        <f t="shared" si="30"/>
        <v>0</v>
      </c>
      <c r="U436" s="8">
        <f t="shared" si="31"/>
        <v>0</v>
      </c>
      <c r="V436" s="168"/>
      <c r="W436" s="9"/>
      <c r="X436" s="9"/>
    </row>
    <row r="437" spans="1:24" ht="106.5" customHeight="1">
      <c r="A437" s="8" t="s">
        <v>25</v>
      </c>
      <c r="B437" s="8" t="s">
        <v>36</v>
      </c>
      <c r="C437" s="8">
        <v>2022</v>
      </c>
      <c r="D437" s="18" t="str">
        <f>MID(Tabla111[[#This Row],[NO. CONSECUTIVO HALLAZGO
(CÓD. ICBF)]],1,9)</f>
        <v>AF-CGR-20</v>
      </c>
      <c r="E437" s="8" t="s">
        <v>177</v>
      </c>
      <c r="F437" s="8" t="s">
        <v>29</v>
      </c>
      <c r="G437"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437"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437" s="189" t="s">
        <v>180</v>
      </c>
      <c r="J437" s="19" t="str">
        <f>MID(Tabla111[[#This Row],[ACCIÓN DE MEJORA]],1,390)</f>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v>
      </c>
      <c r="K437" s="43" t="str">
        <f>MID(Tabla111[[#This Row],[ACTIVIDADES / DESCRIPCIÓN]],1,390)</f>
        <v xml:space="preserve">Actividad 1. Realizar el comparativo del valor de mercado indicado en los avalúos comerciales frente al valor en libros que se refleja en el aplicativo SEVEN ERP a efectos de determinar la existencia o no de deterioro conforme a los indicios de deterioro reportados por las regionales.
</v>
      </c>
      <c r="L437" s="44" t="str">
        <f>MID(Tabla111[[#This Row],[UNIDAD DE MEDIDA]],1,9)</f>
        <v>Reporte e</v>
      </c>
      <c r="M437" s="193">
        <v>1</v>
      </c>
      <c r="N437" s="196">
        <v>45170</v>
      </c>
      <c r="O437" s="196">
        <v>45291</v>
      </c>
      <c r="P437" s="8">
        <f t="shared" si="32"/>
        <v>17.3</v>
      </c>
      <c r="Q437" s="166"/>
      <c r="R437" s="167">
        <f t="shared" si="33"/>
        <v>0</v>
      </c>
      <c r="S437" s="8">
        <f t="shared" si="34"/>
        <v>0</v>
      </c>
      <c r="T437" s="8">
        <f t="shared" si="30"/>
        <v>0</v>
      </c>
      <c r="U437" s="8">
        <f t="shared" si="31"/>
        <v>0</v>
      </c>
      <c r="V437" s="168"/>
      <c r="W437" s="9"/>
      <c r="X437" s="9"/>
    </row>
    <row r="438" spans="1:24" ht="106.5" customHeight="1">
      <c r="A438" s="8" t="s">
        <v>25</v>
      </c>
      <c r="B438" s="8" t="s">
        <v>36</v>
      </c>
      <c r="C438" s="8">
        <v>2022</v>
      </c>
      <c r="D438" s="18" t="str">
        <f>MID(Tabla111[[#This Row],[NO. CONSECUTIVO HALLAZGO
(CÓD. ICBF)]],1,9)</f>
        <v>AF-CGR-20</v>
      </c>
      <c r="E438" s="8" t="s">
        <v>177</v>
      </c>
      <c r="F438" s="8" t="s">
        <v>29</v>
      </c>
      <c r="G438" s="19" t="str">
        <f>MID(Tabla111[[#This Row],[DESCRIPCIÓN DEL HALLAZGO]],1,390)</f>
        <v>Hallazgo N° 6. Deterioro de Bienes Inmuebles (San Andrés)
Durante el desarrollo de la presente auditoria, el equipo auditor solicitó al Instituto Colombiano de Bienestar Familiar - (ICBF) los soportes de ejecución para el procedimiento de deterioro de bienes inmuebles mediante acta de visita de 08 de marzo de 2023.
Según el formato allegado, por (ICBF), denominado Cuestionario de índic</v>
      </c>
      <c r="H438" s="19" t="str">
        <f>MID(Tabla111[[#This Row],[CAUSA DEL HALLAZGO]],1,390)</f>
        <v>Lo anterior es ocasionado por la inobservancia de las normas para el reconocimiento, medición, revelación y presentación de los hechos económicos del marco normativo aplicable a Entidades de Gobierno, expedido por la Contaduría General de la Nación mediante Resolución 533 de 2015 y sus modificaciones, la Guía de gestión de bienes G2.SA Versión 5 y el Procedimiento Deterioro de Bienes Inm</v>
      </c>
      <c r="I438" s="189" t="s">
        <v>180</v>
      </c>
      <c r="J438" s="19" t="str">
        <f>MID(Tabla111[[#This Row],[ACCIÓN DE MEJORA]],1,390)</f>
        <v>Efectuar verificación anual de aquellos inmuebles que reflejen indicios de deterioro conforme a las respuestas reflejadas en el custionario (formato) que hace parte integral del P49.SA Procedimiento de Deterioro, para que el ICBF  pueda contratar los servicios de avalúos comerciales pertinentes en cada vigencia fiscal  que le permitan determinar si hay deterioro o no para efectuar su reg</v>
      </c>
      <c r="K438" s="43" t="str">
        <f>MID(Tabla111[[#This Row],[ACTIVIDADES / DESCRIPCIÓN]],1,390)</f>
        <v>Actividad 2. Registrar el deterioro de los bienes inmuebles en el Aplicativo SEVEN ERP con base en los avalúos realizados en la vigencia 2023 siempre y cuando el valor de mercado sea inferior al valor en libros que se refleja en el aplicativo SEVEN ERP.</v>
      </c>
      <c r="L438" s="44" t="str">
        <f>MID(Tabla111[[#This Row],[UNIDAD DE MEDIDA]],1,9)</f>
        <v>Reporte A</v>
      </c>
      <c r="M438" s="193">
        <v>1</v>
      </c>
      <c r="N438" s="196">
        <v>45200</v>
      </c>
      <c r="O438" s="196">
        <v>45291</v>
      </c>
      <c r="P438" s="8">
        <f t="shared" si="32"/>
        <v>13</v>
      </c>
      <c r="Q438" s="166"/>
      <c r="R438" s="167">
        <f t="shared" si="33"/>
        <v>0</v>
      </c>
      <c r="S438" s="8">
        <f t="shared" si="34"/>
        <v>0</v>
      </c>
      <c r="T438" s="8">
        <f t="shared" si="30"/>
        <v>0</v>
      </c>
      <c r="U438" s="8">
        <f t="shared" si="31"/>
        <v>0</v>
      </c>
      <c r="V438" s="168"/>
      <c r="W438" s="9"/>
      <c r="X438" s="9"/>
    </row>
    <row r="439" spans="1:24" ht="106.5" customHeight="1">
      <c r="A439" s="8" t="s">
        <v>25</v>
      </c>
      <c r="B439" s="8" t="s">
        <v>36</v>
      </c>
      <c r="C439" s="8">
        <v>2022</v>
      </c>
      <c r="D439" s="18" t="str">
        <f>MID(Tabla111[[#This Row],[NO. CONSECUTIVO HALLAZGO
(CÓD. ICBF)]],1,9)</f>
        <v>AF-CGR-20</v>
      </c>
      <c r="E439" s="8" t="s">
        <v>186</v>
      </c>
      <c r="F439" s="8" t="s">
        <v>29</v>
      </c>
      <c r="G439" s="19" t="str">
        <f>MID(Tabla111[[#This Row],[DESCRIPCIÓN DEL HALLAZGO]],1,390)</f>
        <v>Hallazgo N° 7. Depreciación Inmuebles ICBF Regional Cauca (Cauca)
Revisada la información contable y reportes del sistema Seven generada en el 2022 en la Regional Cauca, se evidenció que los bienes inmuebles que se detallan a continuación tienen una vida útil mayor a 41 años, como fue establecida en la Guía de Gestión de bienes, registrando diferencias en las depreciaciones acumuladas r</v>
      </c>
      <c r="H439" s="19" t="str">
        <f>MID(Tabla111[[#This Row],[CAUSA DEL HALLAZGO]],1,390)</f>
        <v xml:space="preserve">La situación descrita se origina por deficiencias en la aplicación de controles para efectuar conciliación de las áreas de almacén y contabilidad y actualizar sistemas de información financiera como Seven, con los avalúos realizados y escritura pública; 
</v>
      </c>
      <c r="I439" s="189" t="s">
        <v>189</v>
      </c>
      <c r="J439" s="19" t="str">
        <f>MID(Tabla111[[#This Row],[ACCIÓN DE MEJORA]],1,390)</f>
        <v>Se hace necesario estructurar un informe que de cuenta de la improcedencia del hallazgo frente a los lineamientos impartidos por la Contaduría General de la Nación y llo que se tiene definido en la Guía de Gestión de Bienes del ICBF.</v>
      </c>
      <c r="K439" s="43" t="str">
        <f>MID(Tabla111[[#This Row],[ACTIVIDADES / DESCRIPCIÓN]],1,390)</f>
        <v>Actividad 1. Elaborar un informe explicativo de la improcedencia del hallazgo en razón  a que en el Numeral 4.4.1.2. Vida Útil, de la Guía de Gestión de Bienes V4 que aplicó para la vigencia 2022 se especifíca  claramente que la vida útill para aquellos inmuebles que tuvieron avalúo  es la determinada en el avalúo comercial realizado.</v>
      </c>
      <c r="L439" s="44" t="str">
        <f>MID(Tabla111[[#This Row],[UNIDAD DE MEDIDA]],1,9)</f>
        <v>Informe</v>
      </c>
      <c r="M439" s="193">
        <v>1</v>
      </c>
      <c r="N439" s="196">
        <v>45139</v>
      </c>
      <c r="O439" s="196">
        <v>45230</v>
      </c>
      <c r="P439" s="8">
        <f t="shared" si="32"/>
        <v>13</v>
      </c>
      <c r="Q439" s="166"/>
      <c r="R439" s="167">
        <f t="shared" si="33"/>
        <v>0</v>
      </c>
      <c r="S439" s="8">
        <f t="shared" si="34"/>
        <v>0</v>
      </c>
      <c r="T439" s="8">
        <f t="shared" si="30"/>
        <v>0</v>
      </c>
      <c r="U439" s="8">
        <f t="shared" si="31"/>
        <v>0</v>
      </c>
      <c r="V439" s="168"/>
      <c r="W439" s="9"/>
      <c r="X439" s="9"/>
    </row>
    <row r="440" spans="1:24" ht="106.5" customHeight="1">
      <c r="A440" s="8" t="s">
        <v>25</v>
      </c>
      <c r="B440" s="8" t="s">
        <v>192</v>
      </c>
      <c r="C440" s="8">
        <v>2015</v>
      </c>
      <c r="D440" s="18" t="str">
        <f>MID(Tabla111[[#This Row],[NO. CONSECUTIVO HALLAZGO
(CÓD. ICBF)]],1,9)</f>
        <v>ARGR2014-</v>
      </c>
      <c r="E440" s="8" t="s">
        <v>194</v>
      </c>
      <c r="F440" s="8" t="s">
        <v>29</v>
      </c>
      <c r="G440" s="19" t="str">
        <f>MID(Tabla111[[#This Row],[DESCRIPCIÓN DEL HALLAZGO]],1,390)</f>
        <v>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v>
      </c>
      <c r="H440" s="19" t="str">
        <f>MID(Tabla111[[#This Row],[CAUSA DEL HALLAZGO]],1,390)</f>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v>
      </c>
      <c r="I440" s="189" t="s">
        <v>197</v>
      </c>
      <c r="J440" s="19" t="str">
        <f>MID(Tabla111[[#This Row],[ACCIÓN DE MEJORA]],1,390)</f>
        <v>Efectuar el Saneamiento Juridico-Administrativo del inmueble relacionado en el hallazgo, permitiendo su movilización o enajenación.</v>
      </c>
      <c r="K440" s="43" t="str">
        <f>MID(Tabla111[[#This Row],[ACTIVIDADES / DESCRIPCIÓN]],1,390)</f>
        <v xml:space="preserve">Actividad 1. Solicitar a la Regional San Andrés realizar impulso procesal al despacho con el fin de avanzar en el agotamiento de cada una de las etapas del proceso con el fin de poder efectuar el saneamiento del inmueble que permita su enajenación.
</v>
      </c>
      <c r="L440" s="44" t="str">
        <f>MID(Tabla111[[#This Row],[UNIDAD DE MEDIDA]],1,9)</f>
        <v>Comunicac</v>
      </c>
      <c r="M440" s="193">
        <v>1</v>
      </c>
      <c r="N440" s="196">
        <v>45139</v>
      </c>
      <c r="O440" s="196">
        <v>45260</v>
      </c>
      <c r="P440" s="8">
        <f t="shared" si="32"/>
        <v>17.3</v>
      </c>
      <c r="Q440" s="166"/>
      <c r="R440" s="167">
        <f t="shared" si="33"/>
        <v>0</v>
      </c>
      <c r="S440" s="8">
        <f t="shared" si="34"/>
        <v>0</v>
      </c>
      <c r="T440" s="8">
        <f t="shared" si="30"/>
        <v>0</v>
      </c>
      <c r="U440" s="8">
        <f t="shared" si="31"/>
        <v>0</v>
      </c>
      <c r="V440" s="168"/>
      <c r="W440" s="9"/>
      <c r="X440" s="9"/>
    </row>
    <row r="441" spans="1:24" ht="106.5" customHeight="1">
      <c r="A441" s="8" t="s">
        <v>25</v>
      </c>
      <c r="B441" s="8" t="s">
        <v>192</v>
      </c>
      <c r="C441" s="8">
        <v>2015</v>
      </c>
      <c r="D441" s="18" t="str">
        <f>MID(Tabla111[[#This Row],[NO. CONSECUTIVO HALLAZGO
(CÓD. ICBF)]],1,9)</f>
        <v>ARGR2014-</v>
      </c>
      <c r="E441" s="8" t="s">
        <v>194</v>
      </c>
      <c r="F441" s="8" t="s">
        <v>29</v>
      </c>
      <c r="G441" s="19" t="str">
        <f>MID(Tabla111[[#This Row],[DESCRIPCIÓN DEL HALLAZGO]],1,390)</f>
        <v>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v>
      </c>
      <c r="H441" s="19" t="str">
        <f>MID(Tabla111[[#This Row],[CAUSA DEL HALLAZGO]],1,390)</f>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v>
      </c>
      <c r="I441" s="189" t="s">
        <v>197</v>
      </c>
      <c r="J441" s="19" t="str">
        <f>MID(Tabla111[[#This Row],[ACCIÓN DE MEJORA]],1,390)</f>
        <v>Efectuar el Saneamiento Juridico-Administrativo del inmueble relacionado en el hallazgo, permitiendo su movilización o enajenación.</v>
      </c>
      <c r="K441" s="43" t="str">
        <f>MID(Tabla111[[#This Row],[ACTIVIDADES / DESCRIPCIÓN]],1,390)</f>
        <v>Actividad 2.  Efectuar eeguimiento Trimestral al estado de avance del proceso que lleva el ICBF en el juzgado segundo civil Municipal de San Andrés.</v>
      </c>
      <c r="L441" s="44" t="str">
        <f>MID(Tabla111[[#This Row],[UNIDAD DE MEDIDA]],1,9)</f>
        <v>Informe</v>
      </c>
      <c r="M441" s="193">
        <v>2</v>
      </c>
      <c r="N441" s="196">
        <v>45139</v>
      </c>
      <c r="O441" s="196">
        <v>45322</v>
      </c>
      <c r="P441" s="8">
        <f t="shared" si="32"/>
        <v>26.1</v>
      </c>
      <c r="Q441" s="166"/>
      <c r="R441" s="167">
        <f t="shared" si="33"/>
        <v>0</v>
      </c>
      <c r="S441" s="8">
        <f t="shared" si="34"/>
        <v>0</v>
      </c>
      <c r="T441" s="8">
        <f t="shared" si="30"/>
        <v>0</v>
      </c>
      <c r="U441" s="8">
        <f t="shared" si="31"/>
        <v>0</v>
      </c>
      <c r="V441" s="168"/>
      <c r="W441" s="9"/>
      <c r="X441" s="9"/>
    </row>
    <row r="442" spans="1:24" ht="106.5" customHeight="1">
      <c r="A442" s="8" t="s">
        <v>25</v>
      </c>
      <c r="B442" s="8" t="s">
        <v>192</v>
      </c>
      <c r="C442" s="8">
        <v>2015</v>
      </c>
      <c r="D442" s="18" t="str">
        <f>MID(Tabla111[[#This Row],[NO. CONSECUTIVO HALLAZGO
(CÓD. ICBF)]],1,9)</f>
        <v>ARGR2014-</v>
      </c>
      <c r="E442" s="8" t="s">
        <v>194</v>
      </c>
      <c r="F442" s="8" t="s">
        <v>29</v>
      </c>
      <c r="G442" s="19" t="str">
        <f>MID(Tabla111[[#This Row],[DESCRIPCIÓN DEL HALLAZGO]],1,390)</f>
        <v>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v>
      </c>
      <c r="H442" s="19" t="str">
        <f>MID(Tabla111[[#This Row],[CAUSA DEL HALLAZGO]],1,390)</f>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v>
      </c>
      <c r="I442" s="189" t="s">
        <v>197</v>
      </c>
      <c r="J442" s="19" t="str">
        <f>MID(Tabla111[[#This Row],[ACCIÓN DE MEJORA]],1,390)</f>
        <v>Realizar avalúo comercial a los inmuebles del ICBF para posibilitar su movilización o enajenación.</v>
      </c>
      <c r="K442" s="43" t="str">
        <f>MID(Tabla111[[#This Row],[ACTIVIDADES / DESCRIPCIÓN]],1,390)</f>
        <v xml:space="preserve">Actividad 3. Realizar el avalúo comercial del inmueble.
</v>
      </c>
      <c r="L442" s="44" t="str">
        <f>MID(Tabla111[[#This Row],[UNIDAD DE MEDIDA]],1,9)</f>
        <v>Avalúo Co</v>
      </c>
      <c r="M442" s="193">
        <v>1</v>
      </c>
      <c r="N442" s="216">
        <v>45200</v>
      </c>
      <c r="O442" s="216">
        <v>45322</v>
      </c>
      <c r="P442" s="8">
        <f t="shared" si="32"/>
        <v>17.399999999999999</v>
      </c>
      <c r="Q442" s="166"/>
      <c r="R442" s="167">
        <f t="shared" si="33"/>
        <v>0</v>
      </c>
      <c r="S442" s="8">
        <f t="shared" si="34"/>
        <v>0</v>
      </c>
      <c r="T442" s="8">
        <f t="shared" si="30"/>
        <v>0</v>
      </c>
      <c r="U442" s="8">
        <f t="shared" si="31"/>
        <v>0</v>
      </c>
      <c r="V442" s="168"/>
      <c r="W442" s="9"/>
      <c r="X442" s="9"/>
    </row>
    <row r="443" spans="1:24" ht="106.5" customHeight="1">
      <c r="A443" s="8" t="s">
        <v>25</v>
      </c>
      <c r="B443" s="8" t="s">
        <v>192</v>
      </c>
      <c r="C443" s="8">
        <v>2015</v>
      </c>
      <c r="D443" s="18" t="str">
        <f>MID(Tabla111[[#This Row],[NO. CONSECUTIVO HALLAZGO
(CÓD. ICBF)]],1,9)</f>
        <v>ARGR2014-</v>
      </c>
      <c r="E443" s="8" t="s">
        <v>194</v>
      </c>
      <c r="F443" s="8" t="s">
        <v>29</v>
      </c>
      <c r="G443" s="19" t="str">
        <f>MID(Tabla111[[#This Row],[DESCRIPCIÓN DEL HALLAZGO]],1,390)</f>
        <v>Hallazgo N° 29. Venta de Bien Inmueble No Explotado (A). San Andrés
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v>
      </c>
      <c r="H443" s="19" t="str">
        <f>MID(Tabla111[[#This Row],[CAUSA DEL HALLAZGO]],1,390)</f>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v>
      </c>
      <c r="I443" s="189" t="s">
        <v>204</v>
      </c>
      <c r="J443" s="19" t="str">
        <f>MID(Tabla111[[#This Row],[ACCIÓN DE MEJORA]],1,390)</f>
        <v>Efectuar la comercialización del inmueble relacionado en el hallazgo a través de CISA como intermediario comercial del ICBF para enajenar sus bienes inmuebles.</v>
      </c>
      <c r="K443" s="43" t="str">
        <f>MID(Tabla111[[#This Row],[ACTIVIDADES / DESCRIPCIÓN]],1,390)</f>
        <v xml:space="preserve">Actividad 4. Solicitarle a CISA la intermediación comercial del inmueble Tom Hooker en caso de ser judicialmente viable enajenarlo  teniendo en cuenta el proceso judicial que cursa sobre el inmueble. </v>
      </c>
      <c r="L443" s="44" t="str">
        <f>MID(Tabla111[[#This Row],[UNIDAD DE MEDIDA]],1,9)</f>
        <v>Comunicac</v>
      </c>
      <c r="M443" s="193">
        <v>1</v>
      </c>
      <c r="N443" s="216">
        <v>45200</v>
      </c>
      <c r="O443" s="216">
        <v>45322</v>
      </c>
      <c r="P443" s="8">
        <f t="shared" si="32"/>
        <v>17.399999999999999</v>
      </c>
      <c r="Q443" s="166"/>
      <c r="R443" s="167">
        <f t="shared" si="33"/>
        <v>0</v>
      </c>
      <c r="S443" s="8">
        <f t="shared" si="34"/>
        <v>0</v>
      </c>
      <c r="T443" s="8">
        <f t="shared" si="30"/>
        <v>0</v>
      </c>
      <c r="U443" s="8">
        <f t="shared" si="31"/>
        <v>0</v>
      </c>
      <c r="V443" s="168"/>
      <c r="W443" s="9"/>
      <c r="X443" s="9"/>
    </row>
    <row r="444" spans="1:24" ht="106.5" customHeight="1">
      <c r="A444" s="8" t="s">
        <v>25</v>
      </c>
      <c r="B444" s="8" t="s">
        <v>73</v>
      </c>
      <c r="C444" s="8">
        <v>2021</v>
      </c>
      <c r="D444" s="18" t="str">
        <f>MID(Tabla111[[#This Row],[NO. CONSECUTIVO HALLAZGO
(CÓD. ICBF)]],1,9)</f>
        <v>AF-CGR-20</v>
      </c>
      <c r="E444" s="8" t="s">
        <v>270</v>
      </c>
      <c r="F444" s="8" t="s">
        <v>653</v>
      </c>
      <c r="G444"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444"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44" s="9" t="s">
        <v>655</v>
      </c>
      <c r="J444" s="19" t="str">
        <f>MID(Tabla111[[#This Row],[ACCIÓN DE MEJORA]],1,390)</f>
        <v>Acompañamiento directo a fin de fortalecer la fase de cotización del servicio logrando un estudio de sector más confiable que facilite el proceso contractual.</v>
      </c>
      <c r="K444" s="43" t="str">
        <f>MID(Tabla111[[#This Row],[ACTIVIDADES / DESCRIPCIÓN]],1,390)</f>
        <v>Realizar diagnostico del estado de contratación en cada una de las regionales, definiendo las regionales priorizadas para el acompañamiento.</v>
      </c>
      <c r="L444" s="44" t="str">
        <f>MID(Tabla111[[#This Row],[UNIDAD DE MEDIDA]],1,9)</f>
        <v>Informe</v>
      </c>
      <c r="M444" s="193">
        <v>1</v>
      </c>
      <c r="N444" s="197">
        <v>45170</v>
      </c>
      <c r="O444" s="197">
        <v>45199</v>
      </c>
      <c r="P444" s="8">
        <f t="shared" si="32"/>
        <v>4.0999999999999996</v>
      </c>
      <c r="Q444" s="166"/>
      <c r="R444" s="167">
        <f t="shared" si="33"/>
        <v>0</v>
      </c>
      <c r="S444" s="8">
        <f t="shared" si="34"/>
        <v>0</v>
      </c>
      <c r="T444" s="8">
        <f t="shared" si="30"/>
        <v>0</v>
      </c>
      <c r="U444" s="8">
        <f t="shared" si="31"/>
        <v>0</v>
      </c>
      <c r="V444" s="168"/>
      <c r="W444" s="9"/>
      <c r="X444" s="9"/>
    </row>
    <row r="445" spans="1:24" ht="106.5" customHeight="1">
      <c r="A445" s="8" t="s">
        <v>25</v>
      </c>
      <c r="B445" s="8" t="s">
        <v>73</v>
      </c>
      <c r="C445" s="8">
        <v>2021</v>
      </c>
      <c r="D445" s="18" t="str">
        <f>MID(Tabla111[[#This Row],[NO. CONSECUTIVO HALLAZGO
(CÓD. ICBF)]],1,9)</f>
        <v>AF-CGR-20</v>
      </c>
      <c r="E445" s="8" t="s">
        <v>270</v>
      </c>
      <c r="F445" s="8" t="s">
        <v>653</v>
      </c>
      <c r="G445"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445"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45" s="9" t="s">
        <v>655</v>
      </c>
      <c r="J445" s="19" t="str">
        <f>MID(Tabla111[[#This Row],[ACCIÓN DE MEJORA]],1,390)</f>
        <v>Acompañamiento directo a fin de fortalecer la fase de cotización del servicio logrando un estudio de sector más confiable que facilite el proceso contractual.</v>
      </c>
      <c r="K445" s="43" t="str">
        <f>MID(Tabla111[[#This Row],[ACTIVIDADES / DESCRIPCIÓN]],1,390)</f>
        <v>Realizar acompañamiento en la definición del cronograma de trabajo a desarrollarse en cada fase del proceso</v>
      </c>
      <c r="L445" s="44" t="str">
        <f>MID(Tabla111[[#This Row],[UNIDAD DE MEDIDA]],1,9)</f>
        <v>Acta</v>
      </c>
      <c r="M445" s="193">
        <v>33</v>
      </c>
      <c r="N445" s="197">
        <v>45178</v>
      </c>
      <c r="O445" s="197">
        <v>45207</v>
      </c>
      <c r="P445" s="8">
        <f t="shared" si="32"/>
        <v>4.0999999999999996</v>
      </c>
      <c r="Q445" s="166"/>
      <c r="R445" s="167">
        <f t="shared" si="33"/>
        <v>0</v>
      </c>
      <c r="S445" s="8">
        <f t="shared" si="34"/>
        <v>0</v>
      </c>
      <c r="T445" s="8">
        <f t="shared" si="30"/>
        <v>0</v>
      </c>
      <c r="U445" s="8">
        <f t="shared" si="31"/>
        <v>0</v>
      </c>
      <c r="V445" s="168"/>
      <c r="W445" s="9"/>
      <c r="X445" s="9"/>
    </row>
    <row r="446" spans="1:24" ht="106.5" customHeight="1">
      <c r="A446" s="8" t="s">
        <v>25</v>
      </c>
      <c r="B446" s="8" t="s">
        <v>73</v>
      </c>
      <c r="C446" s="8">
        <v>2021</v>
      </c>
      <c r="D446" s="18" t="str">
        <f>MID(Tabla111[[#This Row],[NO. CONSECUTIVO HALLAZGO
(CÓD. ICBF)]],1,9)</f>
        <v>AF-CGR-20</v>
      </c>
      <c r="E446" s="8" t="s">
        <v>270</v>
      </c>
      <c r="F446" s="8" t="s">
        <v>653</v>
      </c>
      <c r="G446"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446"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46" s="9" t="s">
        <v>655</v>
      </c>
      <c r="J446" s="19" t="str">
        <f>MID(Tabla111[[#This Row],[ACCIÓN DE MEJORA]],1,390)</f>
        <v>Acompañamiento directo a fin de fortalecer la fase de cotización del servicio logrando un estudio de sector más confiable que facilite el proceso contractual.</v>
      </c>
      <c r="K446" s="43" t="str">
        <f>MID(Tabla111[[#This Row],[ACTIVIDADES / DESCRIPCIÓN]],1,390)</f>
        <v>Reportar mensualmente realizado por el referente sobre estado de contratación relacionados con SST</v>
      </c>
      <c r="L446" s="44" t="str">
        <f>MID(Tabla111[[#This Row],[UNIDAD DE MEDIDA]],1,9)</f>
        <v>Reporte R</v>
      </c>
      <c r="M446" s="193">
        <v>132</v>
      </c>
      <c r="N446" s="197">
        <v>45200</v>
      </c>
      <c r="O446" s="197">
        <v>45322</v>
      </c>
      <c r="P446" s="8">
        <f t="shared" si="32"/>
        <v>17.399999999999999</v>
      </c>
      <c r="Q446" s="166"/>
      <c r="R446" s="167">
        <f t="shared" si="33"/>
        <v>0</v>
      </c>
      <c r="S446" s="8">
        <f t="shared" si="34"/>
        <v>0</v>
      </c>
      <c r="T446" s="8">
        <f t="shared" si="30"/>
        <v>0</v>
      </c>
      <c r="U446" s="8">
        <f t="shared" si="31"/>
        <v>0</v>
      </c>
      <c r="V446" s="168"/>
      <c r="W446" s="9"/>
      <c r="X446" s="9"/>
    </row>
    <row r="447" spans="1:24" ht="106.5" customHeight="1">
      <c r="A447" s="8" t="s">
        <v>25</v>
      </c>
      <c r="B447" s="8" t="s">
        <v>73</v>
      </c>
      <c r="C447" s="8">
        <v>2021</v>
      </c>
      <c r="D447" s="18" t="str">
        <f>MID(Tabla111[[#This Row],[NO. CONSECUTIVO HALLAZGO
(CÓD. ICBF)]],1,9)</f>
        <v>AF-CGR-20</v>
      </c>
      <c r="E447" s="8" t="s">
        <v>270</v>
      </c>
      <c r="F447" s="8" t="s">
        <v>653</v>
      </c>
      <c r="G447" s="19" t="str">
        <f>MID(Tabla111[[#This Row],[DESCRIPCIÓN DEL HALLAZGO]],1,390)</f>
        <v>Hallazgo N° 22. Pérdida de recursos de Apropiación (Dirección General)
La ejecución de gastos de Inversión del Instituto en 2021 fue del 96%. No obstante, se observa una baja ejecución en los siguientes rubros que se traduce en una pérdida de recursos de apropiación por $84.611.217.665, así:
Ver Cuadro N° 58
... No hay un óptimo aprovechamiento de los recursos asignados, impidiendo liber</v>
      </c>
      <c r="H447" s="19" t="str">
        <f>MID(Tabla111[[#This Row],[CAUSA DEL HALLAZGO]],1,390)</f>
        <v>Esta situación se presenta por deficiencias en el proceso de programación y planeación presupuestal, así como en el seguimiento y monitoreo de la afectación presupuestal que nos les permitió identificar aquellos casos en que ameritaban las modificaciones presupuestales para reducir la apropiación definitiva y no generar estas pérdidas.</v>
      </c>
      <c r="I447" s="9" t="s">
        <v>655</v>
      </c>
      <c r="J447" s="19" t="str">
        <f>MID(Tabla111[[#This Row],[ACCIÓN DE MEJORA]],1,390)</f>
        <v>Acompañamiento directo a fin de fortalecer la fase de cotización del servicio logrando un estudio de sector más confiable que facilite el proceso contractual.</v>
      </c>
      <c r="K447" s="43" t="str">
        <f>MID(Tabla111[[#This Row],[ACTIVIDADES / DESCRIPCIÓN]],1,390)</f>
        <v>Informe  ejecución vigencia 2023</v>
      </c>
      <c r="L447" s="44" t="str">
        <f>MID(Tabla111[[#This Row],[UNIDAD DE MEDIDA]],1,9)</f>
        <v xml:space="preserve">Informe </v>
      </c>
      <c r="M447" s="193">
        <v>1</v>
      </c>
      <c r="N447" s="197">
        <v>45208</v>
      </c>
      <c r="O447" s="197">
        <v>45280</v>
      </c>
      <c r="P447" s="8">
        <f t="shared" si="32"/>
        <v>10.3</v>
      </c>
      <c r="Q447" s="166"/>
      <c r="R447" s="167">
        <f t="shared" si="33"/>
        <v>0</v>
      </c>
      <c r="S447" s="8">
        <f t="shared" si="34"/>
        <v>0</v>
      </c>
      <c r="T447" s="8">
        <f t="shared" si="30"/>
        <v>0</v>
      </c>
      <c r="U447" s="8">
        <f t="shared" si="31"/>
        <v>0</v>
      </c>
      <c r="V447" s="168"/>
      <c r="W447" s="9"/>
      <c r="X447" s="9"/>
    </row>
    <row r="448" spans="1:24" ht="106.5" customHeight="1">
      <c r="A448" s="8" t="s">
        <v>25</v>
      </c>
      <c r="B448" s="8" t="s">
        <v>292</v>
      </c>
      <c r="C448" s="8">
        <v>2020</v>
      </c>
      <c r="D448" s="18" t="str">
        <f>MID(Tabla111[[#This Row],[NO. CONSECUTIVO HALLAZGO
(CÓD. ICBF)]],1,9)</f>
        <v>AF-CGR-20</v>
      </c>
      <c r="E448" s="8" t="s">
        <v>668</v>
      </c>
      <c r="F448" s="8" t="s">
        <v>653</v>
      </c>
      <c r="G448"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448"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448" s="9" t="s">
        <v>662</v>
      </c>
      <c r="J448" s="19" t="str">
        <f>MID(Tabla111[[#This Row],[ACCIÓN DE MEJORA]],1,390)</f>
        <v>Acompañamiento a la supervisión de contratos de la Dirección de Gestión Humana, con el fin de garantizar el correcto desarrollo de las estapas contractuales en SECOP</v>
      </c>
      <c r="K448" s="43" t="str">
        <f>MID(Tabla111[[#This Row],[ACTIVIDADES / DESCRIPCIÓN]],1,390)</f>
        <v>Sensibilización a los supervisores y apoyos a la supervisión  sobre la Guia de Informe de Supervisión</v>
      </c>
      <c r="L448" s="44" t="str">
        <f>MID(Tabla111[[#This Row],[UNIDAD DE MEDIDA]],1,9)</f>
        <v>Acta de R</v>
      </c>
      <c r="M448" s="193">
        <v>1</v>
      </c>
      <c r="N448" s="197">
        <v>45170</v>
      </c>
      <c r="O448" s="197">
        <v>45199</v>
      </c>
      <c r="P448" s="8">
        <f t="shared" si="32"/>
        <v>4.0999999999999996</v>
      </c>
      <c r="Q448" s="166"/>
      <c r="R448" s="167">
        <f t="shared" si="33"/>
        <v>0</v>
      </c>
      <c r="S448" s="8">
        <f t="shared" si="34"/>
        <v>0</v>
      </c>
      <c r="T448" s="8">
        <f t="shared" si="30"/>
        <v>0</v>
      </c>
      <c r="U448" s="8">
        <f t="shared" si="31"/>
        <v>0</v>
      </c>
      <c r="V448" s="168"/>
      <c r="W448" s="9"/>
      <c r="X448" s="9"/>
    </row>
    <row r="449" spans="1:24" ht="106.5" customHeight="1">
      <c r="A449" s="8" t="s">
        <v>25</v>
      </c>
      <c r="B449" s="8" t="s">
        <v>292</v>
      </c>
      <c r="C449" s="8">
        <v>2020</v>
      </c>
      <c r="D449" s="18" t="str">
        <f>MID(Tabla111[[#This Row],[NO. CONSECUTIVO HALLAZGO
(CÓD. ICBF)]],1,9)</f>
        <v>AF-CGR-20</v>
      </c>
      <c r="E449" s="8" t="s">
        <v>668</v>
      </c>
      <c r="F449" s="8" t="s">
        <v>653</v>
      </c>
      <c r="G449"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449"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449" s="9" t="s">
        <v>662</v>
      </c>
      <c r="J449" s="19" t="str">
        <f>MID(Tabla111[[#This Row],[ACCIÓN DE MEJORA]],1,390)</f>
        <v>Acompañamiento a la supervisión de contratos de la Dirección de Gestión Humana, con el fin de garantizar el correcto desarrollo de las estapas contractuales en SECOP</v>
      </c>
      <c r="K449" s="43" t="str">
        <f>MID(Tabla111[[#This Row],[ACTIVIDADES / DESCRIPCIÓN]],1,390)</f>
        <v>Informe  de seguimiento</v>
      </c>
      <c r="L449" s="44" t="str">
        <f>MID(Tabla111[[#This Row],[UNIDAD DE MEDIDA]],1,9)</f>
        <v>Informe b</v>
      </c>
      <c r="M449" s="193">
        <v>6</v>
      </c>
      <c r="N449" s="197">
        <v>45170</v>
      </c>
      <c r="O449" s="197">
        <v>45534</v>
      </c>
      <c r="P449" s="8">
        <f t="shared" si="32"/>
        <v>52</v>
      </c>
      <c r="Q449" s="166"/>
      <c r="R449" s="167">
        <f t="shared" si="33"/>
        <v>0</v>
      </c>
      <c r="S449" s="8">
        <f t="shared" si="34"/>
        <v>0</v>
      </c>
      <c r="T449" s="8">
        <f t="shared" si="30"/>
        <v>0</v>
      </c>
      <c r="U449" s="8">
        <f t="shared" si="31"/>
        <v>0</v>
      </c>
      <c r="V449" s="168"/>
      <c r="W449" s="9"/>
      <c r="X449" s="9"/>
    </row>
    <row r="450" spans="1:24" ht="106.5" customHeight="1">
      <c r="A450" s="8" t="s">
        <v>25</v>
      </c>
      <c r="B450" s="8" t="s">
        <v>292</v>
      </c>
      <c r="C450" s="8">
        <v>2020</v>
      </c>
      <c r="D450" s="18" t="str">
        <f>MID(Tabla111[[#This Row],[NO. CONSECUTIVO HALLAZGO
(CÓD. ICBF)]],1,9)</f>
        <v>AF-CGR-20</v>
      </c>
      <c r="E450" s="8" t="s">
        <v>668</v>
      </c>
      <c r="F450" s="8" t="s">
        <v>653</v>
      </c>
      <c r="G450" s="19" t="str">
        <f>MID(Tabla111[[#This Row],[DESCRIPCIÓN DEL HALLAZGO]],1,390)</f>
        <v xml:space="preserve">Hallazgo N° 78. Publicación en el Sistema Electrónico de  Contratación  Pública — SECOP (Dirección General)
Contrato 0101779-2019
Revisada la información puesta a disposición de la comisión auditora de la CGR aportada por el ICBF como respuesta al oficio AG8-31 del 09/03/2021 y de la contenida en el Sistema Electrónico de Información de la Contratación Pública, SECOP I; se desprende lo </v>
      </c>
      <c r="H450" s="19" t="str">
        <f>MID(Tabla111[[#This Row],[CAUSA DEL HALLAZGO]],1,390)</f>
        <v>Esta situación obedece a fallas en el control y seguimiento por parte del ICBF, a las formalidades de los procesos contractuales en lo relacionado con el cumplimiento de la normatividad contractual vigente y una abierta contradicción del principio constitucional de publicidad administrativa (Constitución Política, artículo 209),</v>
      </c>
      <c r="I450" s="9" t="s">
        <v>662</v>
      </c>
      <c r="J450" s="19" t="str">
        <f>MID(Tabla111[[#This Row],[ACCIÓN DE MEJORA]],1,390)</f>
        <v>Acompañamiento a la supervisión de contratos de la Dirección de Gestión Humana, con el fin de garantizar el correcto desarrollo de las estapas contractuales en SECOP</v>
      </c>
      <c r="K450" s="43" t="str">
        <f>MID(Tabla111[[#This Row],[ACTIVIDADES / DESCRIPCIÓN]],1,390)</f>
        <v>Informe final</v>
      </c>
      <c r="L450" s="44" t="str">
        <f>MID(Tabla111[[#This Row],[UNIDAD DE MEDIDA]],1,9)</f>
        <v xml:space="preserve">Informe </v>
      </c>
      <c r="M450" s="193">
        <v>1</v>
      </c>
      <c r="N450" s="197">
        <v>45505</v>
      </c>
      <c r="O450" s="197">
        <v>45534</v>
      </c>
      <c r="P450" s="8">
        <f t="shared" si="32"/>
        <v>4.0999999999999996</v>
      </c>
      <c r="Q450" s="166"/>
      <c r="R450" s="167">
        <f t="shared" si="33"/>
        <v>0</v>
      </c>
      <c r="S450" s="8">
        <f t="shared" si="34"/>
        <v>0</v>
      </c>
      <c r="T450" s="8">
        <f t="shared" si="30"/>
        <v>0</v>
      </c>
      <c r="U450" s="8">
        <f t="shared" si="31"/>
        <v>0</v>
      </c>
      <c r="V450" s="168"/>
      <c r="W450" s="9"/>
      <c r="X450" s="9"/>
    </row>
    <row r="451" spans="1:24" ht="106.5" customHeight="1">
      <c r="A451" s="8" t="s">
        <v>25</v>
      </c>
      <c r="B451" s="8" t="s">
        <v>36</v>
      </c>
      <c r="C451" s="8">
        <v>2022</v>
      </c>
      <c r="D451" s="18" t="str">
        <f>MID(Tabla111[[#This Row],[NO. CONSECUTIVO HALLAZGO
(CÓD. ICBF)]],1,9)</f>
        <v>AF-CGR-20</v>
      </c>
      <c r="E451" s="8" t="s">
        <v>253</v>
      </c>
      <c r="F451" s="8" t="s">
        <v>653</v>
      </c>
      <c r="G451"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451"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451" s="9" t="s">
        <v>662</v>
      </c>
      <c r="J451" s="19" t="str">
        <f>MID(Tabla111[[#This Row],[ACCIÓN DE MEJORA]],1,390)</f>
        <v>Acompañamiento a la supervisión de contratos de la Dirección de Gestión Humana, con el fin de garantizar el correcto desarrollo de las estapas contractuales en SECOP</v>
      </c>
      <c r="K451" s="43" t="str">
        <f>MID(Tabla111[[#This Row],[ACTIVIDADES / DESCRIPCIÓN]],1,390)</f>
        <v>Sensibilización a los supervisores y apoyos a la supervisión  sobre la Guia de Informe de Supervisión</v>
      </c>
      <c r="L451" s="44" t="str">
        <f>MID(Tabla111[[#This Row],[UNIDAD DE MEDIDA]],1,9)</f>
        <v>Acta de R</v>
      </c>
      <c r="M451" s="193">
        <v>1</v>
      </c>
      <c r="N451" s="197">
        <v>45170</v>
      </c>
      <c r="O451" s="197">
        <v>45199</v>
      </c>
      <c r="P451" s="8">
        <f t="shared" si="32"/>
        <v>4.0999999999999996</v>
      </c>
      <c r="Q451" s="166"/>
      <c r="R451" s="167">
        <f t="shared" si="33"/>
        <v>0</v>
      </c>
      <c r="S451" s="8">
        <f t="shared" si="34"/>
        <v>0</v>
      </c>
      <c r="T451" s="8">
        <f t="shared" si="30"/>
        <v>0</v>
      </c>
      <c r="U451" s="8">
        <f t="shared" si="31"/>
        <v>0</v>
      </c>
      <c r="V451" s="168"/>
      <c r="W451" s="9"/>
      <c r="X451" s="9"/>
    </row>
    <row r="452" spans="1:24" ht="106.5" customHeight="1">
      <c r="A452" s="8" t="s">
        <v>25</v>
      </c>
      <c r="B452" s="8" t="s">
        <v>36</v>
      </c>
      <c r="C452" s="8">
        <v>2022</v>
      </c>
      <c r="D452" s="18" t="str">
        <f>MID(Tabla111[[#This Row],[NO. CONSECUTIVO HALLAZGO
(CÓD. ICBF)]],1,9)</f>
        <v>AF-CGR-20</v>
      </c>
      <c r="E452" s="8" t="s">
        <v>253</v>
      </c>
      <c r="F452" s="8" t="s">
        <v>653</v>
      </c>
      <c r="G452"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452"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452" s="9" t="s">
        <v>662</v>
      </c>
      <c r="J452" s="19" t="str">
        <f>MID(Tabla111[[#This Row],[ACCIÓN DE MEJORA]],1,390)</f>
        <v>Acompañamiento a la supervisión de contratos de la Dirección de Gestión Humana, con el fin de garantizar el correcto desarrollo de las estapas contractuales en SECOP</v>
      </c>
      <c r="K452" s="43" t="str">
        <f>MID(Tabla111[[#This Row],[ACTIVIDADES / DESCRIPCIÓN]],1,390)</f>
        <v>Informe  de seguimiento</v>
      </c>
      <c r="L452" s="44" t="str">
        <f>MID(Tabla111[[#This Row],[UNIDAD DE MEDIDA]],1,9)</f>
        <v>Informe b</v>
      </c>
      <c r="M452" s="193">
        <v>6</v>
      </c>
      <c r="N452" s="197">
        <v>45170</v>
      </c>
      <c r="O452" s="197">
        <v>45534</v>
      </c>
      <c r="P452" s="8">
        <f t="shared" si="32"/>
        <v>52</v>
      </c>
      <c r="Q452" s="166"/>
      <c r="R452" s="167">
        <f t="shared" si="33"/>
        <v>0</v>
      </c>
      <c r="S452" s="8">
        <f t="shared" si="34"/>
        <v>0</v>
      </c>
      <c r="T452" s="8">
        <f t="shared" si="30"/>
        <v>0</v>
      </c>
      <c r="U452" s="8">
        <f t="shared" si="31"/>
        <v>0</v>
      </c>
      <c r="V452" s="168"/>
      <c r="W452" s="9"/>
      <c r="X452" s="9"/>
    </row>
    <row r="453" spans="1:24" ht="106.5" customHeight="1">
      <c r="A453" s="8" t="s">
        <v>25</v>
      </c>
      <c r="B453" s="8" t="s">
        <v>36</v>
      </c>
      <c r="C453" s="8">
        <v>2022</v>
      </c>
      <c r="D453" s="18" t="str">
        <f>MID(Tabla111[[#This Row],[NO. CONSECUTIVO HALLAZGO
(CÓD. ICBF)]],1,9)</f>
        <v>AF-CGR-20</v>
      </c>
      <c r="E453" s="8" t="s">
        <v>253</v>
      </c>
      <c r="F453" s="8" t="s">
        <v>653</v>
      </c>
      <c r="G453" s="19" t="str">
        <f>MID(Tabla111[[#This Row],[DESCRIPCIÓN DEL HALLAZGO]],1,390)</f>
        <v>Hallazgo N° 45. Publicidad en el sistema electrónico de contratación pública SECOP II (D) (Dirección General)
Revisada la información de los contratos de aporte del ICBF en el portal web del Sistema Electrónico de Contratación Pública SECOP II, se evidenció que el ICBF no realizó la publicación de algunos documentos propios de las etapas de contratación que a continuación se señalan, om</v>
      </c>
      <c r="H453" s="19" t="str">
        <f>MID(Tabla111[[#This Row],[CAUSA DEL HALLAZGO]],1,390)</f>
        <v>Esta situación obedece a debilidades en las labores de supervisión así como a la falta de aplicación de mecanismos de control interno que ofrezcan confiabilidad y transparencia sobre la información soporte de la ejecución de los contratos celebrados por parte del ICBF, a las formalidades de los procesos contractuales en lo relacionado con el cumplimiento de la normatividad contractual vi</v>
      </c>
      <c r="I453" s="9" t="s">
        <v>662</v>
      </c>
      <c r="J453" s="19" t="str">
        <f>MID(Tabla111[[#This Row],[ACCIÓN DE MEJORA]],1,390)</f>
        <v>Acompañamiento a la supervisión de contratos de la Dirección de Gestión Humana, con el fin de garantizar el correcto desarrollo de las estapas contractuales en SECOP</v>
      </c>
      <c r="K453" s="43" t="str">
        <f>MID(Tabla111[[#This Row],[ACTIVIDADES / DESCRIPCIÓN]],1,390)</f>
        <v>Informe final</v>
      </c>
      <c r="L453" s="44" t="str">
        <f>MID(Tabla111[[#This Row],[UNIDAD DE MEDIDA]],1,9)</f>
        <v xml:space="preserve">Informe </v>
      </c>
      <c r="M453" s="193">
        <v>1</v>
      </c>
      <c r="N453" s="197">
        <v>45505</v>
      </c>
      <c r="O453" s="197">
        <v>45534</v>
      </c>
      <c r="P453" s="8">
        <f t="shared" si="32"/>
        <v>4.0999999999999996</v>
      </c>
      <c r="Q453" s="166"/>
      <c r="R453" s="167">
        <f t="shared" si="33"/>
        <v>0</v>
      </c>
      <c r="S453" s="8">
        <f t="shared" si="34"/>
        <v>0</v>
      </c>
      <c r="T453" s="8">
        <f t="shared" si="30"/>
        <v>0</v>
      </c>
      <c r="U453" s="8">
        <f t="shared" si="31"/>
        <v>0</v>
      </c>
      <c r="V453" s="168"/>
      <c r="W453" s="9"/>
      <c r="X453" s="9"/>
    </row>
    <row r="454" spans="1:24" ht="36" customHeight="1">
      <c r="G454" s="38">
        <f>+COUNTA(Tabla1117[DESCRIPCIÓN DEL HALLAZGO])</f>
        <v>443</v>
      </c>
      <c r="P454" s="169">
        <f>+SUBTOTAL(9,Tabla1117[PLAZO EN SEMANAS])</f>
        <v>8820.2000000000007</v>
      </c>
      <c r="R454" s="169"/>
      <c r="S454" s="169">
        <f>+SUBTOTAL(9,Tabla1117[Puntaje logrado por las metas (POMi)])</f>
        <v>0</v>
      </c>
      <c r="T454" s="169">
        <f>+SUBTOTAL(9,Tabla1117[Puntaje obtenido por las metas (POMVi)  ])</f>
        <v>0</v>
      </c>
      <c r="U454" s="169">
        <f>+SUBTOTAL(9,Tabla1117[Puntaje atribuido a metas vencidas (PAMVi)])</f>
        <v>0</v>
      </c>
    </row>
    <row r="455" spans="1:24" ht="106.5" customHeight="1"/>
    <row r="456" spans="1:24" ht="25.5" customHeight="1">
      <c r="Q456" s="170"/>
      <c r="R456" s="171"/>
      <c r="S456" s="171"/>
      <c r="T456" s="171"/>
      <c r="U456" s="172"/>
    </row>
    <row r="457" spans="1:24" ht="25.5" customHeight="1">
      <c r="Q457" s="173" t="s">
        <v>1252</v>
      </c>
      <c r="R457" s="174"/>
      <c r="S457" s="175" t="s">
        <v>1253</v>
      </c>
      <c r="T457" s="175"/>
      <c r="U457" s="176" t="str">
        <f>IF(U454&gt;0, (T454/U454),"N/A")</f>
        <v>N/A</v>
      </c>
    </row>
    <row r="458" spans="1:24" ht="25.5" customHeight="1">
      <c r="Q458" s="177"/>
      <c r="R458" s="174"/>
      <c r="S458" s="175"/>
      <c r="T458" s="175"/>
      <c r="U458" s="178"/>
    </row>
    <row r="459" spans="1:24" ht="25.5" customHeight="1">
      <c r="Q459" s="179" t="s">
        <v>1254</v>
      </c>
      <c r="R459" s="180"/>
      <c r="S459" s="174" t="s">
        <v>1255</v>
      </c>
      <c r="T459" s="180"/>
      <c r="U459" s="176">
        <f>+S454/P454</f>
        <v>0</v>
      </c>
    </row>
    <row r="460" spans="1:24" ht="25.5" customHeight="1">
      <c r="Q460" s="181"/>
      <c r="R460" s="182"/>
      <c r="S460" s="182"/>
      <c r="T460" s="182"/>
      <c r="U460" s="183"/>
    </row>
    <row r="461" spans="1:24" ht="106.5" customHeight="1"/>
    <row r="462" spans="1:24" ht="106.5" customHeight="1"/>
    <row r="463" spans="1:24" ht="106.5" customHeight="1"/>
    <row r="464" spans="1:24" ht="106.5" customHeight="1"/>
    <row r="465" ht="106.5" customHeight="1"/>
    <row r="466" ht="106.5" customHeight="1"/>
    <row r="467" ht="106.5" customHeight="1"/>
    <row r="468" ht="106.5" customHeight="1"/>
    <row r="469" ht="106.5" customHeight="1"/>
    <row r="470" ht="106.5" customHeight="1"/>
    <row r="471" ht="106.5" customHeight="1"/>
    <row r="472" ht="106.5" customHeight="1"/>
    <row r="473" ht="106.5" customHeight="1"/>
    <row r="474" ht="106.5" customHeight="1"/>
    <row r="475" ht="106.5" customHeight="1"/>
    <row r="476" ht="106.5" customHeight="1"/>
    <row r="477" ht="106.5" customHeight="1"/>
    <row r="478" ht="106.5" customHeight="1"/>
    <row r="479" ht="106.5" customHeight="1"/>
    <row r="480" ht="106.5" customHeight="1"/>
    <row r="481" ht="106.5" customHeight="1"/>
    <row r="482" ht="106.5" customHeight="1"/>
    <row r="483" ht="106.5" customHeight="1"/>
    <row r="484" ht="106.5" customHeight="1"/>
    <row r="485" ht="106.5" customHeight="1"/>
    <row r="486" ht="106.5" customHeight="1"/>
    <row r="487" ht="106.5" customHeight="1"/>
    <row r="488" ht="106.5" customHeight="1"/>
    <row r="489" ht="106.5" customHeight="1"/>
    <row r="490" ht="106.5" customHeight="1"/>
    <row r="491" ht="106.5" customHeight="1"/>
    <row r="492" ht="106.5" customHeight="1"/>
    <row r="493" ht="106.5" customHeight="1"/>
    <row r="494" ht="106.5" customHeight="1"/>
    <row r="495" ht="106.5" customHeight="1"/>
    <row r="496" ht="106.5" customHeight="1"/>
    <row r="497" ht="106.5" customHeight="1"/>
    <row r="498" ht="106.5" customHeight="1"/>
    <row r="499" ht="106.5" customHeight="1"/>
    <row r="500" ht="106.5" customHeight="1"/>
    <row r="501" ht="106.5" customHeight="1"/>
    <row r="502" ht="106.5" customHeight="1"/>
    <row r="503" ht="106.5" customHeight="1"/>
    <row r="504" ht="106.5" customHeight="1"/>
    <row r="505" ht="106.5" customHeight="1"/>
    <row r="506" ht="106.5" customHeight="1"/>
    <row r="507" ht="106.5" customHeight="1"/>
    <row r="508" ht="106.5" customHeight="1"/>
    <row r="509" ht="30" customHeight="1"/>
    <row r="510" ht="30" customHeight="1"/>
    <row r="511" ht="30" customHeight="1"/>
    <row r="512" ht="30" customHeight="1"/>
    <row r="513" ht="30" customHeight="1"/>
    <row r="514" ht="30" customHeight="1"/>
    <row r="515" ht="30" customHeight="1"/>
    <row r="516" ht="409.5" customHeight="1"/>
    <row r="517" ht="409.5" customHeight="1"/>
    <row r="518" ht="409.5" customHeight="1"/>
    <row r="519" ht="409.5" customHeight="1"/>
    <row r="520" ht="409.5" customHeight="1"/>
    <row r="521" ht="409.5" customHeight="1"/>
    <row r="522" ht="409.5" customHeight="1"/>
    <row r="523" ht="409.5" customHeight="1"/>
    <row r="524" ht="409.5" customHeight="1"/>
    <row r="525" ht="409.5" customHeight="1"/>
    <row r="526" ht="409.5" customHeight="1"/>
    <row r="527" ht="409.5" customHeight="1"/>
    <row r="528" ht="409.5" customHeight="1"/>
    <row r="529" ht="409.5" customHeight="1"/>
    <row r="530" ht="409.5" customHeight="1"/>
    <row r="531" ht="409.5" customHeight="1"/>
    <row r="532" ht="409.5" customHeight="1"/>
    <row r="533" ht="409.5" customHeight="1"/>
    <row r="534" ht="409.5" customHeight="1"/>
    <row r="535" ht="409.5" customHeight="1"/>
    <row r="536" ht="409.5" customHeight="1"/>
    <row r="537" ht="409.5" customHeight="1"/>
    <row r="538" ht="409.5" customHeight="1"/>
    <row r="539" ht="409.5" customHeight="1"/>
    <row r="540" ht="409.5" customHeight="1"/>
    <row r="541" ht="409.5" customHeight="1"/>
    <row r="542" ht="409.5" customHeight="1"/>
    <row r="543" ht="409.5" customHeight="1"/>
    <row r="544" ht="409.5" customHeight="1"/>
    <row r="545" ht="409.5" customHeight="1"/>
    <row r="546" ht="409.5" customHeight="1"/>
    <row r="547" ht="409.5" customHeight="1"/>
    <row r="548" ht="409.5" customHeight="1"/>
    <row r="549" ht="409.5" customHeight="1"/>
    <row r="550" ht="409.5" customHeight="1"/>
    <row r="551" ht="409.5" customHeight="1"/>
    <row r="552" ht="409.5" customHeight="1"/>
    <row r="553" ht="409.5" customHeight="1"/>
    <row r="554" ht="409.5" customHeight="1"/>
    <row r="555" ht="409.5" customHeight="1"/>
    <row r="556" ht="409.5" customHeight="1"/>
    <row r="557" ht="409.5" customHeight="1"/>
    <row r="558" ht="409.5" customHeight="1"/>
    <row r="559" ht="409.5" customHeight="1"/>
    <row r="560" ht="409.5" customHeight="1"/>
    <row r="561" ht="409.5" customHeight="1"/>
    <row r="562" ht="409.5" customHeight="1"/>
    <row r="563" ht="409.5" customHeight="1"/>
    <row r="564" ht="409.5" customHeight="1"/>
    <row r="565" ht="409.5" customHeight="1"/>
    <row r="566" ht="409.5" customHeight="1"/>
    <row r="567" ht="409.5" customHeight="1"/>
    <row r="568" ht="409.5" customHeight="1"/>
    <row r="569" ht="409.5" customHeight="1"/>
    <row r="570" ht="409.5" customHeight="1"/>
    <row r="571" ht="409.5" customHeight="1"/>
    <row r="572" ht="409.5" customHeight="1"/>
    <row r="573" ht="409.5" customHeight="1"/>
    <row r="574" ht="409.5" customHeight="1"/>
    <row r="575" ht="409.5" customHeight="1"/>
    <row r="576" ht="409.5" customHeight="1"/>
    <row r="577" ht="409.5" customHeight="1"/>
    <row r="578" ht="409.5" customHeight="1"/>
    <row r="579" ht="409.5" customHeight="1"/>
    <row r="580" ht="409.5" customHeight="1"/>
    <row r="581" ht="409.5" customHeight="1"/>
    <row r="582" ht="409.5" customHeight="1"/>
    <row r="583" ht="409.5" customHeight="1"/>
    <row r="584" ht="409.5" customHeight="1"/>
    <row r="585" ht="409.5" customHeight="1"/>
    <row r="586" ht="409.5" customHeight="1"/>
    <row r="587" ht="409.5" customHeight="1"/>
    <row r="588" ht="409.5" customHeight="1"/>
    <row r="589" ht="409.5" customHeight="1"/>
    <row r="590" ht="409.5" customHeight="1"/>
    <row r="591" ht="409.5" customHeight="1"/>
    <row r="592" ht="409.5" customHeight="1"/>
    <row r="593" ht="409.5" customHeight="1"/>
    <row r="594" ht="409.5" customHeight="1"/>
    <row r="595" ht="409.5" customHeight="1"/>
    <row r="596" ht="409.5" customHeight="1"/>
    <row r="597" ht="409.5" customHeight="1"/>
    <row r="598" ht="409.5" customHeight="1"/>
    <row r="599" ht="409.5" customHeight="1"/>
    <row r="600" ht="409.5" customHeight="1"/>
    <row r="601" ht="409.5" customHeight="1"/>
    <row r="602" ht="409.5" customHeight="1"/>
    <row r="603" ht="409.5" customHeight="1"/>
    <row r="604" ht="409.5" customHeight="1"/>
    <row r="605" ht="409.5" customHeight="1"/>
    <row r="606" ht="409.5" customHeight="1"/>
    <row r="607" ht="409.5" customHeight="1"/>
    <row r="608" ht="409.5" customHeight="1"/>
    <row r="609" ht="409.5" customHeight="1"/>
    <row r="610" ht="409.5" customHeight="1"/>
    <row r="611" ht="409.5" customHeight="1"/>
    <row r="612" ht="409.5" customHeight="1"/>
    <row r="613" ht="409.5" customHeight="1"/>
    <row r="614" ht="409.5" customHeight="1"/>
    <row r="615" ht="409.5" customHeight="1"/>
    <row r="616" ht="409.5" customHeight="1"/>
    <row r="617" ht="409.5" customHeight="1"/>
    <row r="618" ht="409.5" customHeight="1"/>
    <row r="619" ht="409.5" customHeight="1"/>
    <row r="620" ht="409.5" customHeight="1"/>
    <row r="621" ht="409.5" customHeight="1"/>
    <row r="622" ht="409.5" customHeight="1"/>
    <row r="623" ht="409.5" customHeight="1"/>
    <row r="624" ht="409.5" customHeight="1"/>
    <row r="625" ht="409.5" customHeight="1"/>
    <row r="626" ht="409.5" customHeight="1"/>
    <row r="627" ht="409.5" customHeight="1"/>
    <row r="628" ht="409.5" customHeight="1"/>
    <row r="629" ht="409.5" customHeight="1"/>
    <row r="630" ht="409.5" customHeight="1"/>
    <row r="631" ht="409.5" customHeight="1"/>
    <row r="632" ht="409.5" customHeight="1"/>
    <row r="633" ht="409.5" customHeight="1"/>
    <row r="634" ht="409.5" customHeight="1"/>
    <row r="635" ht="409.5" customHeight="1"/>
    <row r="636" ht="409.5" customHeight="1"/>
    <row r="637" ht="409.5" customHeight="1"/>
    <row r="638" ht="409.5" customHeight="1"/>
    <row r="639" ht="409.5" customHeight="1"/>
    <row r="640" ht="409.5" customHeight="1"/>
    <row r="641" ht="409.5" customHeight="1"/>
    <row r="642" ht="409.5" customHeight="1"/>
    <row r="643" ht="409.5" customHeight="1"/>
    <row r="644" ht="409.5" customHeight="1"/>
    <row r="645" ht="409.5" customHeight="1"/>
    <row r="646" ht="409.5" customHeight="1"/>
    <row r="647" ht="409.5" customHeight="1"/>
    <row r="648" ht="409.5" customHeight="1"/>
    <row r="649" ht="409.5" customHeight="1"/>
    <row r="650" ht="409.5" customHeight="1"/>
    <row r="651" ht="409.5" customHeight="1"/>
    <row r="652" ht="409.5" customHeight="1"/>
    <row r="653" ht="409.5" customHeight="1"/>
    <row r="654" ht="409.5" customHeight="1"/>
    <row r="655" ht="409.5" customHeight="1"/>
    <row r="656" ht="409.5" customHeight="1"/>
    <row r="657" ht="409.5" customHeight="1"/>
    <row r="658" ht="409.5" customHeight="1"/>
    <row r="659" ht="409.5" customHeight="1"/>
    <row r="660" ht="409.5" customHeight="1"/>
    <row r="661" ht="409.5" customHeight="1"/>
    <row r="662" ht="409.5" customHeight="1"/>
    <row r="663" ht="409.5" customHeight="1"/>
    <row r="664" ht="409.5" customHeight="1"/>
    <row r="665" ht="409.5" customHeight="1"/>
    <row r="666" ht="409.5" customHeight="1"/>
    <row r="667" ht="409.5" customHeight="1"/>
    <row r="668" ht="409.5" customHeight="1"/>
    <row r="669" ht="409.5" customHeight="1"/>
    <row r="670" ht="409.5" customHeight="1"/>
    <row r="671" ht="409.5" customHeight="1"/>
    <row r="672" ht="409.5" customHeight="1"/>
    <row r="673" ht="409.5" customHeight="1"/>
    <row r="674" ht="409.5" customHeight="1"/>
    <row r="675" ht="409.5" customHeight="1"/>
    <row r="676" ht="409.5" customHeight="1"/>
    <row r="677" ht="409.5" customHeight="1"/>
    <row r="678" ht="409.5" customHeight="1"/>
    <row r="679" ht="409.5" customHeight="1"/>
    <row r="680" ht="409.5" customHeight="1"/>
    <row r="681" ht="409.5" customHeight="1"/>
    <row r="682" ht="409.5" customHeight="1"/>
    <row r="683" ht="409.5" customHeight="1"/>
    <row r="684" ht="409.5" customHeight="1"/>
    <row r="685" ht="409.5" customHeight="1"/>
    <row r="686" ht="409.5" customHeight="1"/>
    <row r="687" ht="409.5" customHeight="1"/>
    <row r="688" ht="409.5" customHeight="1"/>
    <row r="689" ht="409.5" customHeight="1"/>
    <row r="690" ht="409.5" customHeight="1"/>
    <row r="691" ht="409.5" customHeight="1"/>
    <row r="692" ht="409.5" customHeight="1"/>
    <row r="693" ht="409.5" customHeight="1"/>
    <row r="694" ht="409.5" customHeight="1"/>
    <row r="695" ht="409.5" customHeight="1"/>
    <row r="696" ht="409.5" customHeight="1"/>
    <row r="697" ht="409.5" customHeight="1"/>
    <row r="698" ht="409.5" customHeight="1"/>
    <row r="699" ht="409.5" customHeight="1"/>
    <row r="700" ht="409.5" customHeight="1"/>
    <row r="701" ht="409.5" customHeight="1"/>
    <row r="702" ht="409.5" customHeight="1"/>
    <row r="703" ht="409.5" customHeight="1"/>
    <row r="704" ht="409.5" customHeight="1"/>
    <row r="705" ht="409.5" customHeight="1"/>
    <row r="706" ht="409.5" customHeight="1"/>
    <row r="707" ht="409.5" customHeight="1"/>
    <row r="708" ht="409.5" customHeight="1"/>
    <row r="709" ht="409.5" customHeight="1"/>
    <row r="710" ht="409.5" customHeight="1"/>
    <row r="711" ht="409.5" customHeight="1"/>
    <row r="712" ht="409.5" customHeight="1"/>
    <row r="713" ht="409.5" customHeight="1"/>
    <row r="714" ht="409.5" customHeight="1"/>
    <row r="715" ht="409.5" customHeight="1"/>
    <row r="716" ht="409.5" customHeight="1"/>
    <row r="717" ht="409.5" customHeight="1"/>
    <row r="718" ht="409.5" customHeight="1"/>
    <row r="719" ht="409.5" customHeight="1"/>
    <row r="720" ht="409.5" customHeight="1"/>
    <row r="721" ht="409.5" customHeight="1"/>
    <row r="722" ht="409.5" customHeight="1"/>
    <row r="723" ht="409.5" customHeight="1"/>
    <row r="724" ht="409.5" customHeight="1"/>
    <row r="725" ht="409.5" customHeight="1"/>
    <row r="726" ht="409.5" customHeight="1"/>
    <row r="727" ht="409.5" customHeight="1"/>
    <row r="728" ht="409.5" customHeight="1"/>
    <row r="729" ht="409.5" customHeight="1"/>
    <row r="730" ht="409.5" customHeight="1"/>
    <row r="731" ht="409.5" customHeight="1"/>
    <row r="732" ht="409.5" customHeight="1"/>
    <row r="733" ht="409.5" customHeight="1"/>
    <row r="734" ht="409.5" customHeight="1"/>
    <row r="735" ht="409.5" customHeight="1"/>
    <row r="736" ht="409.5" customHeight="1"/>
    <row r="737" ht="409.5" customHeight="1"/>
    <row r="738" ht="409.5" customHeight="1"/>
    <row r="739" ht="409.5" customHeight="1"/>
    <row r="740" ht="409.5" customHeight="1"/>
    <row r="741" ht="409.5" customHeight="1"/>
    <row r="742" ht="409.5" customHeight="1"/>
    <row r="743" ht="409.5" customHeight="1"/>
    <row r="744" ht="409.5" customHeight="1"/>
    <row r="745" ht="409.5" customHeight="1"/>
    <row r="746" ht="409.5" customHeight="1"/>
    <row r="747" ht="409.5" customHeight="1"/>
    <row r="748" ht="409.5" customHeight="1"/>
    <row r="749" ht="409.5" customHeight="1"/>
    <row r="750" ht="409.5" customHeight="1"/>
    <row r="751" ht="409.5" customHeight="1"/>
    <row r="752" ht="409.5" customHeight="1"/>
    <row r="753" ht="409.5" customHeight="1"/>
    <row r="754" ht="409.5" customHeight="1"/>
    <row r="755" ht="409.5" customHeight="1"/>
    <row r="756" ht="409.5" customHeight="1"/>
    <row r="757" ht="409.5" customHeight="1"/>
    <row r="758" ht="409.5" customHeight="1"/>
    <row r="759" ht="409.5" customHeight="1"/>
    <row r="760" ht="409.5" customHeight="1"/>
    <row r="761" ht="409.5" customHeight="1"/>
    <row r="762" ht="409.5" customHeight="1"/>
    <row r="763" ht="409.5" customHeight="1"/>
    <row r="764" ht="409.5" customHeight="1"/>
    <row r="765" ht="409.5" customHeight="1"/>
    <row r="766" ht="409.5" customHeight="1"/>
    <row r="767" ht="409.5" customHeight="1"/>
    <row r="768" ht="409.5" customHeight="1"/>
    <row r="769" ht="409.5" customHeight="1"/>
    <row r="770" ht="409.5" customHeight="1"/>
    <row r="771" ht="409.5" customHeight="1"/>
    <row r="772" ht="409.5" customHeight="1"/>
    <row r="773" ht="409.5" customHeight="1"/>
    <row r="774" ht="409.5" customHeight="1"/>
    <row r="775" ht="409.5" customHeight="1"/>
    <row r="776" ht="409.5" customHeight="1"/>
    <row r="777" ht="409.5" customHeight="1"/>
    <row r="778" ht="409.5" customHeight="1"/>
    <row r="779" ht="409.5" customHeight="1"/>
    <row r="780" ht="409.5" customHeight="1"/>
    <row r="781" ht="409.5" customHeight="1"/>
    <row r="782" ht="409.5" customHeight="1"/>
    <row r="783" ht="409.5" customHeight="1"/>
    <row r="784" ht="409.5" customHeight="1"/>
    <row r="785" ht="409.5" customHeight="1"/>
    <row r="786" ht="409.5" customHeight="1"/>
    <row r="787" ht="409.5" customHeight="1"/>
    <row r="788" ht="409.5" customHeight="1"/>
    <row r="789" ht="409.5" customHeight="1"/>
    <row r="790" ht="409.5" customHeight="1"/>
    <row r="791" ht="409.5" customHeight="1"/>
    <row r="792" ht="409.5" customHeight="1"/>
    <row r="793" ht="409.5" customHeight="1"/>
    <row r="794" ht="409.5" customHeight="1"/>
    <row r="795" ht="409.5" customHeight="1"/>
    <row r="796" ht="409.5" customHeight="1"/>
    <row r="797" ht="409.5" customHeight="1"/>
    <row r="798" ht="409.5" customHeight="1"/>
    <row r="799" ht="409.5" customHeight="1"/>
    <row r="800" ht="409.5" customHeight="1"/>
    <row r="801" ht="409.5" customHeight="1"/>
    <row r="802" ht="409.5" customHeight="1"/>
    <row r="803" ht="409.5" customHeight="1"/>
    <row r="804" ht="409.5" customHeight="1"/>
    <row r="805" ht="409.5" customHeight="1"/>
    <row r="806" ht="409.5" customHeight="1"/>
    <row r="807" ht="409.5" customHeight="1"/>
    <row r="808" ht="409.5" customHeight="1"/>
    <row r="809" ht="409.5" customHeight="1"/>
    <row r="810" ht="409.5" customHeight="1"/>
    <row r="811" ht="409.5" customHeight="1"/>
    <row r="812" ht="409.5" customHeight="1"/>
    <row r="813" ht="409.5" customHeight="1"/>
    <row r="814" ht="409.5" customHeight="1"/>
    <row r="815" ht="409.5" customHeight="1"/>
    <row r="816" ht="409.5" customHeight="1"/>
    <row r="817" ht="409.5" customHeight="1"/>
    <row r="818" ht="409.5" customHeight="1"/>
    <row r="819" ht="409.5" customHeight="1"/>
    <row r="820" ht="409.5" customHeight="1"/>
    <row r="821" ht="409.5" customHeight="1"/>
    <row r="822" ht="409.5" customHeight="1"/>
    <row r="823" ht="409.5" customHeight="1"/>
    <row r="824" ht="409.5" customHeight="1"/>
    <row r="825" ht="409.5" customHeight="1"/>
    <row r="826" ht="409.5" customHeight="1"/>
    <row r="827" ht="409.5" customHeight="1"/>
    <row r="828" ht="409.5" customHeight="1"/>
    <row r="829" ht="409.5" customHeight="1"/>
    <row r="830" ht="409.5" customHeight="1"/>
    <row r="831" ht="409.5" customHeight="1"/>
    <row r="832" ht="409.5" customHeight="1"/>
    <row r="833" ht="409.5" customHeight="1"/>
    <row r="834" ht="409.5" customHeight="1"/>
    <row r="835" ht="409.5" customHeight="1"/>
    <row r="836" ht="409.5" customHeight="1"/>
    <row r="837" ht="409.5" customHeight="1"/>
    <row r="838" ht="409.5" customHeight="1"/>
    <row r="839" ht="409.5" customHeight="1"/>
    <row r="840" ht="409.5" customHeight="1"/>
    <row r="841" ht="409.5" customHeight="1"/>
    <row r="842" ht="409.5" customHeight="1"/>
    <row r="843" ht="409.5" customHeight="1"/>
    <row r="844" ht="409.5" customHeight="1"/>
    <row r="845" ht="409.5" customHeight="1"/>
    <row r="846" ht="409.5" customHeight="1"/>
    <row r="847" ht="409.5" customHeight="1"/>
    <row r="848" ht="409.5" customHeight="1"/>
    <row r="849" ht="409.5" customHeight="1"/>
    <row r="850" ht="409.5" customHeight="1"/>
    <row r="851" ht="409.5" customHeight="1"/>
    <row r="852" ht="409.5" customHeight="1"/>
    <row r="853" ht="409.5" customHeight="1"/>
    <row r="854" ht="409.5" customHeight="1"/>
    <row r="855" ht="409.5" customHeight="1"/>
    <row r="856" ht="409.5" customHeight="1"/>
    <row r="857" ht="409.5" customHeight="1"/>
    <row r="858" ht="409.5" customHeight="1"/>
    <row r="859" ht="409.5" customHeight="1"/>
    <row r="860" ht="409.5" customHeight="1"/>
    <row r="861" ht="409.5" customHeight="1"/>
    <row r="862" ht="409.5" customHeight="1"/>
    <row r="863" ht="409.5" customHeight="1"/>
    <row r="864" ht="409.5" customHeight="1"/>
    <row r="865" ht="409.5" customHeight="1"/>
    <row r="866" ht="409.5" customHeight="1"/>
    <row r="867" ht="409.5" customHeight="1"/>
    <row r="868" ht="409.5" customHeight="1"/>
    <row r="869" ht="409.5" customHeight="1"/>
    <row r="870" ht="409.5" customHeight="1"/>
    <row r="871" ht="409.5" customHeight="1"/>
    <row r="872" ht="409.5" customHeight="1"/>
    <row r="873" ht="409.5" customHeight="1"/>
    <row r="874" ht="409.5" customHeight="1"/>
    <row r="875" ht="409.5" customHeight="1"/>
    <row r="876" ht="409.5" customHeight="1"/>
    <row r="877" ht="409.5" customHeight="1"/>
    <row r="878" ht="409.5" customHeight="1"/>
  </sheetData>
  <sheetProtection autoFilter="0"/>
  <protectedRanges>
    <protectedRange algorithmName="SHA-512" hashValue="PaOIfH9tU4letFFRfmQj9faW6mij536yJvFiDbndBhxe2C2VHY9x/JalfrMKy5n8UXKMmkFYD0q3xgunSbcdoA==" saltValue="ZCdUr4kioCoxHZIPRghQBw==" spinCount="100000" sqref="W11:X453" name="AUDITOR OCI"/>
  </protectedRanges>
  <mergeCells count="3">
    <mergeCell ref="B2:C2"/>
    <mergeCell ref="Q9:U9"/>
    <mergeCell ref="W9:X9"/>
  </mergeCells>
  <dataValidations disablePrompts="1" count="1">
    <dataValidation type="date" allowBlank="1" showInputMessage="1" showErrorMessage="1" sqref="B6" xr:uid="{CF16B3A1-F49A-4BCD-A610-3A418DCB93FE}">
      <formula1>44774</formula1>
      <formula2>45138</formula2>
    </dataValidation>
  </dataValidation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F257-E780-4F48-A21B-82BC79C8A958}">
  <dimension ref="A3:A213"/>
  <sheetViews>
    <sheetView workbookViewId="0">
      <selection activeCell="D33" sqref="D33"/>
    </sheetView>
  </sheetViews>
  <sheetFormatPr baseColWidth="10" defaultRowHeight="15"/>
  <cols>
    <col min="1" max="1" width="49.7109375" bestFit="1" customWidth="1"/>
  </cols>
  <sheetData>
    <row r="3" spans="1:1">
      <c r="A3" s="40" t="s">
        <v>267</v>
      </c>
    </row>
    <row r="4" spans="1:1">
      <c r="A4" s="41" t="s">
        <v>29</v>
      </c>
    </row>
    <row r="5" spans="1:1">
      <c r="A5" s="42" t="s">
        <v>117</v>
      </c>
    </row>
    <row r="6" spans="1:1">
      <c r="A6" s="42" t="s">
        <v>27</v>
      </c>
    </row>
    <row r="7" spans="1:1">
      <c r="A7" s="42" t="s">
        <v>207</v>
      </c>
    </row>
    <row r="8" spans="1:1">
      <c r="A8" s="42" t="s">
        <v>74</v>
      </c>
    </row>
    <row r="9" spans="1:1">
      <c r="A9" s="42" t="s">
        <v>252</v>
      </c>
    </row>
    <row r="10" spans="1:1">
      <c r="A10" s="42" t="s">
        <v>126</v>
      </c>
    </row>
    <row r="11" spans="1:1">
      <c r="A11" s="42" t="s">
        <v>137</v>
      </c>
    </row>
    <row r="12" spans="1:1">
      <c r="A12" s="42" t="s">
        <v>147</v>
      </c>
    </row>
    <row r="13" spans="1:1">
      <c r="A13" s="42" t="s">
        <v>157</v>
      </c>
    </row>
    <row r="14" spans="1:1">
      <c r="A14" s="42" t="s">
        <v>166</v>
      </c>
    </row>
    <row r="15" spans="1:1">
      <c r="A15" s="42" t="s">
        <v>176</v>
      </c>
    </row>
    <row r="16" spans="1:1">
      <c r="A16" s="42" t="s">
        <v>185</v>
      </c>
    </row>
    <row r="17" spans="1:1">
      <c r="A17" s="42" t="s">
        <v>37</v>
      </c>
    </row>
    <row r="18" spans="1:1">
      <c r="A18" s="42" t="s">
        <v>232</v>
      </c>
    </row>
    <row r="19" spans="1:1">
      <c r="A19" s="42" t="s">
        <v>242</v>
      </c>
    </row>
    <row r="20" spans="1:1">
      <c r="A20" s="42" t="s">
        <v>47</v>
      </c>
    </row>
    <row r="21" spans="1:1">
      <c r="A21" s="42" t="s">
        <v>61</v>
      </c>
    </row>
    <row r="22" spans="1:1">
      <c r="A22" s="42" t="s">
        <v>99</v>
      </c>
    </row>
    <row r="23" spans="1:1">
      <c r="A23" s="42" t="s">
        <v>108</v>
      </c>
    </row>
    <row r="24" spans="1:1">
      <c r="A24" s="42" t="s">
        <v>263</v>
      </c>
    </row>
    <row r="25" spans="1:1">
      <c r="A25" s="42" t="s">
        <v>86</v>
      </c>
    </row>
    <row r="26" spans="1:1">
      <c r="A26" s="42" t="s">
        <v>112</v>
      </c>
    </row>
    <row r="27" spans="1:1">
      <c r="A27" s="42" t="s">
        <v>193</v>
      </c>
    </row>
    <row r="28" spans="1:1">
      <c r="A28" s="41" t="s">
        <v>268</v>
      </c>
    </row>
    <row r="29" spans="1:1">
      <c r="A29" s="42" t="s">
        <v>268</v>
      </c>
    </row>
    <row r="30" spans="1:1">
      <c r="A30" s="41" t="s">
        <v>271</v>
      </c>
    </row>
    <row r="31" spans="1:1">
      <c r="A31" s="42" t="s">
        <v>207</v>
      </c>
    </row>
    <row r="32" spans="1:1">
      <c r="A32" s="42" t="s">
        <v>47</v>
      </c>
    </row>
    <row r="33" spans="1:1">
      <c r="A33" s="42" t="s">
        <v>263</v>
      </c>
    </row>
    <row r="34" spans="1:1">
      <c r="A34" s="42" t="s">
        <v>284</v>
      </c>
    </row>
    <row r="35" spans="1:1">
      <c r="A35" s="42" t="s">
        <v>293</v>
      </c>
    </row>
    <row r="36" spans="1:1">
      <c r="A36" s="41" t="s">
        <v>312</v>
      </c>
    </row>
    <row r="37" spans="1:1">
      <c r="A37" s="42" t="s">
        <v>310</v>
      </c>
    </row>
    <row r="38" spans="1:1">
      <c r="A38" s="41" t="s">
        <v>324</v>
      </c>
    </row>
    <row r="39" spans="1:1">
      <c r="A39" s="42" t="s">
        <v>147</v>
      </c>
    </row>
    <row r="40" spans="1:1">
      <c r="A40" s="42" t="s">
        <v>185</v>
      </c>
    </row>
    <row r="41" spans="1:1">
      <c r="A41" s="42" t="s">
        <v>322</v>
      </c>
    </row>
    <row r="42" spans="1:1">
      <c r="A42" s="42" t="s">
        <v>347</v>
      </c>
    </row>
    <row r="43" spans="1:1">
      <c r="A43" s="42" t="s">
        <v>358</v>
      </c>
    </row>
    <row r="44" spans="1:1">
      <c r="A44" s="42" t="s">
        <v>366</v>
      </c>
    </row>
    <row r="45" spans="1:1">
      <c r="A45" s="42" t="s">
        <v>374</v>
      </c>
    </row>
    <row r="46" spans="1:1">
      <c r="A46" s="42" t="s">
        <v>383</v>
      </c>
    </row>
    <row r="47" spans="1:1">
      <c r="A47" s="42" t="s">
        <v>391</v>
      </c>
    </row>
    <row r="48" spans="1:1">
      <c r="A48" s="41" t="s">
        <v>398</v>
      </c>
    </row>
    <row r="49" spans="1:1">
      <c r="A49" s="42" t="s">
        <v>396</v>
      </c>
    </row>
    <row r="50" spans="1:1">
      <c r="A50" s="41" t="s">
        <v>406</v>
      </c>
    </row>
    <row r="51" spans="1:1">
      <c r="A51" s="42" t="s">
        <v>99</v>
      </c>
    </row>
    <row r="52" spans="1:1">
      <c r="A52" s="42" t="s">
        <v>310</v>
      </c>
    </row>
    <row r="53" spans="1:1">
      <c r="A53" s="42" t="s">
        <v>419</v>
      </c>
    </row>
    <row r="54" spans="1:1">
      <c r="A54" s="41" t="s">
        <v>444</v>
      </c>
    </row>
    <row r="55" spans="1:1">
      <c r="A55" s="42" t="s">
        <v>242</v>
      </c>
    </row>
    <row r="56" spans="1:1">
      <c r="A56" s="42" t="s">
        <v>310</v>
      </c>
    </row>
    <row r="57" spans="1:1">
      <c r="A57" s="41" t="s">
        <v>471</v>
      </c>
    </row>
    <row r="58" spans="1:1">
      <c r="A58" s="42" t="s">
        <v>366</v>
      </c>
    </row>
    <row r="59" spans="1:1">
      <c r="A59" s="42" t="s">
        <v>469</v>
      </c>
    </row>
    <row r="60" spans="1:1">
      <c r="A60" s="41" t="s">
        <v>485</v>
      </c>
    </row>
    <row r="61" spans="1:1">
      <c r="A61" s="42" t="s">
        <v>483</v>
      </c>
    </row>
    <row r="62" spans="1:1">
      <c r="A62" s="42" t="s">
        <v>495</v>
      </c>
    </row>
    <row r="63" spans="1:1">
      <c r="A63" s="42" t="s">
        <v>500</v>
      </c>
    </row>
    <row r="64" spans="1:1">
      <c r="A64" s="41" t="s">
        <v>506</v>
      </c>
    </row>
    <row r="65" spans="1:1">
      <c r="A65" s="42" t="s">
        <v>284</v>
      </c>
    </row>
    <row r="66" spans="1:1">
      <c r="A66" s="42" t="s">
        <v>366</v>
      </c>
    </row>
    <row r="67" spans="1:1">
      <c r="A67" s="41" t="s">
        <v>520</v>
      </c>
    </row>
    <row r="68" spans="1:1">
      <c r="A68" s="42" t="s">
        <v>207</v>
      </c>
    </row>
    <row r="69" spans="1:1">
      <c r="A69" s="42" t="s">
        <v>74</v>
      </c>
    </row>
    <row r="70" spans="1:1">
      <c r="A70" s="42" t="s">
        <v>126</v>
      </c>
    </row>
    <row r="71" spans="1:1">
      <c r="A71" s="42" t="s">
        <v>137</v>
      </c>
    </row>
    <row r="72" spans="1:1">
      <c r="A72" s="42" t="s">
        <v>147</v>
      </c>
    </row>
    <row r="73" spans="1:1">
      <c r="A73" s="42" t="s">
        <v>157</v>
      </c>
    </row>
    <row r="74" spans="1:1">
      <c r="A74" s="42" t="s">
        <v>166</v>
      </c>
    </row>
    <row r="75" spans="1:1">
      <c r="A75" s="42" t="s">
        <v>176</v>
      </c>
    </row>
    <row r="76" spans="1:1">
      <c r="A76" s="42" t="s">
        <v>185</v>
      </c>
    </row>
    <row r="77" spans="1:1">
      <c r="A77" s="42" t="s">
        <v>37</v>
      </c>
    </row>
    <row r="78" spans="1:1">
      <c r="A78" s="42" t="s">
        <v>232</v>
      </c>
    </row>
    <row r="79" spans="1:1">
      <c r="A79" s="42" t="s">
        <v>242</v>
      </c>
    </row>
    <row r="80" spans="1:1">
      <c r="A80" s="42" t="s">
        <v>284</v>
      </c>
    </row>
    <row r="81" spans="1:1">
      <c r="A81" s="42" t="s">
        <v>322</v>
      </c>
    </row>
    <row r="82" spans="1:1">
      <c r="A82" s="42" t="s">
        <v>358</v>
      </c>
    </row>
    <row r="83" spans="1:1">
      <c r="A83" s="42" t="s">
        <v>374</v>
      </c>
    </row>
    <row r="84" spans="1:1">
      <c r="A84" s="42" t="s">
        <v>483</v>
      </c>
    </row>
    <row r="85" spans="1:1">
      <c r="A85" s="42" t="s">
        <v>495</v>
      </c>
    </row>
    <row r="86" spans="1:1">
      <c r="A86" s="42" t="s">
        <v>500</v>
      </c>
    </row>
    <row r="87" spans="1:1">
      <c r="A87" s="42" t="s">
        <v>518</v>
      </c>
    </row>
    <row r="88" spans="1:1">
      <c r="A88" s="42" t="s">
        <v>529</v>
      </c>
    </row>
    <row r="89" spans="1:1">
      <c r="A89" s="42" t="s">
        <v>533</v>
      </c>
    </row>
    <row r="90" spans="1:1">
      <c r="A90" s="42" t="s">
        <v>537</v>
      </c>
    </row>
    <row r="91" spans="1:1">
      <c r="A91" s="42" t="s">
        <v>541</v>
      </c>
    </row>
    <row r="92" spans="1:1">
      <c r="A92" s="42" t="s">
        <v>591</v>
      </c>
    </row>
    <row r="93" spans="1:1">
      <c r="A93" s="42" t="s">
        <v>604</v>
      </c>
    </row>
    <row r="94" spans="1:1">
      <c r="A94" s="42" t="s">
        <v>627</v>
      </c>
    </row>
    <row r="95" spans="1:1">
      <c r="A95" s="42" t="s">
        <v>637</v>
      </c>
    </row>
    <row r="96" spans="1:1">
      <c r="A96" s="42" t="s">
        <v>647</v>
      </c>
    </row>
    <row r="97" spans="1:1">
      <c r="A97" s="41" t="s">
        <v>653</v>
      </c>
    </row>
    <row r="98" spans="1:1">
      <c r="A98" s="42" t="s">
        <v>207</v>
      </c>
    </row>
    <row r="99" spans="1:1">
      <c r="A99" s="42" t="s">
        <v>263</v>
      </c>
    </row>
    <row r="100" spans="1:1">
      <c r="A100" s="42" t="s">
        <v>293</v>
      </c>
    </row>
    <row r="101" spans="1:1">
      <c r="A101" s="41" t="s">
        <v>671</v>
      </c>
    </row>
    <row r="102" spans="1:1">
      <c r="A102" s="42" t="s">
        <v>47</v>
      </c>
    </row>
    <row r="103" spans="1:1">
      <c r="A103" s="42" t="s">
        <v>263</v>
      </c>
    </row>
    <row r="104" spans="1:1">
      <c r="A104" s="42" t="s">
        <v>284</v>
      </c>
    </row>
    <row r="105" spans="1:1">
      <c r="A105" s="42" t="s">
        <v>293</v>
      </c>
    </row>
    <row r="106" spans="1:1">
      <c r="A106" s="42" t="s">
        <v>669</v>
      </c>
    </row>
    <row r="107" spans="1:1">
      <c r="A107" s="41" t="s">
        <v>708</v>
      </c>
    </row>
    <row r="108" spans="1:1">
      <c r="A108" s="42" t="s">
        <v>112</v>
      </c>
    </row>
    <row r="109" spans="1:1">
      <c r="A109" s="42" t="s">
        <v>637</v>
      </c>
    </row>
    <row r="110" spans="1:1">
      <c r="A110" s="42" t="s">
        <v>647</v>
      </c>
    </row>
    <row r="111" spans="1:1">
      <c r="A111" s="42" t="s">
        <v>706</v>
      </c>
    </row>
    <row r="112" spans="1:1">
      <c r="A112" s="42" t="s">
        <v>724</v>
      </c>
    </row>
    <row r="113" spans="1:1">
      <c r="A113" s="42" t="s">
        <v>749</v>
      </c>
    </row>
    <row r="114" spans="1:1">
      <c r="A114" s="41" t="s">
        <v>761</v>
      </c>
    </row>
    <row r="115" spans="1:1">
      <c r="A115" s="42" t="s">
        <v>232</v>
      </c>
    </row>
    <row r="116" spans="1:1">
      <c r="A116" s="42" t="s">
        <v>263</v>
      </c>
    </row>
    <row r="117" spans="1:1">
      <c r="A117" s="42" t="s">
        <v>284</v>
      </c>
    </row>
    <row r="118" spans="1:1">
      <c r="A118" s="41" t="s">
        <v>772</v>
      </c>
    </row>
    <row r="119" spans="1:1">
      <c r="A119" s="42" t="s">
        <v>310</v>
      </c>
    </row>
    <row r="120" spans="1:1">
      <c r="A120" s="41" t="s">
        <v>781</v>
      </c>
    </row>
    <row r="121" spans="1:1">
      <c r="A121" s="42" t="s">
        <v>779</v>
      </c>
    </row>
    <row r="122" spans="1:1">
      <c r="A122" s="42" t="s">
        <v>790</v>
      </c>
    </row>
    <row r="123" spans="1:1">
      <c r="A123" s="42" t="s">
        <v>802</v>
      </c>
    </row>
    <row r="124" spans="1:1">
      <c r="A124" s="42" t="s">
        <v>810</v>
      </c>
    </row>
    <row r="125" spans="1:1">
      <c r="A125" s="42" t="s">
        <v>820</v>
      </c>
    </row>
    <row r="126" spans="1:1">
      <c r="A126" s="41" t="s">
        <v>822</v>
      </c>
    </row>
    <row r="127" spans="1:1">
      <c r="A127" s="42" t="s">
        <v>117</v>
      </c>
    </row>
    <row r="128" spans="1:1">
      <c r="A128" s="42" t="s">
        <v>126</v>
      </c>
    </row>
    <row r="129" spans="1:1">
      <c r="A129" s="42" t="s">
        <v>242</v>
      </c>
    </row>
    <row r="130" spans="1:1">
      <c r="A130" s="42" t="s">
        <v>604</v>
      </c>
    </row>
    <row r="131" spans="1:1">
      <c r="A131" s="41" t="s">
        <v>853</v>
      </c>
    </row>
    <row r="132" spans="1:1">
      <c r="A132" s="42" t="s">
        <v>604</v>
      </c>
    </row>
    <row r="133" spans="1:1">
      <c r="A133" s="42" t="s">
        <v>851</v>
      </c>
    </row>
    <row r="134" spans="1:1">
      <c r="A134" s="42" t="s">
        <v>869</v>
      </c>
    </row>
    <row r="135" spans="1:1">
      <c r="A135" s="41" t="s">
        <v>880</v>
      </c>
    </row>
    <row r="136" spans="1:1">
      <c r="A136" s="42" t="s">
        <v>207</v>
      </c>
    </row>
    <row r="137" spans="1:1">
      <c r="A137" s="42" t="s">
        <v>284</v>
      </c>
    </row>
    <row r="138" spans="1:1">
      <c r="A138" s="42" t="s">
        <v>347</v>
      </c>
    </row>
    <row r="139" spans="1:1">
      <c r="A139" s="41" t="s">
        <v>898</v>
      </c>
    </row>
    <row r="140" spans="1:1">
      <c r="A140" s="42" t="s">
        <v>242</v>
      </c>
    </row>
    <row r="141" spans="1:1">
      <c r="A141" s="42" t="s">
        <v>284</v>
      </c>
    </row>
    <row r="142" spans="1:1">
      <c r="A142" s="42" t="s">
        <v>347</v>
      </c>
    </row>
    <row r="143" spans="1:1">
      <c r="A143" s="42" t="s">
        <v>358</v>
      </c>
    </row>
    <row r="144" spans="1:1">
      <c r="A144" s="42" t="s">
        <v>366</v>
      </c>
    </row>
    <row r="145" spans="1:1">
      <c r="A145" s="42" t="s">
        <v>374</v>
      </c>
    </row>
    <row r="146" spans="1:1">
      <c r="A146" s="42" t="s">
        <v>383</v>
      </c>
    </row>
    <row r="147" spans="1:1">
      <c r="A147" s="42" t="s">
        <v>391</v>
      </c>
    </row>
    <row r="148" spans="1:1">
      <c r="A148" s="42" t="s">
        <v>396</v>
      </c>
    </row>
    <row r="149" spans="1:1">
      <c r="A149" s="42" t="s">
        <v>419</v>
      </c>
    </row>
    <row r="150" spans="1:1">
      <c r="A150" s="42" t="s">
        <v>469</v>
      </c>
    </row>
    <row r="151" spans="1:1">
      <c r="A151" s="42" t="s">
        <v>500</v>
      </c>
    </row>
    <row r="152" spans="1:1">
      <c r="A152" s="42" t="s">
        <v>627</v>
      </c>
    </row>
    <row r="153" spans="1:1">
      <c r="A153" s="42" t="s">
        <v>637</v>
      </c>
    </row>
    <row r="154" spans="1:1">
      <c r="A154" s="42" t="s">
        <v>647</v>
      </c>
    </row>
    <row r="155" spans="1:1">
      <c r="A155" s="42" t="s">
        <v>706</v>
      </c>
    </row>
    <row r="156" spans="1:1">
      <c r="A156" s="42" t="s">
        <v>724</v>
      </c>
    </row>
    <row r="157" spans="1:1">
      <c r="A157" s="42" t="s">
        <v>779</v>
      </c>
    </row>
    <row r="158" spans="1:1">
      <c r="A158" s="42" t="s">
        <v>802</v>
      </c>
    </row>
    <row r="159" spans="1:1">
      <c r="A159" s="42" t="s">
        <v>810</v>
      </c>
    </row>
    <row r="160" spans="1:1">
      <c r="A160" s="42" t="s">
        <v>820</v>
      </c>
    </row>
    <row r="161" spans="1:1">
      <c r="A161" s="42" t="s">
        <v>896</v>
      </c>
    </row>
    <row r="162" spans="1:1">
      <c r="A162" s="42" t="s">
        <v>967</v>
      </c>
    </row>
    <row r="163" spans="1:1">
      <c r="A163" s="42" t="s">
        <v>973</v>
      </c>
    </row>
    <row r="164" spans="1:1">
      <c r="A164" s="42" t="s">
        <v>981</v>
      </c>
    </row>
    <row r="165" spans="1:1">
      <c r="A165" s="42" t="s">
        <v>987</v>
      </c>
    </row>
    <row r="166" spans="1:1">
      <c r="A166" s="42" t="s">
        <v>997</v>
      </c>
    </row>
    <row r="167" spans="1:1">
      <c r="A167" s="42" t="s">
        <v>1004</v>
      </c>
    </row>
    <row r="168" spans="1:1">
      <c r="A168" s="42" t="s">
        <v>1012</v>
      </c>
    </row>
    <row r="169" spans="1:1">
      <c r="A169" s="41" t="s">
        <v>1033</v>
      </c>
    </row>
    <row r="170" spans="1:1">
      <c r="A170" s="42" t="s">
        <v>157</v>
      </c>
    </row>
    <row r="171" spans="1:1">
      <c r="A171" s="42" t="s">
        <v>166</v>
      </c>
    </row>
    <row r="172" spans="1:1">
      <c r="A172" s="42" t="s">
        <v>669</v>
      </c>
    </row>
    <row r="173" spans="1:1">
      <c r="A173" s="42" t="s">
        <v>820</v>
      </c>
    </row>
    <row r="174" spans="1:1">
      <c r="A174" s="42" t="s">
        <v>967</v>
      </c>
    </row>
    <row r="175" spans="1:1">
      <c r="A175" s="41" t="s">
        <v>1079</v>
      </c>
    </row>
    <row r="176" spans="1:1">
      <c r="A176" s="42" t="s">
        <v>310</v>
      </c>
    </row>
    <row r="177" spans="1:1">
      <c r="A177" s="42" t="s">
        <v>987</v>
      </c>
    </row>
    <row r="178" spans="1:1">
      <c r="A178" s="42" t="s">
        <v>997</v>
      </c>
    </row>
    <row r="179" spans="1:1">
      <c r="A179" s="42" t="s">
        <v>1012</v>
      </c>
    </row>
    <row r="180" spans="1:1">
      <c r="A180" s="42" t="s">
        <v>1077</v>
      </c>
    </row>
    <row r="181" spans="1:1">
      <c r="A181" s="42" t="s">
        <v>1109</v>
      </c>
    </row>
    <row r="182" spans="1:1">
      <c r="A182" s="42" t="s">
        <v>1122</v>
      </c>
    </row>
    <row r="183" spans="1:1">
      <c r="A183" s="41" t="s">
        <v>1126</v>
      </c>
    </row>
    <row r="184" spans="1:1">
      <c r="A184" s="42" t="s">
        <v>284</v>
      </c>
    </row>
    <row r="185" spans="1:1">
      <c r="A185" s="41" t="s">
        <v>1130</v>
      </c>
    </row>
    <row r="186" spans="1:1">
      <c r="A186" s="42" t="s">
        <v>469</v>
      </c>
    </row>
    <row r="187" spans="1:1">
      <c r="A187" s="42" t="s">
        <v>537</v>
      </c>
    </row>
    <row r="188" spans="1:1">
      <c r="A188" s="42" t="s">
        <v>627</v>
      </c>
    </row>
    <row r="189" spans="1:1">
      <c r="A189" s="42" t="s">
        <v>1004</v>
      </c>
    </row>
    <row r="190" spans="1:1">
      <c r="A190" s="41" t="s">
        <v>1155</v>
      </c>
    </row>
    <row r="191" spans="1:1">
      <c r="A191" s="42" t="s">
        <v>284</v>
      </c>
    </row>
    <row r="192" spans="1:1">
      <c r="A192" s="41" t="s">
        <v>1163</v>
      </c>
    </row>
    <row r="193" spans="1:1">
      <c r="A193" s="42" t="s">
        <v>358</v>
      </c>
    </row>
    <row r="194" spans="1:1">
      <c r="A194" s="42" t="s">
        <v>366</v>
      </c>
    </row>
    <row r="195" spans="1:1">
      <c r="A195" s="41" t="s">
        <v>1173</v>
      </c>
    </row>
    <row r="196" spans="1:1">
      <c r="A196" s="42" t="s">
        <v>176</v>
      </c>
    </row>
    <row r="197" spans="1:1">
      <c r="A197" s="42" t="s">
        <v>47</v>
      </c>
    </row>
    <row r="198" spans="1:1">
      <c r="A198" s="42" t="s">
        <v>193</v>
      </c>
    </row>
    <row r="199" spans="1:1">
      <c r="A199" s="42" t="s">
        <v>591</v>
      </c>
    </row>
    <row r="200" spans="1:1">
      <c r="A200" s="42" t="s">
        <v>896</v>
      </c>
    </row>
    <row r="201" spans="1:1">
      <c r="A201" s="42" t="s">
        <v>973</v>
      </c>
    </row>
    <row r="202" spans="1:1">
      <c r="A202" s="42" t="s">
        <v>981</v>
      </c>
    </row>
    <row r="203" spans="1:1">
      <c r="A203" s="41" t="s">
        <v>1187</v>
      </c>
    </row>
    <row r="204" spans="1:1">
      <c r="A204" s="42" t="s">
        <v>252</v>
      </c>
    </row>
    <row r="205" spans="1:1">
      <c r="A205" s="42" t="s">
        <v>263</v>
      </c>
    </row>
    <row r="206" spans="1:1">
      <c r="A206" s="42" t="s">
        <v>86</v>
      </c>
    </row>
    <row r="207" spans="1:1">
      <c r="A207" s="42" t="s">
        <v>284</v>
      </c>
    </row>
    <row r="208" spans="1:1">
      <c r="A208" s="42" t="s">
        <v>293</v>
      </c>
    </row>
    <row r="209" spans="1:1">
      <c r="A209" s="42" t="s">
        <v>647</v>
      </c>
    </row>
    <row r="210" spans="1:1">
      <c r="A210" s="42" t="s">
        <v>749</v>
      </c>
    </row>
    <row r="211" spans="1:1">
      <c r="A211" s="41" t="s">
        <v>1216</v>
      </c>
    </row>
    <row r="212" spans="1:1">
      <c r="A212" s="42" t="s">
        <v>263</v>
      </c>
    </row>
    <row r="213" spans="1:1">
      <c r="A213" s="41" t="s">
        <v>269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Hoja8</vt:lpstr>
      <vt:lpstr>SUBDIRECCIÓN GENERAL</vt:lpstr>
      <vt:lpstr>Hoja2</vt:lpstr>
      <vt:lpstr>VERSION FINAL</vt:lpstr>
      <vt:lpstr>EXTRAE</vt:lpstr>
      <vt:lpstr>TD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Irene Leon Leon</dc:creator>
  <cp:lastModifiedBy>Sandra Irene Leon Leon</cp:lastModifiedBy>
  <dcterms:created xsi:type="dcterms:W3CDTF">2023-08-17T16:17:52Z</dcterms:created>
  <dcterms:modified xsi:type="dcterms:W3CDTF">2023-08-24T22:16:26Z</dcterms:modified>
</cp:coreProperties>
</file>