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NUEVAS CONVOCATORI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<sst xmlns="http://schemas.openxmlformats.org/spreadsheetml/2006/main" count="3144" uniqueCount="2700">
  <si>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</si>
  <si>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</si>
  <si>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</si>
  <si>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</si>
  <si>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</si>
  <si>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</si>
  <si>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</si>
  <si>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</si>
  <si>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</si>
  <si>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</si>
  <si>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</si>
  <si>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</si>
  <si>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</si>
  <si>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</si>
  <si>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</si>
  <si>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</si>
  <si>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</si>
  <si>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</si>
  <si>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</si>
  <si>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</si>
  <si>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</si>
  <si>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</si>
  <si>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</si>
  <si>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</si>
  <si>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</si>
  <si>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</si>
  <si>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</si>
  <si>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</si>
  <si>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</si>
  <si>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</si>
  <si>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</si>
  <si>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</si>
  <si>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</si>
  <si>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</si>
  <si>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</si>
  <si>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</si>
  <si>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</si>
  <si>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</si>
  <si>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</si>
  <si>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</si>
  <si>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</si>
  <si>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</si>
  <si>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</si>
  <si>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</si>
  <si>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</si>
  <si>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</si>
  <si>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</si>
  <si>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</si>
  <si>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</si>
  <si>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</si>
  <si>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</si>
  <si>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</si>
  <si>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</si>
  <si>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</si>
  <si>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</si>
  <si>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</si>
  <si>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</si>
  <si>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</si>
  <si>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</si>
  <si>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</si>
  <si>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</si>
  <si>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</si>
  <si>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</si>
  <si>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</si>
  <si>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</si>
  <si>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</si>
  <si>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</si>
  <si>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</si>
  <si>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</si>
  <si>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</si>
  <si>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</si>
  <si>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</si>
  <si>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</si>
  <si>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</si>
  <si>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</si>
  <si>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</si>
  <si>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</si>
  <si>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</si>
  <si>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</si>
  <si>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</si>
  <si>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</si>
  <si>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</si>
  <si>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</si>
  <si>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</si>
  <si>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</si>
  <si>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</si>
  <si>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</si>
  <si>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</si>
  <si>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</si>
  <si>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</si>
  <si>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</si>
  <si>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</si>
  <si>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</si>
  <si>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</si>
  <si>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</si>
  <si>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</si>
  <si>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</si>
  <si>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</si>
  <si>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</si>
  <si>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</si>
  <si>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</si>
  <si>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</si>
  <si>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</si>
  <si>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</si>
  <si>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</si>
  <si>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</si>
  <si>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</si>
  <si>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</si>
  <si>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</si>
  <si>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</si>
  <si>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</si>
  <si>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</si>
  <si>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</si>
  <si>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</si>
  <si>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</si>
  <si>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</si>
  <si>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</si>
  <si>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</si>
  <si>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</si>
  <si>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</si>
  <si>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</si>
  <si>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</si>
  <si>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</si>
  <si>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</si>
  <si>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</si>
  <si>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</si>
  <si>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</si>
  <si>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</si>
  <si>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</si>
  <si>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</si>
  <si>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</si>
  <si>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</si>
  <si>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</si>
  <si>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</si>
  <si>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</si>
  <si>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</si>
  <si>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</si>
  <si>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</si>
  <si>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</si>
  <si>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</si>
  <si>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</si>
  <si>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</si>
  <si>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</si>
  <si>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</si>
  <si>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</si>
  <si>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</si>
  <si>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</si>
  <si>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</si>
  <si>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</si>
  <si>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</si>
  <si>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</si>
  <si>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</si>
  <si>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</si>
  <si>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</si>
  <si>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</si>
  <si>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</si>
  <si>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</si>
  <si>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</si>
  <si>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</si>
  <si>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</si>
  <si>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</si>
  <si>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</si>
  <si>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</si>
  <si>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</si>
  <si>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</si>
  <si>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</si>
  <si>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</si>
  <si>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</si>
  <si>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</si>
  <si>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</si>
  <si>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</si>
  <si>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</si>
  <si>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</si>
  <si>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</si>
  <si>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</si>
  <si>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</si>
  <si>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</si>
  <si>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</si>
  <si>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</si>
  <si>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</si>
  <si>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</si>
  <si>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</si>
  <si>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</si>
  <si>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</si>
  <si>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</si>
  <si>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</si>
  <si>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</si>
  <si>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</si>
  <si>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</si>
  <si>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</si>
  <si>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</si>
  <si>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</si>
  <si>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</si>
  <si>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</si>
  <si>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</si>
  <si>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</si>
  <si>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</si>
  <si>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</si>
  <si>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</si>
  <si>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</si>
  <si>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</si>
  <si>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</si>
  <si>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</si>
  <si>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</si>
  <si>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</si>
  <si>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</si>
  <si>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</si>
  <si>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</si>
  <si>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</si>
  <si>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</si>
  <si>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</si>
  <si>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</si>
  <si>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</si>
  <si>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</si>
  <si>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</si>
  <si>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</si>
  <si>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</si>
  <si>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</si>
  <si>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</si>
  <si>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</si>
  <si>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</si>
  <si>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</si>
  <si>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</si>
  <si>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</si>
  <si>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</si>
  <si>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</si>
  <si>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</si>
  <si>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</si>
  <si>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</si>
  <si>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</si>
  <si>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</si>
  <si>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</si>
  <si>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</si>
  <si>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</si>
  <si>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</si>
  <si>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</si>
  <si>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</si>
  <si>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</si>
  <si>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</si>
  <si>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</si>
  <si>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</si>
  <si>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</si>
  <si>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</si>
  <si>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</si>
  <si>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</si>
  <si>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</si>
  <si>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</si>
  <si>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</si>
  <si>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</si>
  <si>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</si>
  <si>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</si>
  <si>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</si>
  <si>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</si>
  <si>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</si>
  <si>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</si>
  <si>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</si>
  <si>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</si>
  <si>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</si>
  <si>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</si>
  <si>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</si>
  <si>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</si>
  <si>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</si>
  <si>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</si>
  <si>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</si>
  <si>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</si>
  <si>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</si>
  <si>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</si>
  <si>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</si>
  <si>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</si>
  <si>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</si>
  <si>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</si>
  <si>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</si>
  <si>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</si>
  <si>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</si>
  <si>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</si>
  <si>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</si>
  <si>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</si>
  <si>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</si>
  <si>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</si>
  <si>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</si>
  <si>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</si>
  <si>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</si>
  <si>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</si>
  <si>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</si>
  <si>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</si>
  <si>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</si>
  <si>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</si>
  <si>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</si>
  <si>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</si>
  <si>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</si>
  <si>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</si>
  <si>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</si>
  <si>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</si>
  <si>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</si>
  <si>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</si>
  <si>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</si>
  <si>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</si>
  <si>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</si>
  <si>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</si>
  <si>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</si>
  <si>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</si>
  <si>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</si>
  <si>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</si>
  <si>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</si>
  <si>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</si>
  <si>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</si>
  <si>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</si>
  <si>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</si>
  <si>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</si>
  <si>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</si>
  <si>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</si>
  <si>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</si>
  <si>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</si>
  <si>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</si>
  <si>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</si>
  <si>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</si>
  <si>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</si>
  <si>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</si>
  <si>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</si>
  <si>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</si>
  <si>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</si>
  <si>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</si>
  <si>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</si>
  <si>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</si>
  <si>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</si>
  <si>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</si>
  <si>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</si>
  <si>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</si>
  <si>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</si>
  <si>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</si>
  <si>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</si>
  <si>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</si>
  <si>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</si>
  <si>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</si>
  <si>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</si>
  <si>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</si>
  <si>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</si>
  <si>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</si>
  <si>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</si>
  <si>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</si>
  <si>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</si>
  <si>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</si>
  <si>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</si>
  <si>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</si>
  <si>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</si>
  <si>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</si>
  <si>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</si>
  <si>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</si>
  <si>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</si>
  <si>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</si>
  <si>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</si>
  <si>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</si>
  <si>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</si>
  <si>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</si>
  <si>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</si>
  <si>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</si>
  <si>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</si>
  <si>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</si>
  <si>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</si>
  <si>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</si>
  <si>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</si>
  <si>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</si>
  <si>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</si>
  <si>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</si>
  <si>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</si>
  <si>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</si>
  <si>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</si>
  <si>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</si>
  <si>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</si>
  <si>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</si>
  <si>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</si>
  <si>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</si>
  <si>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</si>
  <si>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</si>
  <si>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</si>
  <si>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</si>
  <si>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</si>
  <si>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</si>
  <si>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</si>
  <si>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</si>
  <si>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</si>
  <si>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</si>
  <si>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</si>
  <si>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</si>
  <si>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</si>
  <si>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</si>
  <si>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</si>
  <si>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</si>
  <si>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</si>
  <si>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</si>
  <si>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</si>
  <si>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</si>
  <si>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</si>
  <si>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</si>
  <si>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</si>
  <si>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</si>
  <si>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</si>
  <si>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</si>
  <si>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</si>
  <si>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</si>
  <si>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</si>
  <si>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</si>
  <si>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</si>
  <si>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</si>
  <si>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</si>
  <si>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</si>
  <si>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</si>
  <si>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</si>
  <si>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</si>
  <si>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</si>
  <si>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</si>
  <si>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</si>
  <si>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</si>
  <si>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</si>
  <si>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</si>
  <si>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</si>
  <si>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</si>
  <si>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</si>
  <si>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</si>
  <si>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</si>
  <si>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</si>
  <si>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</si>
  <si>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</si>
  <si>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</si>
  <si>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</si>
  <si>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</si>
  <si>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</si>
  <si>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</si>
  <si>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</si>
  <si>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</si>
  <si>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</si>
  <si>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</si>
  <si>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</si>
  <si>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</si>
  <si>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</si>
  <si>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</si>
  <si>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</si>
  <si>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</si>
  <si>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</si>
  <si>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</si>
  <si>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</si>
  <si>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</si>
  <si>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</si>
  <si>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</si>
  <si>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</si>
  <si>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</si>
  <si>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</si>
  <si>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</si>
  <si>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</si>
  <si>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</si>
  <si>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</si>
  <si>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</si>
  <si>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</si>
  <si>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</si>
  <si>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</si>
  <si>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</si>
  <si>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</si>
  <si>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</si>
  <si>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</si>
  <si>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</si>
  <si>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</si>
  <si>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</si>
  <si>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</si>
  <si>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</si>
  <si>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</si>
  <si>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</si>
  <si>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</si>
  <si>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</si>
  <si>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</si>
  <si>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</si>
  <si>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</si>
  <si>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</si>
  <si>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</si>
  <si>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</si>
  <si>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</si>
  <si>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</si>
  <si>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</si>
  <si>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</si>
  <si>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</si>
  <si>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</si>
  <si>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</si>
  <si>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</si>
  <si>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</si>
  <si>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</si>
  <si>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</si>
  <si>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</si>
  <si>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</si>
  <si>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</si>
  <si>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</si>
  <si>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</si>
  <si>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</si>
  <si>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</si>
  <si>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</si>
  <si>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</si>
  <si>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</si>
  <si>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</si>
  <si>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</si>
  <si>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</si>
  <si>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</si>
  <si>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</si>
  <si>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</si>
  <si>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</si>
  <si>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</si>
  <si>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</si>
  <si>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</si>
  <si>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</si>
  <si>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</si>
  <si>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</si>
  <si>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</si>
  <si>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</si>
  <si>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</si>
  <si>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</si>
  <si>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</si>
  <si>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</si>
  <si>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</si>
  <si>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</si>
  <si>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</si>
  <si>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</si>
  <si>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</si>
  <si>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</si>
  <si>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</si>
  <si>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</si>
  <si>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</si>
  <si>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</si>
  <si>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</si>
  <si>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</si>
  <si>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</si>
  <si>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</si>
  <si>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</si>
  <si>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</si>
  <si>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</si>
  <si>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</si>
  <si>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</si>
  <si>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</si>
  <si>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</si>
  <si>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</si>
  <si>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</si>
  <si>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</si>
  <si>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</si>
  <si>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</si>
  <si>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</si>
  <si>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</si>
  <si>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</si>
  <si>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</si>
  <si>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</si>
  <si>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</si>
  <si>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</si>
  <si>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</si>
  <si>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</si>
  <si>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</si>
  <si>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</si>
  <si>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</si>
  <si>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</si>
  <si>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</si>
  <si>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</si>
  <si>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</si>
  <si>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</si>
  <si>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</si>
  <si>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</si>
  <si>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</si>
  <si>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</si>
  <si>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</si>
  <si>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</si>
  <si>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</si>
  <si>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</si>
  <si>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</si>
  <si>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</si>
  <si>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</si>
  <si>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</si>
  <si>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</si>
  <si>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</si>
  <si>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</si>
  <si>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</si>
  <si>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</si>
  <si>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</si>
  <si>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</si>
  <si>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</si>
  <si>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</si>
  <si>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</si>
  <si>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</si>
  <si>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</si>
  <si>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</si>
  <si>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</si>
  <si>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</si>
  <si>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</si>
  <si>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</si>
  <si>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</si>
  <si>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</si>
  <si>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</si>
  <si>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</si>
  <si>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</si>
  <si>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</si>
  <si>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</si>
  <si>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</si>
  <si>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</si>
  <si>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</si>
  <si>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</si>
  <si>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</si>
  <si>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</si>
  <si>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</si>
  <si>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</si>
  <si>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</si>
  <si>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</si>
  <si>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</si>
  <si>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</si>
  <si>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</si>
  <si>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</si>
  <si>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</si>
  <si>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</si>
  <si>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</si>
  <si>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</si>
  <si>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</si>
  <si>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</si>
  <si>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</si>
  <si>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</si>
  <si>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</si>
  <si>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</si>
  <si>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</si>
  <si>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</si>
  <si>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</si>
  <si>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</si>
  <si>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</si>
  <si>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</si>
  <si>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</si>
  <si>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</si>
  <si>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</si>
  <si>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</si>
  <si>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</si>
  <si>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</si>
  <si>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</si>
  <si>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</si>
  <si>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</si>
  <si>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</si>
  <si>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</si>
  <si>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</si>
  <si>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</si>
  <si>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</si>
  <si>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</si>
  <si>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</si>
  <si>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</si>
  <si>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</si>
  <si>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</si>
  <si>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</si>
  <si>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</si>
  <si>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</si>
  <si>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</si>
  <si>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</si>
  <si>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</si>
  <si>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</si>
  <si>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</si>
  <si>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</si>
  <si>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</si>
  <si>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</si>
  <si>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</si>
  <si>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</si>
  <si>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</si>
  <si>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</si>
  <si>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</si>
  <si>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</si>
  <si>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</si>
  <si>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</si>
  <si>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</si>
  <si>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</si>
  <si>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</si>
  <si>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</si>
  <si>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</si>
  <si>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</si>
  <si>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</si>
  <si>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</si>
  <si>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</si>
  <si>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</si>
  <si>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</si>
  <si>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</si>
  <si>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</si>
  <si>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</si>
  <si>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</si>
  <si>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</si>
  <si>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</si>
  <si>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</si>
  <si>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</si>
  <si>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</si>
  <si>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</si>
  <si>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</si>
  <si>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</si>
  <si>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</si>
  <si>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</si>
  <si>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</si>
  <si>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</si>
  <si>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</si>
  <si>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</si>
  <si>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</si>
  <si>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</si>
  <si>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</si>
  <si>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</si>
  <si>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</si>
  <si>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</si>
  <si>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</si>
  <si>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</si>
  <si>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</si>
  <si>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</si>
  <si>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</si>
  <si>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</si>
  <si>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</si>
  <si>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</si>
  <si>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</si>
  <si>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</si>
  <si>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</si>
  <si>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</si>
  <si>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</si>
  <si>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</si>
  <si>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</si>
  <si>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</si>
  <si>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</si>
  <si>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</si>
  <si>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</si>
  <si>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</si>
  <si>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</si>
  <si>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</si>
  <si>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</si>
  <si>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</si>
  <si>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</si>
  <si>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</si>
  <si>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</si>
  <si>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</si>
  <si>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</si>
  <si>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</si>
  <si>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</si>
  <si>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</si>
  <si>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</si>
  <si>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</si>
  <si>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</si>
  <si>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</si>
  <si>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</si>
  <si>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</si>
  <si>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</si>
  <si>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</si>
  <si>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</si>
  <si>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</si>
  <si>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</si>
  <si>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</si>
  <si>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</si>
  <si>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</si>
  <si>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</si>
  <si>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</si>
  <si>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</si>
  <si>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</si>
  <si>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</si>
  <si>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</si>
  <si>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</si>
  <si>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</si>
  <si>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</si>
  <si>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</si>
  <si>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</si>
  <si>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</si>
  <si>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</si>
  <si>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</si>
  <si>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</si>
  <si>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</si>
  <si>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</si>
  <si>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</si>
  <si>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</si>
  <si>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</si>
  <si>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</si>
  <si>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</si>
  <si>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</si>
  <si>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</si>
  <si>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</si>
  <si>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</si>
  <si>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</si>
  <si>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</si>
  <si>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</si>
  <si>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</si>
  <si>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</si>
  <si>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</si>
  <si>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</si>
  <si>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</si>
  <si>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</si>
  <si>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</si>
  <si>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</si>
  <si>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</si>
  <si>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</si>
  <si>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</si>
  <si>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</si>
  <si>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</si>
  <si>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</si>
  <si>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</si>
  <si>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</si>
  <si>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</si>
  <si>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</si>
  <si>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</si>
  <si>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</si>
  <si>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</si>
  <si>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</si>
  <si>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</si>
  <si>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</si>
  <si>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</si>
  <si>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</si>
  <si>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</si>
  <si>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</si>
  <si>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</si>
  <si>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</si>
  <si>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</si>
  <si>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</si>
  <si>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</si>
  <si>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</si>
  <si>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</si>
  <si>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</si>
  <si>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</si>
  <si>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</si>
  <si>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</si>
  <si>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</si>
  <si>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</si>
  <si>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</si>
  <si>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</si>
  <si>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</si>
  <si>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</si>
  <si>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</si>
  <si>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</si>
  <si>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</si>
  <si>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</si>
  <si>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</si>
  <si>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</si>
  <si>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</si>
  <si>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</si>
  <si>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</si>
  <si>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</si>
  <si>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</si>
  <si>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</si>
  <si>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</si>
  <si>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</si>
  <si>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</si>
  <si>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</si>
  <si>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</si>
  <si>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</si>
  <si>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</si>
  <si>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</si>
  <si>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</si>
  <si>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</si>
  <si>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</si>
  <si>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</si>
  <si>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</si>
  <si>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</si>
  <si>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</si>
  <si>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</si>
  <si>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</si>
  <si>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</si>
  <si>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</si>
  <si>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</si>
  <si>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</si>
  <si>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</si>
  <si>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</si>
  <si>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</si>
  <si>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</si>
  <si>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</si>
  <si>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</si>
  <si>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</si>
  <si>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</si>
  <si>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</si>
  <si>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</si>
  <si>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</si>
  <si>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</si>
  <si>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</si>
  <si>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</si>
  <si>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</si>
  <si>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</si>
  <si>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</si>
  <si>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</si>
  <si>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</si>
  <si>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</si>
  <si>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</si>
  <si>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</si>
  <si>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</si>
  <si>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</si>
  <si>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</si>
  <si>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</si>
  <si>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</si>
  <si>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</si>
  <si>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</si>
  <si>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</si>
  <si>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</si>
  <si>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</si>
  <si>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</si>
  <si>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</si>
  <si>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</si>
  <si>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</si>
  <si>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</si>
  <si>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</si>
  <si>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</si>
  <si>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</si>
  <si>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</si>
  <si>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</si>
  <si>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</si>
  <si>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</si>
  <si>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</si>
  <si>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</si>
  <si>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</si>
  <si>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</si>
  <si>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</si>
  <si>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</si>
  <si>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</si>
  <si>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</si>
  <si>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</si>
  <si>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</si>
  <si>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</si>
  <si>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</si>
  <si>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</si>
  <si>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</si>
  <si>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</si>
  <si>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</si>
  <si>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</si>
  <si>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</si>
  <si>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</si>
  <si>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</si>
  <si>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</si>
  <si>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</si>
  <si>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</si>
  <si>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</si>
  <si>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</si>
  <si>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</si>
  <si>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</si>
  <si>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</si>
  <si>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</si>
  <si>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</si>
  <si>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</si>
  <si>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</si>
  <si>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</si>
  <si>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</si>
  <si>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</si>
  <si>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</si>
  <si>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</si>
  <si>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</si>
  <si>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</si>
  <si>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</si>
  <si>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</si>
  <si>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</si>
  <si>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</si>
  <si>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</si>
  <si>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</si>
  <si>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</si>
  <si>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</si>
  <si>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</si>
  <si>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</si>
  <si>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</si>
  <si>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</si>
  <si>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</si>
  <si>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</si>
  <si>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</si>
  <si>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</si>
  <si>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</si>
  <si>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</si>
  <si>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</si>
  <si>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</si>
  <si>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</si>
  <si>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</si>
  <si>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</si>
  <si>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</si>
  <si>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</si>
  <si>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</si>
  <si>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</si>
  <si>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</si>
  <si>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</si>
  <si>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</si>
  <si>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</si>
  <si>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</si>
  <si>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</si>
  <si>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</si>
  <si>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</si>
  <si>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</si>
  <si>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</si>
  <si>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</si>
  <si>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</si>
  <si>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</si>
  <si>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</si>
  <si>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</si>
  <si>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</si>
  <si>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</si>
  <si>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</si>
  <si>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</si>
  <si>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</si>
  <si>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</si>
  <si>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</si>
  <si>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</si>
  <si>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</si>
  <si>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</si>
  <si>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</si>
  <si>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</si>
  <si>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</si>
  <si>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</si>
  <si>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</si>
  <si>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</si>
  <si>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</si>
  <si>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</si>
  <si>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</si>
  <si>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</si>
  <si>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</si>
  <si>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</si>
  <si>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</si>
  <si>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</si>
  <si>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</si>
  <si>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</si>
  <si>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</si>
  <si>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</si>
  <si>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</si>
  <si>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</si>
  <si>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</si>
  <si>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</si>
  <si>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</si>
  <si>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</si>
  <si>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</si>
  <si>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</si>
  <si>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</si>
  <si>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</si>
  <si>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</si>
  <si>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</si>
  <si>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</si>
  <si>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</si>
  <si>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</si>
  <si>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</si>
  <si>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</si>
  <si>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</si>
  <si>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</si>
  <si>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</si>
  <si>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</si>
  <si>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</si>
  <si>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</si>
  <si>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</si>
  <si>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</si>
  <si>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</si>
  <si>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</si>
  <si>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</si>
  <si>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</si>
  <si>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</si>
  <si>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</si>
  <si>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</si>
  <si>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</si>
  <si>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</si>
  <si>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</si>
  <si>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</si>
  <si>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</si>
  <si>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</si>
  <si>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</si>
  <si>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</si>
  <si>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</si>
  <si>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</si>
  <si>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</si>
  <si>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</si>
  <si>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</si>
  <si>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</si>
  <si>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</si>
  <si>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</si>
  <si>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</si>
  <si>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</si>
  <si>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</si>
  <si>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</si>
  <si>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</si>
  <si>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</si>
  <si>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</si>
  <si>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</si>
  <si>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</si>
  <si>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</si>
  <si>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</si>
  <si>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</si>
  <si>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</si>
  <si>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</si>
  <si>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</si>
  <si>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</si>
  <si>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</si>
  <si>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</si>
  <si>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</si>
  <si>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</si>
  <si>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</si>
  <si>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</si>
  <si>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</si>
  <si>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</si>
  <si>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</si>
  <si>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</si>
  <si>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</si>
  <si>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</si>
  <si>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</si>
  <si>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</si>
  <si>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</si>
  <si>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</si>
  <si>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</si>
  <si>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</si>
  <si>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</si>
  <si>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</si>
  <si>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</si>
  <si>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</si>
  <si>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</si>
  <si>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</si>
  <si>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</si>
  <si>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</si>
  <si>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</si>
  <si>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</si>
  <si>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</si>
  <si>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</si>
  <si>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</si>
  <si>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</si>
  <si>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</si>
  <si>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</si>
  <si>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</si>
  <si>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</si>
  <si>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</si>
  <si>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</si>
  <si>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</si>
  <si>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</si>
  <si>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</si>
  <si>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</si>
  <si>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</si>
  <si>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</si>
  <si>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</si>
  <si>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</si>
  <si>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</si>
  <si>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</si>
  <si>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</si>
  <si>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</si>
  <si>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</si>
  <si>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</si>
  <si>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</si>
  <si>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</si>
  <si>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</si>
  <si>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</si>
  <si>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</si>
  <si>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</si>
  <si>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</si>
  <si>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</si>
  <si>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</si>
  <si>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</si>
  <si>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</si>
  <si>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</si>
  <si>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</si>
  <si>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</si>
  <si>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</si>
  <si>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</si>
  <si>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</si>
  <si>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</si>
  <si>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</si>
  <si>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</si>
  <si>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</si>
  <si>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</si>
  <si>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</si>
  <si>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</si>
  <si>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</si>
  <si>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</si>
  <si>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</si>
  <si>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</si>
  <si>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</si>
  <si>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</si>
  <si>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</si>
  <si>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</si>
  <si>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</si>
  <si>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</si>
  <si>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</si>
  <si>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</si>
  <si>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</si>
  <si>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</si>
  <si>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</si>
  <si>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</si>
  <si>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</si>
  <si>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</si>
  <si>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</si>
  <si>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</si>
  <si>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</si>
  <si>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</si>
  <si>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</si>
  <si>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</si>
  <si>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</si>
  <si>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</si>
  <si>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</si>
  <si>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</si>
  <si>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</si>
  <si>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</si>
  <si>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</si>
  <si>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</si>
  <si>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</si>
  <si>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</si>
  <si>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</si>
  <si>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</si>
  <si>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</si>
  <si>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</si>
  <si>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</si>
  <si>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</si>
  <si>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</si>
  <si>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</si>
  <si>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</si>
  <si>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</si>
  <si>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</si>
  <si>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</si>
  <si>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</si>
  <si>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</si>
  <si>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</si>
  <si>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</si>
  <si>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</si>
  <si>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</si>
  <si>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</si>
  <si>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</si>
  <si>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</si>
  <si>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</si>
  <si>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</si>
  <si>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</si>
  <si>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</si>
  <si>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</si>
  <si>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</si>
  <si>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</si>
  <si>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</si>
  <si>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</si>
  <si>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</si>
  <si>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</si>
  <si>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</si>
  <si>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</si>
  <si>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</si>
  <si>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</si>
  <si>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</si>
  <si>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</si>
  <si>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</si>
  <si>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</si>
  <si>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</si>
  <si>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</si>
  <si>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</si>
  <si>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</si>
  <si>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</si>
  <si>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</si>
  <si>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</si>
  <si>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</si>
  <si>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</si>
  <si>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</si>
  <si>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</si>
  <si>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</si>
  <si>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</si>
  <si>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</si>
  <si>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</si>
  <si>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</si>
  <si>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</si>
  <si>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</si>
  <si>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</si>
  <si>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</si>
  <si>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</si>
  <si>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</si>
  <si>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</si>
  <si>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</si>
  <si>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</si>
  <si>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</si>
  <si>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</si>
  <si>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</si>
  <si>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</si>
  <si>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</si>
  <si>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</si>
  <si>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</si>
  <si>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</si>
  <si>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</si>
  <si>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</si>
  <si>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</si>
  <si>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</si>
  <si>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</si>
  <si>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</si>
  <si>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</si>
  <si>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</si>
  <si>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</si>
  <si>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</si>
  <si>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</si>
  <si>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</si>
  <si>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</si>
  <si>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</si>
  <si>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</si>
  <si>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</si>
  <si>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</si>
  <si>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</si>
  <si>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</si>
  <si>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</si>
  <si>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</si>
  <si>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</si>
  <si>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</si>
  <si>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</si>
  <si>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</si>
  <si>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</si>
  <si>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</si>
  <si>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</si>
  <si>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</si>
  <si>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</si>
  <si>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</si>
  <si>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</si>
  <si>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</si>
  <si>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</si>
  <si>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</si>
  <si>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</si>
  <si>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</si>
  <si>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</si>
  <si>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</si>
  <si>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</si>
  <si>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</si>
  <si>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</si>
  <si>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</si>
  <si>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</si>
  <si>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</si>
  <si>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</si>
  <si>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</si>
  <si>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</si>
  <si>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</si>
  <si>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</si>
  <si>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</si>
  <si>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</si>
  <si>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</si>
  <si>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</si>
  <si>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</si>
  <si>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</si>
  <si>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</si>
  <si>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</si>
  <si>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</si>
  <si>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</si>
  <si>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</si>
  <si>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</si>
  <si>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</si>
  <si>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</si>
  <si>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</si>
  <si>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</si>
  <si>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</si>
  <si>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</si>
  <si>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</si>
  <si>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</si>
  <si>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</si>
  <si>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</si>
  <si>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</si>
  <si>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</si>
  <si>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</si>
  <si>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</si>
  <si>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</si>
  <si>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</si>
  <si>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</si>
  <si>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</si>
  <si>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</si>
  <si>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</si>
  <si>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</si>
  <si>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</si>
  <si>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</si>
  <si>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</si>
  <si>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</si>
  <si>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</si>
  <si>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</si>
  <si>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</si>
  <si>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</si>
  <si>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</si>
  <si>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</si>
  <si>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</si>
  <si>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</si>
  <si>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</si>
  <si>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</si>
  <si>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</si>
  <si>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</si>
  <si>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</si>
  <si>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</si>
  <si>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</si>
  <si>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</si>
  <si>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</si>
  <si>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</si>
  <si>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</si>
  <si>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</si>
  <si>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</si>
  <si>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</si>
  <si>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</si>
  <si>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</si>
  <si>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</si>
  <si>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</si>
  <si>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</si>
  <si>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</si>
  <si>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</si>
  <si>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</si>
  <si>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</si>
  <si>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</si>
  <si>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</si>
  <si>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</si>
  <si>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</si>
  <si>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</si>
  <si>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</si>
  <si>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</si>
  <si>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</si>
  <si>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</si>
  <si>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</si>
  <si>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</si>
  <si>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</si>
  <si>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</si>
  <si>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</si>
  <si>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</si>
  <si>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</si>
  <si>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</si>
  <si>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</si>
  <si>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</si>
  <si>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</si>
  <si>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</si>
  <si>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</si>
  <si>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</si>
  <si>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</si>
  <si>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</si>
  <si>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</si>
  <si>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</si>
  <si>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</si>
  <si>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</si>
  <si>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</si>
  <si>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</si>
  <si>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</si>
  <si>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</si>
  <si>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</si>
  <si>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</si>
  <si>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</si>
  <si>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</si>
  <si>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</si>
  <si>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</si>
  <si>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</si>
  <si>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</si>
  <si>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</si>
  <si>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</si>
  <si>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</si>
  <si>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</si>
  <si>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</si>
  <si>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</si>
  <si>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</si>
  <si>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</si>
  <si>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</si>
  <si>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</si>
  <si>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</si>
  <si>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</si>
  <si>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</si>
  <si>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</si>
  <si>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</si>
  <si>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</si>
  <si>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</si>
  <si>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</si>
  <si>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</si>
  <si>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</si>
  <si>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</si>
  <si>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</si>
  <si>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</si>
  <si>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</si>
  <si>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</si>
  <si>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</si>
  <si>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</si>
  <si>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</si>
  <si>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</si>
  <si>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</si>
  <si>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</si>
  <si>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</si>
  <si>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</si>
  <si>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</si>
  <si>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</si>
  <si>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</si>
  <si>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</si>
  <si>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</si>
  <si>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</si>
  <si>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</si>
  <si>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</si>
  <si>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</si>
  <si>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</si>
  <si>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</si>
  <si>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</si>
  <si>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</si>
  <si>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</si>
  <si>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</si>
  <si>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</si>
  <si>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</si>
  <si>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</si>
  <si>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</si>
  <si>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</si>
  <si>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</si>
  <si>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</si>
  <si>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</si>
  <si>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</si>
  <si>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</si>
  <si>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</si>
  <si>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</si>
  <si>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</si>
  <si>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</si>
  <si>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</si>
  <si>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</si>
  <si>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</si>
  <si>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</si>
  <si>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</si>
  <si>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</si>
  <si>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</si>
  <si>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</si>
  <si>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</si>
  <si>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</si>
  <si>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</si>
  <si>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</si>
  <si>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</si>
  <si>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</si>
  <si>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</si>
  <si>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</si>
  <si>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</si>
  <si>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</si>
  <si>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</si>
  <si>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</si>
  <si>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</si>
  <si>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</si>
  <si>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</si>
  <si>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</si>
  <si>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</si>
  <si>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</si>
  <si>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</si>
  <si>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</si>
  <si>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</si>
  <si>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</si>
  <si>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</si>
  <si>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</si>
  <si>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</si>
  <si>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</si>
  <si>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</si>
  <si>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</si>
  <si>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</si>
  <si>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</si>
  <si>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</si>
  <si>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</si>
  <si>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</si>
  <si>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</si>
  <si>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</si>
  <si>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</si>
  <si>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</si>
  <si>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</si>
  <si>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</si>
  <si>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</si>
  <si>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</si>
  <si>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</si>
  <si>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</si>
  <si>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</si>
  <si>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</si>
  <si>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</si>
  <si>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</si>
  <si>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</si>
  <si>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</si>
  <si>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</si>
  <si>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</si>
  <si>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</si>
  <si>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</si>
  <si>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</si>
  <si>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</si>
  <si>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</si>
  <si>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</si>
  <si>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</si>
  <si>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</si>
  <si>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</si>
  <si>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</si>
  <si>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</si>
  <si>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</si>
  <si>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</si>
  <si>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</si>
  <si>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</si>
  <si>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</si>
  <si>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</si>
  <si>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</si>
  <si>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</si>
  <si>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</si>
  <si>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</si>
  <si>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</si>
  <si>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</si>
  <si>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</si>
  <si>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</si>
  <si>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</si>
  <si>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</si>
  <si>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</si>
  <si>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</si>
  <si>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</si>
  <si>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</si>
  <si>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</si>
  <si>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</si>
  <si>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</si>
  <si>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</si>
  <si>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</si>
  <si>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</si>
  <si>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</si>
  <si>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</si>
  <si>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</si>
  <si>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</si>
  <si>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</si>
  <si>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</si>
  <si>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</si>
  <si>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</si>
  <si>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</si>
  <si>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</si>
  <si>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</si>
  <si>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</si>
  <si>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</si>
  <si>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</si>
  <si>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</si>
  <si>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</si>
  <si>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</si>
  <si>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</si>
  <si>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</si>
  <si>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</si>
  <si>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</si>
  <si>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</si>
  <si>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</si>
  <si>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</si>
  <si>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</si>
  <si>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</si>
  <si>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</si>
  <si>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</si>
  <si>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</si>
  <si>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</si>
  <si>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</si>
  <si>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</si>
  <si>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</si>
  <si>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</si>
  <si>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</si>
  <si>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</si>
  <si>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</si>
  <si>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</si>
  <si>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</si>
  <si>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</si>
  <si>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</si>
  <si>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</si>
  <si>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</si>
  <si>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</si>
  <si>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</si>
  <si>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</si>
  <si>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</si>
  <si>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</si>
  <si>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</si>
  <si>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</si>
  <si>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</si>
  <si>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</si>
  <si>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</si>
  <si>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</si>
  <si>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</si>
  <si>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</si>
  <si>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</si>
  <si>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</si>
  <si>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</si>
  <si>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</si>
  <si>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</si>
  <si>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</si>
  <si>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</si>
  <si>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</si>
  <si>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</si>
  <si>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</si>
  <si>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</si>
  <si>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</si>
  <si>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</si>
  <si>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</si>
  <si>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</si>
  <si>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</si>
  <si>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</si>
  <si>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</si>
  <si>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</si>
  <si>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</si>
  <si>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</si>
  <si>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</si>
  <si>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</si>
  <si>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</si>
  <si>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</si>
  <si>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</si>
  <si>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</si>
  <si>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</si>
  <si>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</si>
  <si>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</si>
  <si>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</si>
  <si>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</si>
  <si>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</si>
  <si>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</si>
  <si>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</si>
  <si>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</si>
  <si>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</si>
  <si>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</si>
  <si>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</si>
  <si>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</si>
  <si>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</si>
  <si>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</si>
  <si>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</si>
  <si>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</si>
  <si>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</si>
  <si>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</si>
  <si>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</si>
  <si>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</si>
  <si>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</si>
  <si>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</si>
  <si>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</si>
  <si>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</si>
  <si>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</si>
  <si>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</si>
  <si>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</si>
  <si>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</si>
  <si>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</si>
  <si>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</si>
  <si>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</si>
  <si>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</si>
  <si>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</si>
  <si>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</si>
  <si>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</si>
  <si>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</si>
  <si>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</si>
  <si>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</si>
  <si>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</si>
  <si>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</si>
  <si>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</si>
  <si>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</si>
  <si>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</si>
  <si>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</si>
  <si>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</si>
  <si>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</si>
  <si>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</si>
  <si>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</si>
  <si>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</si>
  <si>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</si>
  <si>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</si>
  <si>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</si>
  <si>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</si>
  <si>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</si>
  <si>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</si>
  <si>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</si>
  <si>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</si>
  <si>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</si>
  <si>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</si>
  <si>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</si>
  <si>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</si>
  <si>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</si>
  <si>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</si>
  <si>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</si>
  <si>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</si>
  <si>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</si>
  <si>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</si>
  <si>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</si>
  <si>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</si>
  <si>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</si>
  <si>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</si>
  <si>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</si>
  <si>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</si>
  <si>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</si>
  <si>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</si>
  <si>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</si>
  <si>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</si>
  <si>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</si>
  <si>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</si>
  <si>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</si>
  <si>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</si>
  <si>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</si>
  <si>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</si>
  <si>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</si>
  <si>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</si>
  <si>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</si>
  <si>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</si>
  <si>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</si>
  <si>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</si>
  <si>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</si>
  <si>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</si>
  <si>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</si>
  <si>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</si>
  <si>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</si>
  <si>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</si>
  <si>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</si>
  <si>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</si>
  <si>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</si>
  <si>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</si>
  <si>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</si>
  <si>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</si>
  <si>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</si>
  <si>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</si>
  <si>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</si>
  <si>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</si>
  <si>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</si>
  <si>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</si>
  <si>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</si>
  <si>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</si>
  <si>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</si>
  <si>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</si>
  <si>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</si>
  <si>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</si>
  <si>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</si>
  <si>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</si>
  <si>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</si>
  <si>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</si>
  <si>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</si>
  <si>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</si>
  <si>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</si>
  <si>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</si>
  <si>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</si>
  <si>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</si>
  <si>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</si>
  <si>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</si>
  <si>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</si>
  <si>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</si>
  <si>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</si>
  <si>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</si>
  <si>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</si>
  <si>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</si>
  <si>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</si>
  <si>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</si>
  <si>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</si>
  <si>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</si>
  <si>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</si>
  <si>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</si>
  <si>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</si>
  <si>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</si>
  <si>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</si>
  <si>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</si>
  <si>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</si>
  <si>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</si>
  <si>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</si>
  <si>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</si>
  <si>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</si>
  <si>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</si>
  <si>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</si>
  <si>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</si>
  <si>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</si>
  <si>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</si>
  <si>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</si>
  <si>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</si>
  <si>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</si>
  <si>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</si>
  <si>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</si>
  <si>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</si>
  <si>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</si>
  <si>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</si>
  <si>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</si>
  <si>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</si>
  <si>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</si>
  <si>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</si>
  <si>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</si>
  <si>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</si>
  <si>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</si>
  <si>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</si>
  <si>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</si>
  <si>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</si>
  <si>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</si>
  <si>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</si>
  <si>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</si>
  <si>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</si>
  <si>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</si>
  <si>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</si>
  <si>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</si>
  <si>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</si>
  <si>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</si>
  <si>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</si>
  <si>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</si>
  <si>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</si>
  <si>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</si>
  <si>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</si>
  <si>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</si>
  <si>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</si>
  <si>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</si>
  <si>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</si>
  <si>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</si>
  <si>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</si>
  <si>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</si>
  <si>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</si>
  <si>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</si>
  <si>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</si>
  <si>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</si>
  <si>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</si>
  <si>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</si>
  <si>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</si>
  <si>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</si>
  <si>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</si>
  <si>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</si>
  <si>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</si>
  <si>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</si>
  <si>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</si>
  <si>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</si>
  <si>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</si>
  <si>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</si>
  <si>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</si>
  <si>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</si>
  <si>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</si>
  <si>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</si>
  <si>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</si>
  <si>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</si>
  <si>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</si>
  <si>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</si>
  <si>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</si>
  <si>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</si>
  <si>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</si>
  <si>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</si>
  <si>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</si>
  <si>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</si>
  <si>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</si>
  <si>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</si>
  <si>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</si>
  <si>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</si>
  <si>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</si>
  <si>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</si>
  <si>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</si>
  <si>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</si>
  <si>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</si>
  <si>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</si>
  <si>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</si>
  <si>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</si>
  <si>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</si>
  <si>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</si>
  <si>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</si>
  <si>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</si>
  <si>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</si>
  <si>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</si>
  <si>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</si>
  <si>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</si>
  <si>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</si>
  <si>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</si>
  <si>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</si>
  <si>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</si>
  <si>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</si>
  <si>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</si>
  <si>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</si>
  <si>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</si>
  <si>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</si>
  <si>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</si>
  <si>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</si>
  <si>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</si>
  <si>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</si>
  <si>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</si>
  <si>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</si>
  <si>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</si>
  <si>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</si>
  <si>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</si>
  <si>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</si>
  <si>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</si>
  <si>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</si>
  <si>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</si>
  <si>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</si>
  <si>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</si>
  <si>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</si>
  <si>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</si>
  <si>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</si>
  <si>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</si>
  <si>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</si>
  <si>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</si>
  <si>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</si>
  <si>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</si>
  <si>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</si>
  <si>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</si>
  <si>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</si>
  <si>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</si>
  <si>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</si>
  <si>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</si>
  <si>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</si>
  <si>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</si>
  <si>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</si>
  <si>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</si>
  <si>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</si>
  <si>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</si>
  <si>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</si>
  <si>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</si>
  <si>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</si>
  <si>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</si>
  <si>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</si>
  <si>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</si>
  <si>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</si>
  <si>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</si>
  <si>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</si>
  <si>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</si>
  <si>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</si>
  <si>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</si>
  <si>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</si>
  <si>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</si>
  <si>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</si>
  <si>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</si>
  <si>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</si>
  <si>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</si>
  <si>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</si>
  <si>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</si>
  <si>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</si>
  <si>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</si>
  <si>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</si>
  <si>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</si>
  <si>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</si>
  <si>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</si>
  <si>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</si>
  <si>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</si>
  <si>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</si>
  <si>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</si>
  <si>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</si>
  <si>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</si>
  <si>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</si>
  <si>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</si>
  <si>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</si>
  <si>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</si>
  <si>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</si>
  <si>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</si>
  <si>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</si>
  <si>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</si>
  <si>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</si>
  <si>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</si>
  <si>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</si>
  <si>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</si>
  <si>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</si>
  <si>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</si>
  <si>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</si>
  <si>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</si>
  <si>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</si>
  <si>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</si>
  <si>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</si>
  <si>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</si>
  <si>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</si>
  <si>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</si>
  <si>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</si>
  <si>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</si>
  <si>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</si>
  <si>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</si>
  <si>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</si>
  <si>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</si>
  <si>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</si>
  <si>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</si>
  <si>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</si>
  <si>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</si>
  <si>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</si>
  <si>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</si>
  <si>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</si>
  <si>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</si>
  <si>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</si>
  <si>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</si>
  <si>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</si>
  <si>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</si>
  <si>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</si>
  <si>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</si>
  <si>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</si>
  <si>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</si>
  <si>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</si>
  <si>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</si>
  <si>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</si>
  <si>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</si>
  <si>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</si>
  <si>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</si>
  <si>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</si>
  <si>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</si>
  <si>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</si>
  <si>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</si>
  <si>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</si>
  <si>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</si>
  <si>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</si>
  <si>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</si>
  <si>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</si>
  <si>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</si>
  <si>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</si>
  <si>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</si>
  <si>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</si>
  <si>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</si>
  <si>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</si>
  <si>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</si>
  <si>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</si>
  <si>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</si>
  <si>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</si>
  <si>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</si>
  <si>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</si>
  <si>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</si>
  <si>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</si>
  <si>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</si>
  <si>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</si>
  <si>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</si>
  <si>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</si>
  <si>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</si>
  <si>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</si>
  <si>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</si>
  <si>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</si>
  <si>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</si>
  <si>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</si>
  <si>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</si>
  <si>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</si>
  <si>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</si>
  <si>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</si>
  <si>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</si>
  <si>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</si>
  <si>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</si>
  <si>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</si>
  <si>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</si>
  <si>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</si>
  <si>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</si>
  <si>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</si>
  <si>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</si>
  <si>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</si>
  <si>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</si>
  <si>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</si>
  <si>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</si>
  <si>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</si>
  <si>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</si>
  <si>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</si>
  <si>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</si>
  <si>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</si>
  <si>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</si>
  <si>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</si>
  <si>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</si>
  <si>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</si>
  <si>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</si>
  <si>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</si>
  <si>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</si>
  <si>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</si>
  <si>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</si>
  <si>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</si>
  <si>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</si>
  <si>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</si>
  <si>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</si>
  <si>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</si>
  <si>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</si>
  <si>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</si>
  <si>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</si>
  <si>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</si>
  <si>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</si>
  <si>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</si>
  <si>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</si>
  <si>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</si>
  <si>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</si>
  <si>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</si>
  <si>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</si>
  <si>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</si>
  <si>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</si>
  <si>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</si>
  <si>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</si>
  <si>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</si>
  <si>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</si>
  <si>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</si>
  <si>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</si>
  <si>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</si>
  <si>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</si>
  <si>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</si>
  <si>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</si>
  <si>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</si>
  <si>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</si>
  <si>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</si>
  <si>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</si>
  <si>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</si>
  <si>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</si>
  <si>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</si>
  <si>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</si>
  <si>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</si>
  <si>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</si>
  <si>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</si>
  <si>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</si>
  <si>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</si>
  <si>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</si>
  <si>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</si>
  <si>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</si>
  <si>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</si>
  <si>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</si>
  <si>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</si>
  <si>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</si>
  <si>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</si>
  <si>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</si>
  <si>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</si>
  <si>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</si>
  <si>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</si>
  <si>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</si>
  <si>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</si>
  <si>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</si>
  <si>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</si>
  <si>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</si>
  <si>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</si>
  <si>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</si>
  <si>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</si>
  <si>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</si>
  <si>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</si>
  <si>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</si>
  <si>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</si>
  <si>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</si>
  <si>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</si>
  <si>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</si>
  <si>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</si>
  <si>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</si>
  <si>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</si>
  <si>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</si>
  <si>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</si>
  <si>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</si>
  <si>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</si>
  <si>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</si>
  <si>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</si>
  <si>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</si>
  <si>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</si>
  <si>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</si>
  <si>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</si>
  <si>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</si>
  <si>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</si>
  <si>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</si>
  <si>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</si>
  <si>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</si>
  <si>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</si>
  <si>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</si>
  <si>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</si>
  <si>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</si>
  <si>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</si>
  <si>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</si>
  <si>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</si>
  <si>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</si>
  <si>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</si>
  <si>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</si>
  <si>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</si>
  <si>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</si>
  <si>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</si>
  <si>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</si>
  <si>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</si>
  <si>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</si>
  <si>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</si>
  <si>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</si>
  <si>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</si>
  <si>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</si>
  <si>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</si>
  <si>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</si>
  <si>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</si>
  <si>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</si>
  <si>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</si>
  <si>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</si>
  <si>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</si>
  <si>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</si>
  <si>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</si>
  <si>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</si>
  <si>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</si>
  <si>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</si>
  <si>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</si>
  <si>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</si>
  <si>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</si>
  <si>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</si>
  <si>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</si>
  <si>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</si>
  <si>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</si>
  <si>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</si>
  <si>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</si>
  <si>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</si>
  <si>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</si>
  <si>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</si>
  <si>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</si>
  <si>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</si>
  <si>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</si>
  <si>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</si>
  <si>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</si>
  <si>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</si>
  <si>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</si>
  <si>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</si>
  <si>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</si>
  <si>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</si>
  <si>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</si>
  <si>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</si>
  <si>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</si>
  <si>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</si>
  <si>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</si>
  <si>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</si>
  <si>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</si>
  <si>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</si>
  <si>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</si>
  <si>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</si>
  <si>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</si>
  <si>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</si>
  <si>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</si>
  <si>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</si>
  <si>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</si>
  <si>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</si>
  <si>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</si>
  <si>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</si>
  <si>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</si>
  <si>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</si>
  <si>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</si>
  <si>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</si>
  <si>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</si>
  <si>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</si>
  <si>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</si>
  <si>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</si>
  <si>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</si>
  <si>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</si>
  <si>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</si>
  <si>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</si>
  <si>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</si>
  <si>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</si>
  <si>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</si>
  <si>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</si>
  <si>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</si>
  <si>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</si>
  <si>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</si>
  <si>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</si>
  <si>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</si>
  <si>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</si>
  <si>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</si>
  <si>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</si>
  <si>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</si>
  <si>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</si>
  <si>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</si>
  <si>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</si>
  <si>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</si>
  <si>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</si>
  <si>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</si>
  <si>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</si>
  <si>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</si>
  <si>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</si>
  <si>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</si>
  <si>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</si>
  <si>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</si>
  <si>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</si>
  <si>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</si>
  <si>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</si>
  <si>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</si>
  <si>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</si>
  <si>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</si>
  <si>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</si>
  <si>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</si>
  <si>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</si>
  <si>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</si>
  <si>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</si>
  <si>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</si>
  <si>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</si>
  <si>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</si>
  <si>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</si>
  <si>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</si>
  <si>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</si>
  <si>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</si>
  <si>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</si>
  <si>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</si>
  <si>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</si>
  <si>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</si>
  <si>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</si>
  <si>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</si>
  <si>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</si>
  <si>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</si>
  <si>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</si>
  <si>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</si>
  <si>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</si>
  <si>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</si>
  <si>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</si>
  <si>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</si>
  <si>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</si>
  <si>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</si>
  <si>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</si>
  <si>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</si>
  <si>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</si>
  <si>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</si>
  <si>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</si>
  <si>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</si>
  <si>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</si>
  <si>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</si>
  <si>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</si>
  <si>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</si>
  <si>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</si>
  <si>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</si>
  <si>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</si>
  <si>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</si>
  <si>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</si>
  <si>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</si>
  <si>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</si>
  <si>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</si>
  <si>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</si>
  <si>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</si>
  <si>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</si>
  <si>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</si>
  <si>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</si>
  <si>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</si>
  <si>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</si>
  <si>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</si>
  <si>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</si>
  <si>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</si>
  <si>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</si>
  <si>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</si>
  <si>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</si>
  <si>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</si>
  <si>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</si>
  <si>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</si>
  <si>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</si>
  <si>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</si>
  <si>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</si>
  <si>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</si>
  <si>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</si>
  <si>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</si>
  <si>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</si>
  <si>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</si>
  <si>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</si>
  <si>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</si>
  <si>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</si>
  <si>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</si>
  <si>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</si>
  <si>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</si>
  <si>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</si>
  <si>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</si>
  <si>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</si>
  <si>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</si>
  <si>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</si>
  <si>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</si>
  <si>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</si>
  <si>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</si>
  <si>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</si>
  <si>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</si>
  <si>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</si>
  <si>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</si>
  <si>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</si>
  <si>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</si>
  <si>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</si>
  <si>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</si>
  <si>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</si>
  <si>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</si>
  <si>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</si>
  <si>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</si>
  <si>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</si>
  <si>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</si>
  <si>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</si>
  <si>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</si>
  <si>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</si>
  <si>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</si>
  <si>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</si>
  <si>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</si>
  <si>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</si>
  <si>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</si>
  <si>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</si>
  <si>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</si>
  <si>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</si>
  <si>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</si>
  <si>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</si>
  <si>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</si>
  <si>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</si>
  <si>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</si>
  <si>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</si>
  <si>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</si>
  <si>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</si>
  <si>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</si>
  <si>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</si>
  <si>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</si>
  <si>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</si>
  <si>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</si>
  <si>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</si>
  <si>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</si>
  <si>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</si>
  <si>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</si>
  <si>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</si>
  <si>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</si>
  <si>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</si>
  <si>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</si>
  <si>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</si>
  <si>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</si>
  <si>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</si>
  <si>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</si>
  <si>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</si>
  <si>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</si>
  <si>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</si>
  <si>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</si>
  <si>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</si>
  <si>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</si>
  <si>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</si>
  <si>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</si>
  <si>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</si>
  <si>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</si>
  <si>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</si>
  <si>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</si>
  <si>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</si>
  <si>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</si>
  <si>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</si>
  <si>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</si>
  <si>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</si>
  <si>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</si>
  <si>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</si>
  <si>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</si>
  <si>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</si>
  <si>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</si>
  <si>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</si>
  <si>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</si>
  <si>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</si>
  <si>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</si>
  <si>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</si>
  <si>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</si>
  <si>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</si>
  <si>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</si>
  <si>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</si>
  <si>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</si>
  <si>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</si>
  <si>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</si>
  <si>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</si>
  <si>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</si>
  <si>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</si>
  <si>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</si>
  <si>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</si>
  <si>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</si>
  <si>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</si>
  <si>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</si>
  <si>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</si>
  <si>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</si>
  <si>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</si>
  <si>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</si>
  <si>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</si>
  <si>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</si>
  <si>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</si>
  <si>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</si>
  <si>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</si>
  <si>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</si>
  <si>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</si>
  <si>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</si>
  <si>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</si>
  <si>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</si>
  <si>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</si>
  <si>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</si>
  <si>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</si>
  <si>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</si>
  <si>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</si>
  <si>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</si>
  <si>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</si>
  <si>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</si>
  <si>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</si>
  <si>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</si>
  <si>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</si>
  <si>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</si>
  <si>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</si>
  <si>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</si>
  <si>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</si>
  <si>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</si>
  <si>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</si>
  <si>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</si>
  <si>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</si>
  <si>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</si>
  <si>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</si>
  <si>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</si>
  <si>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</si>
  <si>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</si>
  <si>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</si>
  <si>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</si>
  <si>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</si>
  <si>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</si>
  <si>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</si>
  <si>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</si>
  <si>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</si>
  <si>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</si>
  <si>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</si>
  <si>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</si>
  <si>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</si>
  <si>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</si>
  <si>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</si>
  <si>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</si>
  <si>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</si>
  <si>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</si>
  <si>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</si>
  <si>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</si>
  <si>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</si>
  <si>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</si>
  <si>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</si>
  <si>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</si>
  <si>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</si>
  <si>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</si>
  <si>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</si>
  <si>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</si>
  <si>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</si>
  <si>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</si>
  <si>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</si>
  <si>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</si>
  <si>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</si>
  <si>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</si>
  <si>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</si>
  <si>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</si>
  <si>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</si>
  <si>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</si>
  <si>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</si>
  <si>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</si>
  <si>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</si>
  <si>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</si>
  <si>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</si>
  <si>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</si>
  <si>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</si>
  <si>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</si>
  <si>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</si>
  <si>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</si>
  <si>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</si>
  <si>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</si>
  <si>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</si>
  <si>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</si>
  <si>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</si>
  <si>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</si>
  <si>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</si>
  <si>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</si>
  <si>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</si>
  <si>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</si>
  <si>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</si>
  <si>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</si>
  <si>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</si>
  <si>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</si>
  <si>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</si>
  <si>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</si>
  <si>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</si>
  <si>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</si>
  <si>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</si>
  <si>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</si>
  <si>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</si>
  <si>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</si>
  <si>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</si>
  <si>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</si>
  <si>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</si>
  <si>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</si>
  <si>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</si>
  <si>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</si>
  <si>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</si>
  <si>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</si>
  <si>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</si>
  <si>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</si>
  <si>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</si>
  <si>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</si>
  <si>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</si>
  <si>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</si>
  <si>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</si>
  <si>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</si>
  <si>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</si>
  <si>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</si>
  <si>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</si>
  <si>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</si>
  <si>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</si>
  <si>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</si>
  <si>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</si>
  <si>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</si>
  <si>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</si>
  <si>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</si>
  <si>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</si>
  <si>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</si>
  <si>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</si>
  <si>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</si>
  <si>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</si>
  <si>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</si>
  <si>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</si>
  <si>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</si>
  <si>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</si>
  <si>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</si>
  <si>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</si>
  <si>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</si>
  <si>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</si>
  <si>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</si>
  <si>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</si>
  <si>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</si>
  <si>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</si>
  <si>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</si>
  <si>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</si>
  <si>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</si>
  <si>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</si>
  <si>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</si>
  <si>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</si>
  <si>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</si>
  <si>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</si>
  <si>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</si>
  <si>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</si>
  <si>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</si>
  <si>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</si>
  <si>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</si>
  <si>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</si>
  <si>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</si>
  <si>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</si>
  <si>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</si>
  <si>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</si>
  <si>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</si>
  <si>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</si>
  <si>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</si>
  <si>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</si>
  <si>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</si>
  <si>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</si>
  <si>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</si>
  <si>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</si>
  <si>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</si>
  <si>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</si>
  <si>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</si>
  <si>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</si>
  <si>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</si>
  <si>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</si>
  <si>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</si>
  <si>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</si>
  <si>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</si>
  <si>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</si>
  <si>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</si>
  <si>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</si>
  <si>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</si>
  <si>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</si>
  <si>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</si>
  <si>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</si>
  <si>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</si>
  <si>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</si>
  <si>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</si>
  <si>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</si>
  <si>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</si>
  <si>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</si>
  <si>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</si>
  <si>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</si>
  <si>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</si>
  <si>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</si>
  <si>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</si>
  <si>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</si>
  <si>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</si>
  <si>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</si>
  <si>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</si>
  <si>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</si>
  <si>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</si>
  <si>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</si>
  <si>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</si>
  <si>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</si>
  <si>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</si>
  <si>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</si>
  <si>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</si>
  <si>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</si>
  <si>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</si>
  <si>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</si>
  <si>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</si>
  <si>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</si>
  <si>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</si>
  <si>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</si>
  <si>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</si>
  <si>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</si>
  <si>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</si>
  <si>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</si>
  <si>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</si>
  <si>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</si>
  <si>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</si>
  <si>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</si>
  <si>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</si>
  <si>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</si>
  <si>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</si>
  <si>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</si>
  <si>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</si>
  <si>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</si>
  <si>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</si>
  <si>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Prestar los servicios de educación inicial en el marco de la atención integral en la modalidad centros de desarrollo infantil CDI-,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</si>
  <si>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2021-68-90000015</t>
  </si>
  <si>
    <t>585</t>
  </si>
  <si>
    <t>PRESTAR LOS SERVICIOS DE EDUCACION INICIAL EN EL MARCO DE LA ATENCION INTEGRAL EN CENTROS DE DESARROLLO INFANTIL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</si>
  <si>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ATENDER A LA PRIMERA INFNACIA EN EL MARCO DE LA ESTRATEGIA DE CERO A SIEMPRE" ESPEDIFICAMENTE A LOS NIÑOS Y NIÑAS MENORES DE 5 AÑOS, DE FAMILIAS EN SITUACION DE VULNERABILIDAD DE CONFORMIDAD CON LAS DIRECTRICES, LIENAMIENTOS Y PARAMETROS DEL ICBF, ASI COMO REGULAR LAS RELACIONES DE LAS PARTES DERIVADAS DE HOGARES COMUNITARIOS.</t>
  </si>
  <si>
    <t>586</t>
  </si>
  <si>
    <t>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</si>
</sst>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87" zoomScaleNormal="87" zoomScaleSheetLayoutView="40" zoomScalePageLayoutView="40" workbookViewId="0">
      <selection activeCell="E63" sqref="E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2694</v>
      </c>
      <c r="D15" s="35"/>
      <c r="E15" s="35"/>
      <c r="F15" s="5"/>
      <c r="G15" s="32" t="s">
        <v>1168</v>
      </c>
      <c r="H15" s="103" t="s">
        <v>404</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828000312</v>
      </c>
      <c r="C20" s="5"/>
      <c r="D20" s="73"/>
      <c r="E20" s="5"/>
      <c r="F20" s="5"/>
      <c r="G20" s="5"/>
      <c r="H20" s="181"/>
      <c r="I20" s="143" t="s">
        <v>887</v>
      </c>
      <c r="J20" s="144" t="s">
        <v>889</v>
      </c>
      <c r="K20" s="145">
        <v>2603154736</v>
      </c>
      <c r="L20" s="146"/>
      <c r="M20" s="146">
        <v>44561</v>
      </c>
      <c r="N20" s="129">
        <f>+(M20-L20)/30</f>
        <v>1485.3666666666666</v>
      </c>
      <c r="O20" s="132"/>
      <c r="U20" s="128"/>
      <c r="V20" s="105">
        <f ca="1">NOW()</f>
        <v>44230.789863425925</v>
      </c>
      <c r="W20" s="105">
        <f ca="1">NOW()</f>
        <v>44230.789863425925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PICACHOS</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2676</v>
      </c>
      <c r="C48" s="111" t="s">
        <v>31</v>
      </c>
      <c r="D48" s="115" t="s">
        <v>2677</v>
      </c>
      <c r="E48" s="171">
        <v>42394</v>
      </c>
      <c r="F48" s="171">
        <v>42674</v>
      </c>
      <c r="G48" s="154">
        <f>IF(AND(E48&lt;&gt;"",F48&lt;&gt;""),((F48-E48)/30),"")</f>
        <v>9.3333333333333339</v>
      </c>
      <c r="H48" s="116" t="s">
        <v>2679</v>
      </c>
      <c r="I48" s="115" t="s">
        <v>404</v>
      </c>
      <c r="J48" s="115" t="s">
        <v>406</v>
      </c>
      <c r="K48" s="114">
        <v>553926768</v>
      </c>
      <c r="L48" s="112" t="s">
        <v>1148</v>
      </c>
      <c r="M48" s="113">
        <v>1</v>
      </c>
      <c r="N48" s="112" t="s">
        <v>27</v>
      </c>
      <c r="O48" s="112" t="s">
        <v>26</v>
      </c>
      <c r="P48" s="78"/>
    </row>
    <row r="49" spans="1:16" s="6" customFormat="1" ht="24.75" customHeight="1" x14ac:dyDescent="0.25">
      <c r="A49" s="137">
        <v>2</v>
      </c>
      <c r="B49" s="116" t="s">
        <v>2676</v>
      </c>
      <c r="C49" s="111" t="s">
        <v>31</v>
      </c>
      <c r="D49" s="115" t="s">
        <v>2678</v>
      </c>
      <c r="E49" s="171">
        <v>42675</v>
      </c>
      <c r="F49" s="171">
        <v>42719</v>
      </c>
      <c r="G49" s="154">
        <f t="shared" ref="G49:G50" si="2">IF(AND(E49&lt;&gt;"",F49&lt;&gt;""),((F49-E49)/30),"")</f>
        <v>1.4666666666666666</v>
      </c>
      <c r="H49" s="116" t="s">
        <v>2679</v>
      </c>
      <c r="I49" s="115" t="s">
        <v>404</v>
      </c>
      <c r="J49" s="115" t="s">
        <v>406</v>
      </c>
      <c r="K49" s="117">
        <v>103847832</v>
      </c>
      <c r="L49" s="112" t="s">
        <v>1148</v>
      </c>
      <c r="M49" s="113">
        <v>1</v>
      </c>
      <c r="N49" s="112" t="s">
        <v>27</v>
      </c>
      <c r="O49" s="112" t="s">
        <v>26</v>
      </c>
      <c r="P49" s="78"/>
    </row>
    <row r="50" spans="1:16" s="6" customFormat="1" ht="24.75" customHeight="1" x14ac:dyDescent="0.25">
      <c r="A50" s="137">
        <v>3</v>
      </c>
      <c r="B50" s="116" t="s">
        <v>2676</v>
      </c>
      <c r="C50" s="111" t="s">
        <v>31</v>
      </c>
      <c r="D50" s="115" t="s">
        <v>2680</v>
      </c>
      <c r="E50" s="171">
        <v>42720</v>
      </c>
      <c r="F50" s="171">
        <v>43084</v>
      </c>
      <c r="G50" s="154">
        <f t="shared" si="2"/>
        <v>12.133333333333333</v>
      </c>
      <c r="H50" s="116" t="s">
        <v>2679</v>
      </c>
      <c r="I50" s="115" t="s">
        <v>404</v>
      </c>
      <c r="J50" s="115" t="s">
        <v>406</v>
      </c>
      <c r="K50" s="114">
        <v>769857222</v>
      </c>
      <c r="L50" s="112" t="s">
        <v>1148</v>
      </c>
      <c r="M50" s="113">
        <v>1</v>
      </c>
      <c r="N50" s="112" t="s">
        <v>27</v>
      </c>
      <c r="O50" s="112" t="s">
        <v>26</v>
      </c>
      <c r="P50" s="78"/>
    </row>
    <row r="51" spans="1:16" s="6" customFormat="1" ht="24.75" customHeight="1" outlineLevel="1" x14ac:dyDescent="0.25">
      <c r="A51" s="137">
        <v>4</v>
      </c>
      <c r="B51" s="116" t="s">
        <v>2676</v>
      </c>
      <c r="C51" s="111" t="s">
        <v>31</v>
      </c>
      <c r="D51" s="115" t="s">
        <v>2681</v>
      </c>
      <c r="E51" s="171">
        <v>43085</v>
      </c>
      <c r="F51" s="171">
        <v>43404</v>
      </c>
      <c r="G51" s="154">
        <f t="shared" ref="G51:G107" si="3">IF(AND(E51&lt;&gt;"",F51&lt;&gt;""),((F51-E51)/30),"")</f>
        <v>10.633333333333333</v>
      </c>
      <c r="H51" s="116" t="s">
        <v>2679</v>
      </c>
      <c r="I51" s="115" t="s">
        <v>404</v>
      </c>
      <c r="J51" s="115" t="s">
        <v>406</v>
      </c>
      <c r="K51" s="117">
        <v>626332554</v>
      </c>
      <c r="L51" s="112" t="s">
        <v>1148</v>
      </c>
      <c r="M51" s="113">
        <v>1</v>
      </c>
      <c r="N51" s="112" t="s">
        <v>27</v>
      </c>
      <c r="O51" s="112" t="s">
        <v>26</v>
      </c>
      <c r="P51" s="78"/>
    </row>
    <row r="52" spans="1:16" s="7" customFormat="1" ht="24.75" customHeight="1" outlineLevel="1" x14ac:dyDescent="0.25">
      <c r="A52" s="138">
        <v>5</v>
      </c>
      <c r="B52" s="116" t="s">
        <v>2676</v>
      </c>
      <c r="C52" s="111" t="s">
        <v>31</v>
      </c>
      <c r="D52" s="115" t="s">
        <v>2682</v>
      </c>
      <c r="E52" s="171">
        <v>43405</v>
      </c>
      <c r="F52" s="171">
        <v>43434</v>
      </c>
      <c r="G52" s="154">
        <f t="shared" si="3"/>
        <v>0.96666666666666667</v>
      </c>
      <c r="H52" s="116" t="s">
        <v>2679</v>
      </c>
      <c r="I52" s="115" t="s">
        <v>404</v>
      </c>
      <c r="J52" s="115" t="s">
        <v>406</v>
      </c>
      <c r="K52" s="117">
        <v>67909356</v>
      </c>
      <c r="L52" s="112" t="s">
        <v>1148</v>
      </c>
      <c r="M52" s="113">
        <v>1</v>
      </c>
      <c r="N52" s="112" t="s">
        <v>27</v>
      </c>
      <c r="O52" s="112" t="s">
        <v>26</v>
      </c>
      <c r="P52" s="79"/>
    </row>
    <row r="53" spans="1:16" s="7" customFormat="1" ht="24.75" customHeight="1" outlineLevel="1" x14ac:dyDescent="0.25">
      <c r="A53" s="138">
        <v>6</v>
      </c>
      <c r="B53" s="116" t="s">
        <v>2676</v>
      </c>
      <c r="C53" s="111" t="s">
        <v>31</v>
      </c>
      <c r="D53" s="115" t="s">
        <v>2683</v>
      </c>
      <c r="E53" s="171">
        <v>43483</v>
      </c>
      <c r="F53" s="171">
        <v>43821</v>
      </c>
      <c r="G53" s="154">
        <f t="shared" si="3"/>
        <v>11.266666666666667</v>
      </c>
      <c r="H53" s="116" t="s">
        <v>2679</v>
      </c>
      <c r="I53" s="115" t="s">
        <v>404</v>
      </c>
      <c r="J53" s="115" t="s">
        <v>406</v>
      </c>
      <c r="K53" s="117">
        <v>784362965</v>
      </c>
      <c r="L53" s="112" t="s">
        <v>1148</v>
      </c>
      <c r="M53" s="113">
        <v>1</v>
      </c>
      <c r="N53" s="112" t="s">
        <v>27</v>
      </c>
      <c r="O53" s="112" t="s">
        <v>26</v>
      </c>
      <c r="P53" s="79"/>
    </row>
    <row r="54" spans="1:16" s="7" customFormat="1" ht="24.75" customHeight="1" outlineLevel="1" x14ac:dyDescent="0.25">
      <c r="A54" s="138">
        <v>7</v>
      </c>
      <c r="B54" s="116" t="s">
        <v>2676</v>
      </c>
      <c r="C54" s="111" t="s">
        <v>31</v>
      </c>
      <c r="D54" s="115" t="s">
        <v>2684</v>
      </c>
      <c r="E54" s="171">
        <v>43883</v>
      </c>
      <c r="F54" s="171">
        <v>44196</v>
      </c>
      <c r="G54" s="154">
        <f t="shared" si="3"/>
        <v>10.433333333333334</v>
      </c>
      <c r="H54" s="116" t="s">
        <v>2687</v>
      </c>
      <c r="I54" s="115" t="s">
        <v>404</v>
      </c>
      <c r="J54" s="115" t="s">
        <v>408</v>
      </c>
      <c r="K54" s="68">
        <v>3856146186</v>
      </c>
      <c r="L54" s="112" t="s">
        <v>1148</v>
      </c>
      <c r="M54" s="113">
        <v>1</v>
      </c>
      <c r="N54" s="112" t="s">
        <v>2634</v>
      </c>
      <c r="O54" s="112" t="s">
        <v>1148</v>
      </c>
      <c r="P54" s="79"/>
    </row>
    <row r="55" spans="1:16" s="7" customFormat="1" ht="24.75" customHeight="1" outlineLevel="1" x14ac:dyDescent="0.25">
      <c r="A55" s="138">
        <v>8</v>
      </c>
      <c r="B55" s="116" t="s">
        <v>2676</v>
      </c>
      <c r="C55" s="111" t="s">
        <v>31</v>
      </c>
      <c r="D55" s="115" t="s">
        <v>2685</v>
      </c>
      <c r="E55" s="171">
        <v>43883</v>
      </c>
      <c r="F55" s="171">
        <v>44196</v>
      </c>
      <c r="G55" s="154">
        <f t="shared" si="3"/>
        <v>10.433333333333334</v>
      </c>
      <c r="H55" s="116" t="s">
        <v>2687</v>
      </c>
      <c r="I55" s="115" t="s">
        <v>404</v>
      </c>
      <c r="J55" s="115" t="s">
        <v>406</v>
      </c>
      <c r="K55" s="68">
        <v>1481088981</v>
      </c>
      <c r="L55" s="112" t="s">
        <v>1148</v>
      </c>
      <c r="M55" s="113">
        <v>1</v>
      </c>
      <c r="N55" s="112" t="s">
        <v>2634</v>
      </c>
      <c r="O55" s="112" t="s">
        <v>1148</v>
      </c>
      <c r="P55" s="79"/>
    </row>
    <row r="56" spans="1:16" s="7" customFormat="1" ht="24.75" customHeight="1" outlineLevel="1" x14ac:dyDescent="0.25">
      <c r="A56" s="138">
        <v>9</v>
      </c>
      <c r="B56" s="116" t="s">
        <v>2676</v>
      </c>
      <c r="C56" s="111" t="s">
        <v>31</v>
      </c>
      <c r="D56" s="115" t="s">
        <v>2686</v>
      </c>
      <c r="E56" s="171">
        <v>43883</v>
      </c>
      <c r="F56" s="171">
        <v>44196</v>
      </c>
      <c r="G56" s="154">
        <f t="shared" si="3"/>
        <v>10.433333333333334</v>
      </c>
      <c r="H56" s="116" t="s">
        <v>2696</v>
      </c>
      <c r="I56" s="115" t="s">
        <v>404</v>
      </c>
      <c r="J56" s="115" t="s">
        <v>419</v>
      </c>
      <c r="K56" s="68">
        <v>2201133094</v>
      </c>
      <c r="L56" s="112" t="s">
        <v>1148</v>
      </c>
      <c r="M56" s="113">
        <v>1</v>
      </c>
      <c r="N56" s="112" t="s">
        <v>2634</v>
      </c>
      <c r="O56" s="112" t="s">
        <v>1148</v>
      </c>
      <c r="P56" s="79"/>
    </row>
    <row r="57" spans="1:16" s="7" customFormat="1" ht="24.75" customHeight="1" outlineLevel="1" x14ac:dyDescent="0.25">
      <c r="A57" s="138">
        <v>10</v>
      </c>
      <c r="B57" s="116" t="s">
        <v>2676</v>
      </c>
      <c r="C57" s="65" t="s">
        <v>31</v>
      </c>
      <c r="D57" s="63" t="s">
        <v>2695</v>
      </c>
      <c r="E57" s="139">
        <v>42583</v>
      </c>
      <c r="F57" s="139">
        <v>42674</v>
      </c>
      <c r="G57" s="154">
        <f t="shared" si="3"/>
        <v>3.0333333333333332</v>
      </c>
      <c r="H57" s="64" t="s">
        <v>2697</v>
      </c>
      <c r="I57" s="63" t="s">
        <v>986</v>
      </c>
      <c r="J57" s="63" t="s">
        <v>1011</v>
      </c>
      <c r="K57" s="66">
        <v>38470808</v>
      </c>
      <c r="L57" s="65" t="s">
        <v>1148</v>
      </c>
      <c r="M57" s="67">
        <v>1</v>
      </c>
      <c r="N57" s="65" t="s">
        <v>27</v>
      </c>
      <c r="O57" s="65" t="s">
        <v>1148</v>
      </c>
      <c r="P57" s="79"/>
    </row>
    <row r="58" spans="1:16" s="7" customFormat="1" ht="24.75" customHeight="1" outlineLevel="1" x14ac:dyDescent="0.25">
      <c r="A58" s="138">
        <v>11</v>
      </c>
      <c r="B58" s="116" t="s">
        <v>2676</v>
      </c>
      <c r="C58" s="65" t="s">
        <v>31</v>
      </c>
      <c r="D58" s="63" t="s">
        <v>2698</v>
      </c>
      <c r="E58" s="139">
        <v>42583</v>
      </c>
      <c r="F58" s="139">
        <v>42674</v>
      </c>
      <c r="G58" s="154">
        <f t="shared" si="3"/>
        <v>3.0333333333333332</v>
      </c>
      <c r="H58" s="116" t="s">
        <v>2697</v>
      </c>
      <c r="I58" s="63" t="s">
        <v>986</v>
      </c>
      <c r="J58" s="63" t="s">
        <v>998</v>
      </c>
      <c r="K58" s="66">
        <v>79193176</v>
      </c>
      <c r="L58" s="65" t="s">
        <v>1148</v>
      </c>
      <c r="M58" s="67">
        <v>1</v>
      </c>
      <c r="N58" s="65" t="s">
        <v>27</v>
      </c>
      <c r="O58" s="65" t="s">
        <v>1148</v>
      </c>
      <c r="P58" s="79"/>
    </row>
    <row r="59" spans="1:16" s="7" customFormat="1" ht="24.75" customHeight="1" outlineLevel="1" x14ac:dyDescent="0.25">
      <c r="A59" s="138">
        <v>12</v>
      </c>
      <c r="B59" s="116" t="s">
        <v>2676</v>
      </c>
      <c r="C59" s="65" t="s">
        <v>31</v>
      </c>
      <c r="D59" s="63" t="s">
        <v>2699</v>
      </c>
      <c r="E59" s="139">
        <v>42583</v>
      </c>
      <c r="F59" s="139">
        <v>42674</v>
      </c>
      <c r="G59" s="154">
        <f t="shared" si="3"/>
        <v>3.0333333333333332</v>
      </c>
      <c r="H59" s="116" t="s">
        <v>2697</v>
      </c>
      <c r="I59" s="63" t="s">
        <v>986</v>
      </c>
      <c r="J59" s="63" t="s">
        <v>1001</v>
      </c>
      <c r="K59" s="66">
        <v>89201626</v>
      </c>
      <c r="L59" s="65" t="s">
        <v>1148</v>
      </c>
      <c r="M59" s="67">
        <v>1</v>
      </c>
      <c r="N59" s="65" t="s">
        <v>27</v>
      </c>
      <c r="O59" s="65" t="s">
        <v>1148</v>
      </c>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2684</v>
      </c>
      <c r="E114" s="171">
        <v>43883</v>
      </c>
      <c r="F114" s="171">
        <v>44196</v>
      </c>
      <c r="G114" s="154">
        <f>IF(AND(E114&lt;&gt;"",F114&lt;&gt;""),((F114-E114)/30),"")</f>
        <v>10.433333333333334</v>
      </c>
      <c r="H114" s="116" t="s">
        <v>2687</v>
      </c>
      <c r="I114" s="115" t="s">
        <v>404</v>
      </c>
      <c r="J114" s="115" t="s">
        <v>408</v>
      </c>
      <c r="K114" s="68">
        <v>3856146186</v>
      </c>
      <c r="L114" s="100">
        <f>+IF(AND(K114&gt;0,O114="Ejecución"),(K114/877802)*Tabla28[[#This Row],[% participación]],IF(AND(K114&gt;0,O114&lt;&gt;"Ejecución"),"-",""))</f>
        <v>4392.9567100553431</v>
      </c>
      <c r="M114" s="118" t="s">
        <v>1148</v>
      </c>
      <c r="N114" s="167">
        <v>1</v>
      </c>
      <c r="O114" s="156" t="s">
        <v>1150</v>
      </c>
      <c r="P114" s="78"/>
    </row>
    <row r="115" spans="1:16" s="6" customFormat="1" ht="24.75" customHeight="1" x14ac:dyDescent="0.25">
      <c r="A115" s="137">
        <v>2</v>
      </c>
      <c r="B115" s="155" t="s">
        <v>2664</v>
      </c>
      <c r="C115" s="157" t="s">
        <v>31</v>
      </c>
      <c r="D115" s="115" t="s">
        <v>2685</v>
      </c>
      <c r="E115" s="171">
        <v>43883</v>
      </c>
      <c r="F115" s="171">
        <v>44196</v>
      </c>
      <c r="G115" s="154">
        <f t="shared" ref="G115:G116" si="4">IF(AND(E115&lt;&gt;"",F115&lt;&gt;""),((F115-E115)/30),"")</f>
        <v>10.433333333333334</v>
      </c>
      <c r="H115" s="116" t="s">
        <v>2687</v>
      </c>
      <c r="I115" s="115" t="s">
        <v>404</v>
      </c>
      <c r="J115" s="115" t="s">
        <v>406</v>
      </c>
      <c r="K115" s="68">
        <v>1481088981</v>
      </c>
      <c r="L115" s="100">
        <f>+IF(AND(K115&gt;0,O115="Ejecución"),(K115/877802)*Tabla28[[#This Row],[% participación]],IF(AND(K115&gt;0,O115&lt;&gt;"Ejecución"),"-",""))</f>
        <v>1687.2700005240363</v>
      </c>
      <c r="M115" s="65" t="s">
        <v>1148</v>
      </c>
      <c r="N115" s="167">
        <v>1</v>
      </c>
      <c r="O115" s="156" t="s">
        <v>1150</v>
      </c>
      <c r="P115" s="78"/>
    </row>
    <row r="116" spans="1:16" s="6" customFormat="1" ht="24.75" customHeight="1" x14ac:dyDescent="0.25">
      <c r="A116" s="137">
        <v>3</v>
      </c>
      <c r="B116" s="155" t="s">
        <v>2664</v>
      </c>
      <c r="C116" s="157" t="s">
        <v>31</v>
      </c>
      <c r="D116" s="115" t="s">
        <v>2686</v>
      </c>
      <c r="E116" s="171">
        <v>43883</v>
      </c>
      <c r="F116" s="171">
        <v>44196</v>
      </c>
      <c r="G116" s="154">
        <f t="shared" si="4"/>
        <v>10.433333333333334</v>
      </c>
      <c r="H116" s="116" t="s">
        <v>2687</v>
      </c>
      <c r="I116" s="115" t="s">
        <v>404</v>
      </c>
      <c r="J116" s="115" t="s">
        <v>419</v>
      </c>
      <c r="K116" s="68">
        <v>2201133094</v>
      </c>
      <c r="L116" s="100">
        <f>+IF(AND(K116&gt;0,O116="Ejecución"),(K116/877802)*Tabla28[[#This Row],[% participación]],IF(AND(K116&gt;0,O116&lt;&gt;"Ejecución"),"-",""))</f>
        <v>2507.5507848011284</v>
      </c>
      <c r="M116" s="65" t="s">
        <v>1148</v>
      </c>
      <c r="N116" s="167">
        <v>1</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0.03</v>
      </c>
      <c r="O179" s="8"/>
      <c r="Q179" s="19"/>
      <c r="R179" s="153">
        <f>IF(M179&gt;0,SUM(L179+M179),"")</f>
        <v>0.03</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130157736.80000001</v>
      </c>
      <c r="F185" s="92"/>
      <c r="G185" s="93"/>
      <c r="H185" s="88"/>
      <c r="I185" s="90" t="s">
        <v>2627</v>
      </c>
      <c r="J185" s="160">
        <f>+SUM(M179:M183)</f>
        <v>0.03</v>
      </c>
      <c r="K185" s="197" t="s">
        <v>2628</v>
      </c>
      <c r="L185" s="197"/>
      <c r="M185" s="94">
        <f>+J185*(SUM(K20:K35))</f>
        <v>78094642.079999998</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42790</v>
      </c>
      <c r="D193" s="5"/>
      <c r="E193" s="120">
        <v>177</v>
      </c>
      <c r="F193" s="5"/>
      <c r="G193" s="5"/>
      <c r="H193" s="141" t="s">
        <v>2688</v>
      </c>
      <c r="J193" s="5"/>
      <c r="K193" s="121">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2689</v>
      </c>
      <c r="J211" s="27" t="s">
        <v>2622</v>
      </c>
      <c r="K211" s="142" t="s">
        <v>2691</v>
      </c>
      <c r="L211" s="21"/>
      <c r="M211" s="21"/>
      <c r="N211" s="21"/>
      <c r="O211" s="8"/>
    </row>
    <row r="212" spans="1:15" x14ac:dyDescent="0.25">
      <c r="A212" s="9"/>
      <c r="B212" s="27" t="s">
        <v>2619</v>
      </c>
      <c r="C212" s="141" t="s">
        <v>2688</v>
      </c>
      <c r="D212" s="21"/>
      <c r="G212" s="27" t="s">
        <v>2621</v>
      </c>
      <c r="H212" s="142" t="s">
        <v>2690</v>
      </c>
      <c r="J212" s="27" t="s">
        <v>2623</v>
      </c>
      <c r="K212" s="141"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www.w3.org/XML/1998/namespace"/>
    <ds:schemaRef ds:uri="http://purl.org/dc/dcmitype/"/>
    <ds:schemaRef ds:uri="4fb10211-09fb-4e80-9f0b-184718d5d98c"/>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2021-01-27T22:24:11Z</cp:lastPrinted>
  <dcterms:created xsi:type="dcterms:W3CDTF">2020-10-14T21:57:42Z</dcterms:created>
  <dcterms:modified xsi:type="dcterms:W3CDTF">2021-02-03T23:58:33Z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