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ubfinanciero\Desktop\INVITACION SANTA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8" i="12" l="1"/>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<sst xmlns="http://schemas.openxmlformats.org/spreadsheetml/2006/main" count="3585" uniqueCount="2753">
  <si>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</si>
  <si>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</si>
  <si>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</si>
  <si>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</si>
  <si>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</si>
  <si>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</si>
  <si>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</si>
  <si>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</si>
  <si>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</si>
  <si>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</si>
  <si>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</si>
  <si>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</si>
  <si>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</si>
  <si>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</si>
  <si>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</si>
  <si>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</si>
  <si>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</si>
  <si>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</si>
  <si>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</si>
  <si>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</si>
  <si>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</si>
  <si>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</si>
  <si>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</si>
  <si>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</si>
  <si>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</si>
  <si>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</si>
  <si>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</si>
  <si>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</si>
  <si>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</si>
  <si>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</si>
  <si>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</si>
  <si>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</si>
  <si>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</si>
  <si>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</si>
  <si>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</si>
  <si>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</si>
  <si>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</si>
  <si>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</si>
  <si>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</si>
  <si>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</si>
  <si>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</si>
  <si>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</si>
  <si>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</si>
  <si>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</si>
  <si>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</si>
  <si>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</si>
  <si>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</si>
  <si>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</si>
  <si>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</si>
  <si>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</si>
  <si>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</si>
  <si>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</si>
  <si>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</si>
  <si>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</si>
  <si>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</si>
  <si>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</si>
  <si>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</si>
  <si>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</si>
  <si>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</si>
  <si>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</si>
  <si>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</si>
  <si>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</si>
  <si>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</si>
  <si>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</si>
  <si>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</si>
  <si>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</si>
  <si>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</si>
  <si>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</si>
  <si>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</si>
  <si>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</si>
  <si>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</si>
  <si>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</si>
  <si>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</si>
  <si>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</si>
  <si>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</si>
  <si>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</si>
  <si>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</si>
  <si>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</si>
  <si>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</si>
  <si>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</si>
  <si>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</si>
  <si>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</si>
  <si>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</si>
  <si>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</si>
  <si>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</si>
  <si>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</si>
  <si>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</si>
  <si>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</si>
  <si>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</si>
  <si>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</si>
  <si>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</si>
  <si>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</si>
  <si>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</si>
  <si>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</si>
  <si>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</si>
  <si>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</si>
  <si>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</si>
  <si>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</si>
  <si>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</si>
  <si>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</si>
  <si>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</si>
  <si>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</si>
  <si>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</si>
  <si>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</si>
  <si>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</si>
  <si>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</si>
  <si>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</si>
  <si>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</si>
  <si>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</si>
  <si>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</si>
  <si>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</si>
  <si>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</si>
  <si>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</si>
  <si>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</si>
  <si>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</si>
  <si>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</si>
  <si>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</si>
  <si>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</si>
  <si>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</si>
  <si>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</si>
  <si>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</si>
  <si>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</si>
  <si>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</si>
  <si>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</si>
  <si>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</si>
  <si>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</si>
  <si>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</si>
  <si>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</si>
  <si>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</si>
  <si>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</si>
  <si>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</si>
  <si>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</si>
  <si>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</si>
  <si>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</si>
  <si>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</si>
  <si>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</si>
  <si>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</si>
  <si>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</si>
  <si>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</si>
  <si>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</si>
  <si>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</si>
  <si>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</si>
  <si>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</si>
  <si>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</si>
  <si>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</si>
  <si>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</si>
  <si>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</si>
  <si>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</si>
  <si>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</si>
  <si>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</si>
  <si>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</si>
  <si>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</si>
  <si>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</si>
  <si>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</si>
  <si>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</si>
  <si>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</si>
  <si>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</si>
  <si>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</si>
  <si>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</si>
  <si>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</si>
  <si>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</si>
  <si>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</si>
  <si>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</si>
  <si>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</si>
  <si>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</si>
  <si>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</si>
  <si>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</si>
  <si>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</si>
  <si>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</si>
  <si>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</si>
  <si>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</si>
  <si>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</si>
  <si>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</si>
  <si>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</si>
  <si>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</si>
  <si>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</si>
  <si>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</si>
  <si>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</si>
  <si>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</si>
  <si>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</si>
  <si>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</si>
  <si>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</si>
  <si>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</si>
  <si>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</si>
  <si>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</si>
  <si>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</si>
  <si>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</si>
  <si>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</si>
  <si>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</si>
  <si>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</si>
  <si>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</si>
  <si>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</si>
  <si>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</si>
  <si>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</si>
  <si>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</si>
  <si>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</si>
  <si>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</si>
  <si>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</si>
  <si>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</si>
  <si>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</si>
  <si>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</si>
  <si>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</si>
  <si>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</si>
  <si>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</si>
  <si>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</si>
  <si>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</si>
  <si>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</si>
  <si>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</si>
  <si>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</si>
  <si>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</si>
  <si>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</si>
  <si>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</si>
  <si>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</si>
  <si>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</si>
  <si>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</si>
  <si>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</si>
  <si>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</si>
  <si>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</si>
  <si>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</si>
  <si>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</si>
  <si>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</si>
  <si>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</si>
  <si>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</si>
  <si>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</si>
  <si>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</si>
  <si>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</si>
  <si>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</si>
  <si>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</si>
  <si>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</si>
  <si>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</si>
  <si>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</si>
  <si>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</si>
  <si>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</si>
  <si>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</si>
  <si>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</si>
  <si>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</si>
  <si>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</si>
  <si>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</si>
  <si>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</si>
  <si>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</si>
  <si>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</si>
  <si>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</si>
  <si>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</si>
  <si>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</si>
  <si>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</si>
  <si>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</si>
  <si>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</si>
  <si>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</si>
  <si>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</si>
  <si>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</si>
  <si>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</si>
  <si>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</si>
  <si>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</si>
  <si>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</si>
  <si>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</si>
  <si>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</si>
  <si>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</si>
  <si>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</si>
  <si>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</si>
  <si>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</si>
  <si>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</si>
  <si>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</si>
  <si>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</si>
  <si>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</si>
  <si>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</si>
  <si>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</si>
  <si>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</si>
  <si>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</si>
  <si>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</si>
  <si>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</si>
  <si>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</si>
  <si>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</si>
  <si>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</si>
  <si>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</si>
  <si>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</si>
  <si>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</si>
  <si>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</si>
  <si>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</si>
  <si>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</si>
  <si>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</si>
  <si>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</si>
  <si>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</si>
  <si>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</si>
  <si>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</si>
  <si>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</si>
  <si>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</si>
  <si>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</si>
  <si>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</si>
  <si>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</si>
  <si>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</si>
  <si>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</si>
  <si>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</si>
  <si>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</si>
  <si>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</si>
  <si>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</si>
  <si>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</si>
  <si>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</si>
  <si>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</si>
  <si>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</si>
  <si>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</si>
  <si>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</si>
  <si>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</si>
  <si>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</si>
  <si>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</si>
  <si>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</si>
  <si>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</si>
  <si>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</si>
  <si>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</si>
  <si>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</si>
  <si>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</si>
  <si>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</si>
  <si>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</si>
  <si>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</si>
  <si>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</si>
  <si>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</si>
  <si>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</si>
  <si>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</si>
  <si>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</si>
  <si>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</si>
  <si>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</si>
  <si>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</si>
  <si>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</si>
  <si>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</si>
  <si>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</si>
  <si>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</si>
  <si>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</si>
  <si>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</si>
  <si>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</si>
  <si>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</si>
  <si>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</si>
  <si>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</si>
  <si>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</si>
  <si>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</si>
  <si>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</si>
  <si>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</si>
  <si>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</si>
  <si>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</si>
  <si>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</si>
  <si>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</si>
  <si>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</si>
  <si>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</si>
  <si>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</si>
  <si>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</si>
  <si>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</si>
  <si>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</si>
  <si>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</si>
  <si>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</si>
  <si>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</si>
  <si>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</si>
  <si>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</si>
  <si>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</si>
  <si>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</si>
  <si>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</si>
  <si>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</si>
  <si>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</si>
  <si>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</si>
  <si>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</si>
  <si>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</si>
  <si>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</si>
  <si>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</si>
  <si>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</si>
  <si>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</si>
  <si>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</si>
  <si>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</si>
  <si>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</si>
  <si>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</si>
  <si>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</si>
  <si>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</si>
  <si>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</si>
  <si>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</si>
  <si>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</si>
  <si>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</si>
  <si>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</si>
  <si>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</si>
  <si>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</si>
  <si>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</si>
  <si>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</si>
  <si>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</si>
  <si>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</si>
  <si>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</si>
  <si>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</si>
  <si>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</si>
  <si>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</si>
  <si>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</si>
  <si>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</si>
  <si>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</si>
  <si>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</si>
  <si>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</si>
  <si>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</si>
  <si>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</si>
  <si>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</si>
  <si>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</si>
  <si>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</si>
  <si>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</si>
  <si>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</si>
  <si>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</si>
  <si>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</si>
  <si>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</si>
  <si>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</si>
  <si>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</si>
  <si>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</si>
  <si>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</si>
  <si>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</si>
  <si>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</si>
  <si>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</si>
  <si>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</si>
  <si>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</si>
  <si>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</si>
  <si>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</si>
  <si>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</si>
  <si>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</si>
  <si>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</si>
  <si>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</si>
  <si>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</si>
  <si>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</si>
  <si>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</si>
  <si>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</si>
  <si>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</si>
  <si>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</si>
  <si>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</si>
  <si>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</si>
  <si>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</si>
  <si>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</si>
  <si>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</si>
  <si>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</si>
  <si>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</si>
  <si>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</si>
  <si>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</si>
  <si>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</si>
  <si>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</si>
  <si>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</si>
  <si>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</si>
  <si>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</si>
  <si>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</si>
  <si>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</si>
  <si>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</si>
  <si>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</si>
  <si>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</si>
  <si>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</si>
  <si>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</si>
  <si>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</si>
  <si>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</si>
  <si>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</si>
  <si>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</si>
  <si>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</si>
  <si>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</si>
  <si>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</si>
  <si>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</si>
  <si>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</si>
  <si>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</si>
  <si>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</si>
  <si>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</si>
  <si>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</si>
  <si>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</si>
  <si>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</si>
  <si>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</si>
  <si>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</si>
  <si>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</si>
  <si>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</si>
  <si>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</si>
  <si>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</si>
  <si>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</si>
  <si>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</si>
  <si>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</si>
  <si>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</si>
  <si>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</si>
  <si>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</si>
  <si>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</si>
  <si>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</si>
  <si>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</si>
  <si>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</si>
  <si>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</si>
  <si>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</si>
  <si>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</si>
  <si>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</si>
  <si>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</si>
  <si>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</si>
  <si>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</si>
  <si>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</si>
  <si>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</si>
  <si>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</si>
  <si>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</si>
  <si>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</si>
  <si>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</si>
  <si>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</si>
  <si>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</si>
  <si>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</si>
  <si>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</si>
  <si>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</si>
  <si>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</si>
  <si>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</si>
  <si>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</si>
  <si>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</si>
  <si>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</si>
  <si>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</si>
  <si>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</si>
  <si>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</si>
  <si>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</si>
  <si>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</si>
  <si>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</si>
  <si>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</si>
  <si>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</si>
  <si>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</si>
  <si>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</si>
  <si>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</si>
  <si>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</si>
  <si>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</si>
  <si>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</si>
  <si>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</si>
  <si>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</si>
  <si>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</si>
  <si>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</si>
  <si>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</si>
  <si>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</si>
  <si>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</si>
  <si>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</si>
  <si>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</si>
  <si>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</si>
  <si>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</si>
  <si>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</si>
  <si>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</si>
  <si>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</si>
  <si>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</si>
  <si>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</si>
  <si>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</si>
  <si>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</si>
  <si>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</si>
  <si>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</si>
  <si>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</si>
  <si>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</si>
  <si>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</si>
  <si>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</si>
  <si>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</si>
  <si>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</si>
  <si>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</si>
  <si>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</si>
  <si>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</si>
  <si>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</si>
  <si>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</si>
  <si>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</si>
  <si>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</si>
  <si>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</si>
  <si>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</si>
  <si>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</si>
  <si>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</si>
  <si>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</si>
  <si>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</si>
  <si>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</si>
  <si>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</si>
  <si>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</si>
  <si>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</si>
  <si>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</si>
  <si>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</si>
  <si>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</si>
  <si>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</si>
  <si>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</si>
  <si>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</si>
  <si>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</si>
  <si>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</si>
  <si>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</si>
  <si>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</si>
  <si>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</si>
  <si>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</si>
  <si>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</si>
  <si>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</si>
  <si>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</si>
  <si>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</si>
  <si>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</si>
  <si>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</si>
  <si>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</si>
  <si>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</si>
  <si>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</si>
  <si>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</si>
  <si>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</si>
  <si>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</si>
  <si>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</si>
  <si>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</si>
  <si>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</si>
  <si>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</si>
  <si>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</si>
  <si>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</si>
  <si>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</si>
  <si>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</si>
  <si>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</si>
  <si>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</si>
  <si>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</si>
  <si>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</si>
  <si>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</si>
  <si>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</si>
  <si>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</si>
  <si>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</si>
  <si>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</si>
  <si>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</si>
  <si>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</si>
  <si>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</si>
  <si>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</si>
  <si>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</si>
  <si>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</si>
  <si>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</si>
  <si>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</si>
  <si>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</si>
  <si>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</si>
  <si>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</si>
  <si>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</si>
  <si>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</si>
  <si>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</si>
  <si>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</si>
  <si>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</si>
  <si>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</si>
  <si>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</si>
  <si>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</si>
  <si>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</si>
  <si>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</si>
  <si>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</si>
  <si>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</si>
  <si>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</si>
  <si>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</si>
  <si>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</si>
  <si>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</si>
  <si>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</si>
  <si>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</si>
  <si>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</si>
  <si>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</si>
  <si>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</si>
  <si>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</si>
  <si>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</si>
  <si>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</si>
  <si>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</si>
  <si>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</si>
  <si>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</si>
  <si>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</si>
  <si>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</si>
  <si>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</si>
  <si>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</si>
  <si>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</si>
  <si>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</si>
  <si>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</si>
  <si>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</si>
  <si>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</si>
  <si>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</si>
  <si>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</si>
  <si>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</si>
  <si>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</si>
  <si>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</si>
  <si>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</si>
  <si>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</si>
  <si>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</si>
  <si>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</si>
  <si>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</si>
  <si>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</si>
  <si>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</si>
  <si>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</si>
  <si>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</si>
  <si>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</si>
  <si>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</si>
  <si>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</si>
  <si>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</si>
  <si>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</si>
  <si>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</si>
  <si>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</si>
  <si>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</si>
  <si>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</si>
  <si>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</si>
  <si>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</si>
  <si>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</si>
  <si>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</si>
  <si>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</si>
  <si>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</si>
  <si>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</si>
  <si>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</si>
  <si>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</si>
  <si>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</si>
  <si>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</si>
  <si>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</si>
  <si>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</si>
  <si>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</si>
  <si>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</si>
  <si>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</si>
  <si>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</si>
  <si>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</si>
  <si>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</si>
  <si>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</si>
  <si>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</si>
  <si>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</si>
  <si>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</si>
  <si>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</si>
  <si>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</si>
  <si>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</si>
  <si>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</si>
  <si>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</si>
  <si>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</si>
  <si>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</si>
  <si>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</si>
  <si>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</si>
  <si>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</si>
  <si>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</si>
  <si>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</si>
  <si>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</si>
  <si>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</si>
  <si>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</si>
  <si>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</si>
  <si>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</si>
  <si>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</si>
  <si>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</si>
  <si>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</si>
  <si>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</si>
  <si>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</si>
  <si>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</si>
  <si>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</si>
  <si>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</si>
  <si>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</si>
  <si>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</si>
  <si>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</si>
  <si>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</si>
  <si>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</si>
  <si>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</si>
  <si>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</si>
  <si>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</si>
  <si>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</si>
  <si>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</si>
  <si>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</si>
  <si>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</si>
  <si>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</si>
  <si>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</si>
  <si>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</si>
  <si>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</si>
  <si>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</si>
  <si>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</si>
  <si>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</si>
  <si>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</si>
  <si>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</si>
  <si>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</si>
  <si>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</si>
  <si>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</si>
  <si>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</si>
  <si>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</si>
  <si>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</si>
  <si>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</si>
  <si>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</si>
  <si>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</si>
  <si>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</si>
  <si>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</si>
  <si>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</si>
  <si>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</si>
  <si>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</si>
  <si>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</si>
  <si>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</si>
  <si>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</si>
  <si>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</si>
  <si>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</si>
  <si>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</si>
  <si>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</si>
  <si>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</si>
  <si>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</si>
  <si>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</si>
  <si>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</si>
  <si>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</si>
  <si>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</si>
  <si>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</si>
  <si>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</si>
  <si>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</si>
  <si>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</si>
  <si>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</si>
  <si>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</si>
  <si>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</si>
  <si>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</si>
  <si>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</si>
  <si>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</si>
  <si>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</si>
  <si>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</si>
  <si>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</si>
  <si>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</si>
  <si>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</si>
  <si>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</si>
  <si>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</si>
  <si>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</si>
  <si>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</si>
  <si>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</si>
  <si>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</si>
  <si>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</si>
  <si>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</si>
  <si>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</si>
  <si>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</si>
  <si>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</si>
  <si>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</si>
  <si>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</si>
  <si>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</si>
  <si>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</si>
  <si>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</si>
  <si>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</si>
  <si>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</si>
  <si>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</si>
  <si>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</si>
  <si>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</si>
  <si>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</si>
  <si>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</si>
  <si>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</si>
  <si>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</si>
  <si>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</si>
  <si>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</si>
  <si>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</si>
  <si>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</si>
  <si>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</si>
  <si>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</si>
  <si>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</si>
  <si>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</si>
  <si>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</si>
  <si>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</si>
  <si>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</si>
  <si>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</si>
  <si>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</si>
  <si>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</si>
  <si>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</si>
  <si>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</si>
  <si>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</si>
  <si>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</si>
  <si>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</si>
  <si>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</si>
  <si>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</si>
  <si>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</si>
  <si>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</si>
  <si>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</si>
  <si>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</si>
  <si>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</si>
  <si>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</si>
  <si>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</si>
  <si>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</si>
  <si>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</si>
  <si>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</si>
  <si>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</si>
  <si>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</si>
  <si>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</si>
  <si>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</si>
  <si>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</si>
  <si>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</si>
  <si>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</si>
  <si>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</si>
  <si>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</si>
  <si>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</si>
  <si>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</si>
  <si>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</si>
  <si>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</si>
  <si>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</si>
  <si>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</si>
  <si>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</si>
  <si>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</si>
  <si>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</si>
  <si>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</si>
  <si>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</si>
  <si>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</si>
  <si>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</si>
  <si>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</si>
  <si>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</si>
  <si>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</si>
  <si>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</si>
  <si>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</si>
  <si>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</si>
  <si>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</si>
  <si>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</si>
  <si>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</si>
  <si>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</si>
  <si>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</si>
  <si>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</si>
  <si>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</si>
  <si>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</si>
  <si>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</si>
  <si>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</si>
  <si>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</si>
  <si>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</si>
  <si>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</si>
  <si>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</si>
  <si>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</si>
  <si>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</si>
  <si>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</si>
  <si>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</si>
  <si>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</si>
  <si>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</si>
  <si>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</si>
  <si>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</si>
  <si>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</si>
  <si>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</si>
  <si>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</si>
  <si>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</si>
  <si>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</si>
  <si>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</si>
  <si>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</si>
  <si>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</si>
  <si>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</si>
  <si>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</si>
  <si>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</si>
  <si>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</si>
  <si>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</si>
  <si>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</si>
  <si>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</si>
  <si>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</si>
  <si>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</si>
  <si>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</si>
  <si>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</si>
  <si>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</si>
  <si>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</si>
  <si>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</si>
  <si>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</si>
  <si>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</si>
  <si>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</si>
  <si>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</si>
  <si>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</si>
  <si>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</si>
  <si>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</si>
  <si>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</si>
  <si>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</si>
  <si>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</si>
  <si>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</si>
  <si>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</si>
  <si>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</si>
  <si>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</si>
  <si>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</si>
  <si>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</si>
  <si>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</si>
  <si>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</si>
  <si>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</si>
  <si>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</si>
  <si>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</si>
  <si>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</si>
  <si>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</si>
  <si>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</si>
  <si>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</si>
  <si>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</si>
  <si>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</si>
  <si>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</si>
  <si>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</si>
  <si>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</si>
  <si>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</si>
  <si>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</si>
  <si>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</si>
  <si>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</si>
  <si>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</si>
  <si>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</si>
  <si>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</si>
  <si>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</si>
  <si>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</si>
  <si>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</si>
  <si>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</si>
  <si>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</si>
  <si>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</si>
  <si>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</si>
  <si>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</si>
  <si>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</si>
  <si>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</si>
  <si>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</si>
  <si>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</si>
  <si>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</si>
  <si>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</si>
  <si>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</si>
  <si>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</si>
  <si>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</si>
  <si>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</si>
  <si>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</si>
  <si>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</si>
  <si>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</si>
  <si>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</si>
  <si>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</si>
  <si>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</si>
  <si>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</si>
  <si>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</si>
  <si>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</si>
  <si>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</si>
  <si>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</si>
  <si>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</si>
  <si>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</si>
  <si>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</si>
  <si>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</si>
  <si>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</si>
  <si>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</si>
  <si>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</si>
  <si>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</si>
  <si>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</si>
  <si>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</si>
  <si>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</si>
  <si>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</si>
  <si>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</si>
  <si>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</si>
  <si>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</si>
  <si>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</si>
  <si>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</si>
  <si>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</si>
  <si>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</si>
  <si>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</si>
  <si>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</si>
  <si>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</si>
  <si>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</si>
  <si>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</si>
  <si>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</si>
  <si>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</si>
  <si>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</si>
  <si>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</si>
  <si>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</si>
  <si>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</si>
  <si>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</si>
  <si>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</si>
  <si>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</si>
  <si>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</si>
  <si>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</si>
  <si>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</si>
  <si>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</si>
  <si>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</si>
  <si>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</si>
  <si>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</si>
  <si>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</si>
  <si>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</si>
  <si>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</si>
  <si>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</si>
  <si>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</si>
  <si>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</si>
  <si>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</si>
  <si>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</si>
  <si>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</si>
  <si>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</si>
  <si>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</si>
  <si>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</si>
  <si>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</si>
  <si>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</si>
  <si>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</si>
  <si>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</si>
  <si>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</si>
  <si>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</si>
  <si>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</si>
  <si>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</si>
  <si>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</si>
  <si>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</si>
  <si>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</si>
  <si>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</si>
  <si>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</si>
  <si>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</si>
  <si>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</si>
  <si>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</si>
  <si>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</si>
  <si>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</si>
  <si>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</si>
  <si>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</si>
  <si>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</si>
  <si>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</si>
  <si>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</si>
  <si>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</si>
  <si>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</si>
  <si>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</si>
  <si>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</si>
  <si>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</si>
  <si>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</si>
  <si>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</si>
  <si>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</si>
  <si>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</si>
  <si>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</si>
  <si>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</si>
  <si>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</si>
  <si>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</si>
  <si>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</si>
  <si>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</si>
  <si>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</si>
  <si>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</si>
  <si>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</si>
  <si>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</si>
  <si>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</si>
  <si>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</si>
  <si>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</si>
  <si>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</si>
  <si>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</si>
  <si>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</si>
  <si>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</si>
  <si>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</si>
  <si>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</si>
  <si>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</si>
  <si>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</si>
  <si>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</si>
  <si>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</si>
  <si>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</si>
  <si>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</si>
  <si>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</si>
  <si>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</si>
  <si>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</si>
  <si>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</si>
  <si>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</si>
  <si>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</si>
  <si>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</si>
  <si>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</si>
  <si>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</si>
  <si>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</si>
  <si>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</si>
  <si>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</si>
  <si>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</si>
  <si>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</si>
  <si>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</si>
  <si>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</si>
  <si>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</si>
  <si>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</si>
  <si>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</si>
  <si>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</si>
  <si>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</si>
  <si>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</si>
  <si>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</si>
  <si>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</si>
  <si>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</si>
  <si>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</si>
  <si>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</si>
  <si>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</si>
  <si>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</si>
  <si>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</si>
  <si>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</si>
  <si>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</si>
  <si>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</si>
  <si>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</si>
  <si>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</si>
  <si>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</si>
  <si>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</si>
  <si>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</si>
  <si>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</si>
  <si>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</si>
  <si>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</si>
  <si>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</si>
  <si>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</si>
  <si>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</si>
  <si>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</si>
  <si>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</si>
  <si>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</si>
  <si>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</si>
  <si>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</si>
  <si>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</si>
  <si>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</si>
  <si>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</si>
  <si>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</si>
  <si>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</si>
  <si>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</si>
  <si>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</si>
  <si>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</si>
  <si>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</si>
  <si>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</si>
  <si>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</si>
  <si>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</si>
  <si>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</si>
  <si>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</si>
  <si>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</si>
  <si>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</si>
  <si>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</si>
  <si>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</si>
  <si>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</si>
  <si>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</si>
  <si>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</si>
  <si>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</si>
  <si>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</si>
  <si>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</si>
  <si>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</si>
  <si>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</si>
  <si>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</si>
  <si>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</si>
  <si>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</si>
  <si>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</si>
  <si>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</si>
  <si>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</si>
  <si>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</si>
  <si>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</si>
  <si>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</si>
  <si>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</si>
  <si>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</si>
  <si>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</si>
  <si>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</si>
  <si>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</si>
  <si>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</si>
  <si>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</si>
  <si>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</si>
  <si>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</si>
  <si>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</si>
  <si>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</si>
  <si>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</si>
  <si>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</si>
  <si>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</si>
  <si>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</si>
  <si>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</si>
  <si>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</si>
  <si>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</si>
  <si>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</si>
  <si>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</si>
  <si>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</si>
  <si>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</si>
  <si>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</si>
  <si>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</si>
  <si>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</si>
  <si>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</si>
  <si>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</si>
  <si>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</si>
  <si>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</si>
  <si>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</si>
  <si>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</si>
  <si>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</si>
  <si>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</si>
  <si>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</si>
  <si>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</si>
  <si>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</si>
  <si>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</si>
  <si>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</si>
  <si>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</si>
  <si>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</si>
  <si>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</si>
  <si>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</si>
  <si>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</si>
  <si>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</si>
  <si>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</si>
  <si>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</si>
  <si>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</si>
  <si>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</si>
  <si>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</si>
  <si>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</si>
  <si>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</si>
  <si>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</si>
  <si>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</si>
  <si>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</si>
  <si>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</si>
  <si>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</si>
  <si>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</si>
  <si>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</si>
  <si>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</si>
  <si>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</si>
  <si>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</si>
  <si>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</si>
  <si>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</si>
  <si>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</si>
  <si>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</si>
  <si>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</si>
  <si>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</si>
  <si>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</si>
  <si>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</si>
  <si>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</si>
  <si>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</si>
  <si>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</si>
  <si>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</si>
  <si>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</si>
  <si>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</si>
  <si>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</si>
  <si>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</si>
  <si>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</si>
  <si>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</si>
  <si>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</si>
  <si>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</si>
  <si>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</si>
  <si>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</si>
  <si>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</si>
  <si>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</si>
  <si>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</si>
  <si>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</si>
  <si>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</si>
  <si>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</si>
  <si>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</si>
  <si>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</si>
  <si>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</si>
  <si>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</si>
  <si>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</si>
  <si>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</si>
  <si>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</si>
  <si>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</si>
  <si>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</si>
  <si>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</si>
  <si>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</si>
  <si>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</si>
  <si>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</si>
  <si>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</si>
  <si>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</si>
  <si>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</si>
  <si>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</si>
  <si>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</si>
  <si>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</si>
  <si>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</si>
  <si>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</si>
  <si>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</si>
  <si>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</si>
  <si>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</si>
  <si>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</si>
  <si>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</si>
  <si>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</si>
  <si>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</si>
  <si>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</si>
  <si>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</si>
  <si>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</si>
  <si>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</si>
  <si>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</si>
  <si>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</si>
  <si>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</si>
  <si>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</si>
  <si>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</si>
  <si>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</si>
  <si>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</si>
  <si>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</si>
  <si>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</si>
  <si>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</si>
  <si>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</si>
  <si>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</si>
  <si>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</si>
  <si>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</si>
  <si>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</si>
  <si>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</si>
  <si>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</si>
  <si>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</si>
  <si>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</si>
  <si>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</si>
  <si>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</si>
  <si>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</si>
  <si>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</si>
  <si>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</si>
  <si>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</si>
  <si>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</si>
  <si>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</si>
  <si>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</si>
  <si>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</si>
  <si>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</si>
  <si>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</si>
  <si>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</si>
  <si>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</si>
  <si>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</si>
  <si>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</si>
  <si>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</si>
  <si>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</si>
  <si>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</si>
  <si>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</si>
  <si>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</si>
  <si>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</si>
  <si>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</si>
  <si>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</si>
  <si>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</si>
  <si>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</si>
  <si>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</si>
  <si>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</si>
  <si>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</si>
  <si>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</si>
  <si>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</si>
  <si>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</si>
  <si>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</si>
  <si>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</si>
  <si>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</si>
  <si>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</si>
  <si>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</si>
  <si>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</si>
  <si>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</si>
  <si>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</si>
  <si>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</si>
  <si>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</si>
  <si>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</si>
  <si>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</si>
  <si>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</si>
  <si>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</si>
  <si>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</si>
  <si>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</si>
  <si>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</si>
  <si>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</si>
  <si>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</si>
  <si>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</si>
  <si>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</si>
  <si>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</si>
  <si>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</si>
  <si>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</si>
  <si>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</si>
  <si>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</si>
  <si>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</si>
  <si>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</si>
  <si>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</si>
  <si>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</si>
  <si>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</si>
  <si>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</si>
  <si>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</si>
  <si>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</si>
  <si>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</si>
  <si>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</si>
  <si>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</si>
  <si>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</si>
  <si>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</si>
  <si>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</si>
  <si>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</si>
  <si>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</si>
  <si>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</si>
  <si>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</si>
  <si>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</si>
  <si>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</si>
  <si>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</si>
  <si>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</si>
  <si>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</si>
  <si>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</si>
  <si>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</si>
  <si>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</si>
  <si>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</si>
  <si>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</si>
  <si>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</si>
  <si>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</si>
  <si>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</si>
  <si>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</si>
  <si>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</si>
  <si>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</si>
  <si>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</si>
  <si>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</si>
  <si>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</si>
  <si>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</si>
  <si>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</si>
  <si>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</si>
  <si>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</si>
  <si>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</si>
  <si>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</si>
  <si>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</si>
  <si>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</si>
  <si>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</si>
  <si>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</si>
  <si>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</si>
  <si>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</si>
  <si>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</si>
  <si>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</si>
  <si>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</si>
  <si>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</si>
  <si>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</si>
  <si>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</si>
  <si>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</si>
  <si>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</si>
  <si>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</si>
  <si>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</si>
  <si>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</si>
  <si>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</si>
  <si>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</si>
  <si>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</si>
  <si>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</si>
  <si>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</si>
  <si>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</si>
  <si>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</si>
  <si>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</si>
  <si>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</si>
  <si>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</si>
  <si>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</si>
  <si>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</si>
  <si>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</si>
  <si>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</si>
  <si>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</si>
  <si>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</si>
  <si>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</si>
  <si>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</si>
  <si>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</si>
  <si>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</si>
  <si>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</si>
  <si>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</si>
  <si>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</si>
  <si>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</si>
  <si>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</si>
  <si>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</si>
  <si>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</si>
  <si>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</si>
  <si>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</si>
  <si>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</si>
  <si>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</si>
  <si>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</si>
  <si>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</si>
  <si>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</si>
  <si>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</si>
  <si>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</si>
  <si>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</si>
  <si>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</si>
  <si>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</si>
  <si>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</si>
  <si>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</si>
  <si>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</si>
  <si>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</si>
  <si>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</si>
  <si>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</si>
  <si>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</si>
  <si>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</si>
  <si>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</si>
  <si>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</si>
  <si>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</si>
  <si>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</si>
  <si>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</si>
  <si>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</si>
  <si>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</si>
  <si>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</si>
  <si>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</si>
  <si>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</si>
  <si>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</si>
  <si>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</si>
  <si>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</si>
  <si>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</si>
  <si>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</si>
  <si>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</si>
  <si>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</si>
  <si>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</si>
  <si>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</si>
  <si>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</si>
  <si>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</si>
  <si>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</si>
  <si>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</si>
  <si>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</si>
  <si>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</si>
  <si>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</si>
  <si>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</si>
  <si>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</si>
  <si>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</si>
  <si>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</si>
  <si>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</si>
  <si>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</si>
  <si>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</si>
  <si>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</si>
  <si>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</si>
  <si>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</si>
  <si>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</si>
  <si>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</si>
  <si>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</si>
  <si>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</si>
  <si>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</si>
  <si>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</si>
  <si>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</si>
  <si>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</si>
  <si>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</si>
  <si>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</si>
  <si>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</si>
  <si>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</si>
  <si>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</si>
  <si>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</si>
  <si>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</si>
  <si>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</si>
  <si>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</si>
  <si>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</si>
  <si>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</si>
  <si>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</si>
  <si>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</si>
  <si>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</si>
  <si>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</si>
  <si>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</si>
  <si>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</si>
  <si>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</si>
  <si>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</si>
  <si>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</si>
  <si>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</si>
  <si>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</si>
  <si>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</si>
  <si>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</si>
  <si>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</si>
  <si>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</si>
  <si>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</si>
  <si>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</si>
  <si>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</si>
  <si>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</si>
  <si>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</si>
  <si>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</si>
  <si>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</si>
  <si>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</si>
  <si>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</si>
  <si>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</si>
  <si>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</si>
  <si>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</si>
  <si>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</si>
  <si>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</si>
  <si>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</si>
  <si>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</si>
  <si>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</si>
  <si>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</si>
  <si>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</si>
  <si>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</si>
  <si>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</si>
  <si>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</si>
  <si>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</si>
  <si>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</si>
  <si>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</si>
  <si>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</si>
  <si>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</si>
  <si>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</si>
  <si>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</si>
  <si>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</si>
  <si>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</si>
  <si>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</si>
  <si>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</si>
  <si>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</si>
  <si>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</si>
  <si>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</si>
  <si>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</si>
  <si>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</si>
  <si>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</si>
  <si>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</si>
  <si>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</si>
  <si>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</si>
  <si>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</si>
  <si>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</si>
  <si>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</si>
  <si>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</si>
  <si>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</si>
  <si>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</si>
  <si>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</si>
  <si>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</si>
  <si>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</si>
  <si>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</si>
  <si>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</si>
  <si>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</si>
  <si>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</si>
  <si>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</si>
  <si>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</si>
  <si>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</si>
  <si>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</si>
  <si>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</si>
  <si>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</si>
  <si>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</si>
  <si>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</si>
  <si>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</si>
  <si>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</si>
  <si>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</si>
  <si>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</si>
  <si>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</si>
  <si>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</si>
  <si>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</si>
  <si>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</si>
  <si>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</si>
  <si>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</si>
  <si>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</si>
  <si>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</si>
  <si>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</si>
  <si>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</si>
  <si>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</si>
  <si>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</si>
  <si>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</si>
  <si>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</si>
  <si>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</si>
  <si>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</si>
  <si>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</si>
  <si>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</si>
  <si>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</si>
  <si>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</si>
  <si>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</si>
  <si>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</si>
  <si>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</si>
  <si>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</si>
  <si>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</si>
  <si>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</si>
  <si>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</si>
  <si>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</si>
  <si>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</si>
  <si>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</si>
  <si>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</si>
  <si>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</si>
  <si>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</si>
  <si>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</si>
  <si>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</si>
  <si>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</si>
  <si>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</si>
  <si>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</si>
  <si>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</si>
  <si>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</si>
  <si>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</si>
  <si>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</si>
  <si>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</si>
  <si>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</si>
  <si>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</si>
  <si>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</si>
  <si>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</si>
  <si>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</si>
  <si>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</si>
  <si>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</si>
  <si>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</si>
  <si>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</si>
  <si>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</si>
  <si>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</si>
  <si>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</si>
  <si>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</si>
  <si>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</si>
  <si>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</si>
  <si>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</si>
  <si>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</si>
  <si>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</si>
  <si>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</si>
  <si>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</si>
  <si>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</si>
  <si>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</si>
  <si>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</si>
  <si>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</si>
  <si>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</si>
  <si>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</si>
  <si>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</si>
  <si>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</si>
  <si>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</si>
  <si>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</si>
  <si>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</si>
  <si>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</si>
  <si>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</si>
  <si>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</si>
  <si>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</si>
  <si>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</si>
  <si>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</si>
  <si>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</si>
  <si>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</si>
  <si>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</si>
  <si>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</si>
  <si>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</si>
  <si>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</si>
  <si>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</si>
  <si>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</si>
  <si>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</si>
  <si>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</si>
  <si>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</si>
  <si>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</si>
  <si>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</si>
  <si>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</si>
  <si>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</si>
  <si>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</si>
  <si>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</si>
  <si>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</si>
  <si>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</si>
  <si>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</si>
  <si>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</si>
  <si>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</si>
  <si>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</si>
  <si>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</si>
  <si>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</si>
  <si>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</si>
  <si>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</si>
  <si>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</si>
  <si>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</si>
  <si>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</si>
  <si>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</si>
  <si>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</si>
  <si>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</si>
  <si>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</si>
  <si>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</si>
  <si>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</si>
  <si>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</si>
  <si>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</si>
  <si>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</si>
  <si>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</si>
  <si>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</si>
  <si>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</si>
  <si>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</si>
  <si>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</si>
  <si>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</si>
  <si>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</si>
  <si>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</si>
  <si>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</si>
  <si>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</si>
  <si>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</si>
  <si>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</si>
  <si>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</si>
  <si>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</si>
  <si>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</si>
  <si>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</si>
  <si>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</si>
  <si>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</si>
  <si>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</si>
  <si>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</si>
  <si>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</si>
  <si>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</si>
  <si>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</si>
  <si>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</si>
  <si>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</si>
  <si>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</si>
  <si>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</si>
  <si>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</si>
  <si>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</si>
  <si>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</si>
  <si>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</si>
  <si>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</si>
  <si>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</si>
  <si>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</si>
  <si>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</si>
  <si>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</si>
  <si>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</si>
  <si>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</si>
  <si>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</si>
  <si>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</si>
  <si>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</si>
  <si>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</si>
  <si>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</si>
  <si>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</si>
  <si>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</si>
  <si>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</si>
  <si>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</si>
  <si>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</si>
  <si>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</si>
  <si>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</si>
  <si>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</si>
  <si>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</si>
  <si>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</si>
  <si>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</si>
  <si>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</si>
  <si>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</si>
  <si>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</si>
  <si>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</si>
  <si>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</si>
  <si>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</si>
  <si>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</si>
  <si>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</si>
  <si>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</si>
  <si>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</si>
  <si>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</si>
  <si>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</si>
  <si>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</si>
  <si>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</si>
  <si>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</si>
  <si>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</si>
  <si>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</si>
  <si>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</si>
  <si>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</si>
  <si>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</si>
  <si>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</si>
  <si>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</si>
  <si>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</si>
  <si>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</si>
  <si>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</si>
  <si>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</si>
  <si>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</si>
  <si>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</si>
  <si>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</si>
  <si>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</si>
  <si>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</si>
  <si>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</si>
  <si>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</si>
  <si>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</si>
  <si>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</si>
  <si>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</si>
  <si>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</si>
  <si>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</si>
  <si>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</si>
  <si>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</si>
  <si>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</si>
  <si>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</si>
  <si>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</si>
  <si>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</si>
  <si>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</si>
  <si>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</si>
  <si>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</si>
  <si>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</si>
  <si>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</si>
  <si>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</si>
  <si>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</si>
  <si>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</si>
  <si>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</si>
  <si>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</si>
  <si>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</si>
  <si>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</si>
  <si>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</si>
  <si>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</si>
  <si>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</si>
  <si>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</si>
  <si>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</si>
  <si>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</si>
  <si>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</si>
  <si>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</si>
  <si>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</si>
  <si>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</si>
  <si>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</si>
  <si>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</si>
  <si>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</si>
  <si>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</si>
  <si>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</si>
  <si>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</si>
  <si>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</si>
  <si>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</si>
  <si>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</si>
  <si>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</si>
  <si>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</si>
  <si>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</si>
  <si>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</si>
  <si>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</si>
  <si>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</si>
  <si>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</si>
  <si>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</si>
  <si>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</si>
  <si>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</si>
  <si>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</si>
  <si>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</si>
  <si>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</si>
  <si>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</si>
  <si>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</si>
  <si>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</si>
  <si>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</si>
  <si>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</si>
  <si>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</si>
  <si>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</si>
  <si>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</si>
  <si>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</si>
  <si>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</si>
  <si>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</si>
  <si>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</si>
  <si>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</si>
  <si>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</si>
  <si>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</si>
  <si>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</si>
  <si>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</si>
  <si>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</si>
  <si>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</si>
  <si>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</si>
  <si>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</si>
  <si>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</si>
  <si>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</si>
  <si>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</si>
  <si>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</si>
  <si>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</si>
  <si>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</si>
  <si>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</si>
  <si>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</si>
  <si>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</si>
  <si>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</si>
  <si>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</si>
  <si>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</si>
  <si>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</si>
  <si>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</si>
  <si>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</si>
  <si>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</si>
  <si>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</si>
  <si>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</si>
  <si>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</si>
  <si>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</si>
  <si>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</si>
  <si>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</si>
  <si>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</si>
  <si>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</si>
  <si>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</si>
  <si>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</si>
  <si>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</si>
  <si>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</si>
  <si>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</si>
  <si>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</si>
  <si>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</si>
  <si>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</si>
  <si>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</si>
  <si>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</si>
  <si>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</si>
  <si>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</si>
  <si>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</si>
  <si>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</si>
  <si>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</si>
  <si>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</si>
  <si>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</si>
  <si>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</si>
  <si>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</si>
  <si>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</si>
  <si>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</si>
  <si>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</si>
  <si>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</si>
  <si>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</si>
  <si>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</si>
  <si>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</si>
  <si>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</si>
  <si>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</si>
  <si>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</si>
  <si>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</si>
  <si>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</si>
  <si>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</si>
  <si>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</si>
  <si>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</si>
  <si>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</si>
  <si>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</si>
  <si>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</si>
  <si>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</si>
  <si>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</si>
  <si>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</si>
  <si>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</si>
  <si>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</si>
  <si>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</si>
  <si>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</si>
  <si>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</si>
  <si>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</si>
  <si>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</si>
  <si>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</si>
  <si>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</si>
  <si>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</si>
  <si>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</si>
  <si>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</si>
  <si>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</si>
  <si>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</si>
  <si>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</si>
  <si>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</si>
  <si>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</si>
  <si>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</si>
  <si>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</si>
  <si>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</si>
  <si>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</si>
  <si>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</si>
  <si>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</si>
  <si>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</si>
  <si>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</si>
  <si>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</si>
  <si>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</si>
  <si>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</si>
  <si>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</si>
  <si>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</si>
  <si>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</si>
  <si>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</si>
  <si>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</si>
  <si>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</si>
  <si>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</si>
  <si>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</si>
  <si>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</si>
  <si>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</si>
  <si>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</si>
  <si>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</si>
  <si>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</si>
  <si>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</si>
  <si>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</si>
  <si>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</si>
  <si>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</si>
  <si>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</si>
  <si>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</si>
  <si>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</si>
  <si>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</si>
  <si>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</si>
  <si>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</si>
  <si>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</si>
  <si>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</si>
  <si>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</si>
  <si>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</si>
  <si>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</si>
  <si>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</si>
  <si>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</si>
  <si>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</si>
  <si>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</si>
  <si>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</si>
  <si>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</si>
  <si>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</si>
  <si>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</si>
  <si>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</si>
  <si>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</si>
  <si>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</si>
  <si>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</si>
  <si>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</si>
  <si>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</si>
  <si>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</si>
  <si>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</si>
  <si>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</si>
  <si>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</si>
  <si>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</si>
  <si>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</si>
  <si>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</si>
  <si>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</si>
  <si>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</si>
  <si>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</si>
  <si>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</si>
  <si>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</si>
  <si>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</si>
  <si>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</si>
  <si>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</si>
  <si>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</si>
  <si>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</si>
  <si>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</si>
  <si>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</si>
  <si>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</si>
  <si>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</si>
  <si>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</si>
  <si>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</si>
  <si>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</si>
  <si>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</si>
  <si>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</si>
  <si>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</si>
  <si>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</si>
  <si>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</si>
  <si>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</si>
  <si>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</si>
  <si>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</si>
  <si>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</si>
  <si>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</si>
  <si>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</si>
  <si>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</si>
  <si>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</si>
  <si>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</si>
  <si>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</si>
  <si>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</si>
  <si>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</si>
  <si>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</si>
  <si>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</si>
  <si>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</si>
  <si>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</si>
  <si>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</si>
  <si>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</si>
  <si>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</si>
  <si>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</si>
  <si>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</si>
  <si>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</si>
  <si>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</si>
  <si>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</si>
  <si>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</si>
  <si>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</si>
  <si>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</si>
  <si>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</si>
  <si>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</si>
  <si>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</si>
  <si>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</si>
  <si>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</si>
  <si>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</si>
  <si>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</si>
  <si>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</si>
  <si>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</si>
  <si>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</si>
  <si>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</si>
  <si>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</si>
  <si>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</si>
  <si>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</si>
  <si>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</si>
  <si>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</si>
  <si>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</si>
  <si>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</si>
  <si>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</si>
  <si>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</si>
  <si>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</si>
  <si>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</si>
  <si>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</si>
  <si>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</si>
  <si>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</si>
  <si>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</si>
  <si>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</si>
  <si>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</si>
  <si>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</si>
  <si>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</si>
  <si>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</si>
  <si>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</si>
  <si>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</si>
  <si>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</si>
  <si>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</si>
  <si>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</si>
  <si>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</si>
  <si>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</si>
  <si>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</si>
  <si>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</si>
  <si>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</si>
  <si>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</si>
  <si>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</si>
  <si>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</si>
  <si>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</si>
  <si>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</si>
  <si>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</si>
  <si>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</si>
  <si>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</si>
  <si>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</si>
  <si>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</si>
  <si>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</si>
  <si>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</si>
  <si>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</si>
  <si>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</si>
  <si>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</si>
  <si>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</si>
  <si>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</si>
  <si>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</si>
  <si>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</si>
  <si>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</si>
  <si>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</si>
  <si>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</si>
  <si>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</si>
  <si>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</si>
  <si>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</si>
  <si>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</si>
  <si>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</si>
  <si>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</si>
  <si>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</si>
  <si>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</si>
  <si>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</si>
  <si>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</si>
  <si>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</si>
  <si>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</si>
  <si>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</si>
  <si>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</si>
  <si>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</si>
  <si>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</si>
  <si>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</si>
  <si>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</si>
  <si>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</si>
  <si>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</si>
  <si>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</si>
  <si>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</si>
  <si>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</si>
  <si>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</si>
  <si>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</si>
  <si>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</si>
  <si>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</si>
  <si>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</si>
  <si>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</si>
  <si>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</si>
  <si>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</si>
  <si>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</si>
  <si>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</si>
  <si>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</si>
  <si>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</si>
  <si>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</si>
  <si>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</si>
  <si>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</si>
  <si>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</si>
  <si>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</si>
  <si>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</si>
  <si>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</si>
  <si>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</si>
  <si>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</si>
  <si>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</si>
  <si>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</si>
  <si>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</si>
  <si>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</si>
  <si>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</si>
  <si>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</si>
  <si>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</si>
  <si>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</si>
  <si>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</si>
  <si>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</si>
  <si>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</si>
  <si>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</si>
  <si>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</si>
  <si>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</si>
  <si>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</si>
  <si>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</si>
  <si>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</si>
  <si>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</si>
  <si>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</si>
  <si>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</si>
  <si>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</si>
  <si>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</si>
  <si>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</si>
  <si>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</si>
  <si>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</si>
  <si>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</si>
  <si>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</si>
  <si>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</si>
  <si>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</si>
  <si>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</si>
  <si>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</si>
  <si>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</si>
  <si>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</si>
  <si>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</si>
  <si>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</si>
  <si>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</si>
  <si>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</si>
  <si>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</si>
  <si>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</si>
  <si>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</si>
  <si>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</si>
  <si>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</si>
  <si>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</si>
  <si>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</si>
  <si>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</si>
  <si>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</si>
  <si>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</si>
  <si>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</si>
  <si>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</si>
  <si>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</si>
  <si>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</si>
  <si>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</si>
  <si>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</si>
  <si>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</si>
  <si>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</si>
  <si>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</si>
  <si>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</si>
  <si>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</si>
  <si>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</si>
  <si>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</si>
  <si>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</si>
  <si>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</si>
  <si>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</si>
  <si>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</si>
  <si>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</si>
  <si>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</si>
  <si>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</si>
  <si>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</si>
  <si>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</si>
  <si>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</si>
  <si>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</si>
  <si>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</si>
  <si>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</si>
  <si>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</si>
  <si>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</si>
  <si>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</si>
  <si>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</si>
  <si>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</si>
  <si>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</si>
  <si>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</si>
  <si>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</si>
  <si>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</si>
  <si>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</si>
  <si>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</si>
  <si>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</si>
  <si>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</si>
  <si>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</si>
  <si>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</si>
  <si>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</si>
  <si>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</si>
  <si>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</si>
  <si>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</si>
  <si>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</si>
  <si>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</si>
  <si>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</si>
  <si>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</si>
  <si>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</si>
  <si>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</si>
  <si>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</si>
  <si>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</si>
  <si>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</si>
  <si>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</si>
  <si>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</si>
  <si>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</si>
  <si>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</si>
  <si>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</si>
  <si>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</si>
  <si>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</si>
  <si>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</si>
  <si>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</si>
  <si>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</si>
  <si>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</si>
  <si>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</si>
  <si>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</si>
  <si>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</si>
  <si>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</si>
  <si>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</si>
  <si>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</si>
  <si>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</si>
  <si>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</si>
  <si>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</si>
  <si>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</si>
  <si>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</si>
  <si>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</si>
  <si>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</si>
  <si>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</si>
  <si>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</si>
  <si>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</si>
  <si>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</si>
  <si>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</si>
  <si>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</si>
  <si>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</si>
  <si>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</si>
  <si>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</si>
  <si>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</si>
  <si>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</si>
  <si>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</si>
  <si>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</si>
  <si>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</si>
  <si>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</si>
  <si>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</si>
  <si>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</si>
  <si>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</si>
  <si>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</si>
  <si>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</si>
  <si>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</si>
  <si>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</si>
  <si>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</si>
  <si>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</si>
  <si>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</si>
  <si>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</si>
  <si>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</si>
  <si>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</si>
  <si>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</si>
  <si>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</si>
  <si>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</si>
  <si>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</si>
  <si>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</si>
  <si>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</si>
  <si>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</si>
  <si>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</si>
  <si>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</si>
  <si>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</si>
  <si>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</si>
  <si>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</si>
  <si>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</si>
  <si>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</si>
  <si>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</si>
  <si>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</si>
  <si>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</si>
  <si>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</si>
  <si>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</si>
  <si>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</si>
  <si>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</si>
  <si>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</si>
  <si>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</si>
  <si>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</si>
  <si>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</si>
  <si>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</si>
  <si>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</si>
  <si>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</si>
  <si>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</si>
  <si>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</si>
  <si>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</si>
  <si>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</si>
  <si>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</si>
  <si>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</si>
  <si>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</si>
  <si>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</si>
  <si>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</si>
  <si>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</si>
  <si>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</si>
  <si>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</si>
  <si>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</si>
  <si>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</si>
  <si>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</si>
  <si>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</si>
  <si>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</si>
  <si>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</si>
  <si>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</si>
  <si>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</si>
  <si>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</si>
  <si>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</si>
  <si>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</si>
  <si>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</si>
  <si>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</si>
  <si>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</si>
  <si>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</si>
  <si>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</si>
  <si>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</si>
  <si>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</si>
  <si>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</si>
  <si>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</si>
  <si>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</si>
  <si>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</si>
  <si>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</si>
  <si>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</si>
  <si>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</si>
  <si>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</si>
  <si>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</si>
  <si>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</si>
  <si>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</si>
  <si>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</si>
  <si>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</si>
  <si>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</si>
  <si>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</si>
  <si>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</si>
  <si>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</si>
  <si>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</si>
  <si>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</si>
  <si>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</si>
  <si>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</si>
  <si>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</si>
  <si>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</si>
  <si>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</si>
  <si>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</si>
  <si>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</si>
  <si>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</si>
  <si>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</si>
  <si>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</si>
  <si>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</si>
  <si>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</si>
  <si>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</si>
  <si>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</si>
  <si>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</si>
  <si>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</si>
  <si>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</si>
  <si>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</si>
  <si>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</si>
  <si>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</si>
  <si>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</si>
  <si>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</si>
  <si>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</si>
  <si>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</si>
  <si>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</si>
  <si>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</si>
  <si>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</si>
  <si>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</si>
  <si>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</si>
  <si>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</si>
  <si>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</si>
  <si>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</si>
  <si>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</si>
  <si>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</si>
  <si>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</si>
  <si>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</si>
  <si>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</si>
  <si>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</si>
  <si>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</si>
  <si>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</si>
  <si>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</si>
  <si>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</si>
  <si>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</si>
  <si>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</si>
  <si>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</si>
  <si>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</si>
  <si>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</si>
  <si>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</si>
  <si>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</si>
  <si>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</si>
  <si>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</si>
  <si>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</si>
  <si>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</si>
  <si>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</si>
  <si>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</si>
  <si>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</si>
  <si>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</si>
  <si>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</si>
  <si>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</si>
  <si>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</si>
  <si>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</si>
  <si>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</si>
  <si>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</si>
  <si>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</si>
  <si>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</si>
  <si>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</si>
  <si>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</si>
  <si>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</si>
  <si>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</si>
  <si>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</si>
  <si>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</si>
  <si>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</si>
  <si>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</si>
  <si>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</si>
  <si>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</si>
  <si>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</si>
  <si>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</si>
  <si>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</si>
  <si>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</si>
  <si>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</si>
  <si>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</si>
  <si>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</si>
  <si>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</si>
  <si>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</si>
  <si>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</si>
  <si>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</si>
  <si>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</si>
  <si>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</si>
  <si>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</si>
  <si>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</si>
  <si>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</si>
  <si>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</si>
  <si>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</si>
  <si>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</si>
  <si>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</si>
  <si>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</si>
  <si>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</si>
  <si>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</si>
  <si>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</si>
  <si>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</si>
  <si>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</si>
  <si>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</si>
  <si>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</si>
  <si>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</si>
  <si>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</si>
  <si>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</si>
  <si>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</si>
  <si>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</si>
  <si>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</si>
  <si>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</si>
  <si>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</si>
  <si>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</si>
  <si>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</si>
  <si>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</si>
  <si>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</si>
  <si>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</si>
  <si>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</si>
  <si>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</si>
  <si>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</si>
  <si>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</si>
  <si>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</si>
  <si>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</si>
  <si>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</si>
  <si>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</si>
  <si>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</si>
  <si>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</si>
  <si>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</si>
  <si>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</si>
  <si>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</si>
  <si>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</si>
  <si>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</si>
  <si>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</si>
  <si>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</si>
  <si>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</si>
  <si>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</si>
  <si>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</si>
  <si>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</si>
  <si>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</si>
  <si>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</si>
  <si>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</si>
  <si>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</si>
  <si>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</si>
  <si>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</si>
  <si>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</si>
  <si>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</si>
  <si>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</si>
  <si>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</si>
  <si>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</si>
  <si>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</si>
  <si>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</si>
  <si>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</si>
  <si>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</si>
  <si>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</si>
  <si>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</si>
  <si>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</si>
  <si>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</si>
  <si>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</si>
  <si>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</si>
  <si>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</si>
  <si>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</si>
  <si>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</si>
  <si>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</si>
  <si>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</si>
  <si>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</si>
  <si>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</si>
  <si>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</si>
  <si>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</si>
  <si>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</si>
  <si>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</si>
  <si>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</si>
  <si>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</si>
  <si>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</si>
  <si>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</si>
  <si>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</si>
  <si>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</si>
  <si>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</si>
  <si>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</si>
  <si>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</si>
  <si>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</si>
  <si>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</si>
  <si>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</si>
  <si>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</si>
  <si>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</si>
  <si>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</si>
  <si>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</si>
  <si>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</si>
  <si>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</si>
  <si>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</si>
  <si>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</si>
  <si>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</si>
  <si>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</si>
  <si>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</si>
  <si>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</si>
  <si>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</si>
  <si>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</si>
  <si>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</si>
  <si>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</si>
  <si>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</si>
  <si>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</si>
  <si>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</si>
  <si>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</si>
  <si>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</si>
  <si>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</si>
  <si>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</si>
  <si>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</si>
  <si>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</si>
  <si>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</si>
  <si>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</si>
  <si>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</si>
  <si>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</si>
  <si>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</si>
  <si>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</si>
  <si>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</si>
  <si>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</si>
  <si>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</si>
  <si>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</si>
  <si>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</si>
  <si>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</si>
  <si>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</si>
  <si>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</si>
  <si>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</si>
  <si>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</si>
  <si>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</si>
  <si>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</si>
  <si>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</si>
  <si>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</si>
  <si>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</si>
  <si>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</si>
  <si>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</si>
  <si>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</si>
  <si>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</si>
  <si>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</si>
  <si>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</si>
  <si>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</si>
  <si>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</si>
  <si>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</si>
  <si>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</si>
  <si>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</si>
  <si>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</si>
  <si>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</si>
  <si>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</si>
  <si>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</si>
  <si>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</si>
  <si>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</si>
  <si>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</si>
  <si>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</si>
  <si>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</si>
  <si>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</si>
  <si>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</si>
  <si>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</si>
  <si>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</si>
  <si>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</si>
  <si>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</si>
  <si>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</si>
  <si>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</si>
  <si>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</si>
  <si>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</si>
  <si>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</si>
  <si>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</si>
  <si>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</si>
  <si>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</si>
  <si>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</si>
  <si>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</si>
  <si>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</si>
  <si>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</si>
  <si>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ICBF-INSTITUTO DE BIENESTAR FAMILIAR</t>
  </si>
  <si>
    <t>0716-2012</t>
  </si>
  <si>
    <t>0961-2012</t>
  </si>
  <si>
    <t>0956-2012</t>
  </si>
  <si>
    <t>955</t>
  </si>
  <si>
    <t>960-2014</t>
  </si>
  <si>
    <t>956-2014</t>
  </si>
  <si>
    <t>973-2014</t>
  </si>
  <si>
    <t>018</t>
  </si>
  <si>
    <t>18-2015</t>
  </si>
  <si>
    <t>23/2016/057</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</si>
  <si>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</si>
  <si>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BRINDAR ATENCIÓN INTEGRAL A LA PRIMERA  INFANCIA EN LOS CENTROS DE DESARROLLO INFANTIL TEMPRANO, EN EL MARCO DE LA ESTRATEGIA "DE CERO A SIMEPRE" EN EL DEPARTAMENTO DE ANTIOQUIA.</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</si>
  <si>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</si>
  <si>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ATENDER A NIÑOS Y NIÑAS MENORES DE 5 AÑOS, O HASTA SU INGRESO  AL GRADO DE TRANSICION EN LOS SERVICIOS DE EDUCACION INICIAL Y CUIDADO EN LAS MODAALIDADES CENTROS DE DESARROLLO INFANTIL, CON LE FIN DE PROMOVER EL DESARROLLO INTEGRARL DE LA PRIMERA INFANCIA CON CALIDAD, DE CONFORMIDAD CON LOS LINEAMIENTOS  ESTANDARES DE CALIDAD  Y LAS DIRECTRICES, Y PARAMETROS ESTABLECIDOS POR EL ICBF.</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</si>
  <si>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</si>
  <si>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</si>
  <si>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</si>
  <si>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</si>
  <si>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</si>
  <si>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</si>
  <si>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</si>
  <si>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</si>
  <si>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</si>
  <si>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</si>
  <si>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</si>
  <si>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</si>
  <si>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</si>
  <si>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</si>
  <si>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</si>
  <si>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</si>
  <si>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</si>
  <si>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</si>
  <si>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</si>
  <si>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</si>
  <si>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</si>
  <si>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</si>
  <si>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</si>
  <si>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</si>
  <si>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</si>
  <si>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</si>
  <si>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</si>
  <si>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</si>
  <si>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</si>
  <si>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</si>
  <si>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Gabriela Teresita Santos García</t>
  </si>
  <si>
    <t>direjecutiva@fundacionlasgolondrinas.org</t>
  </si>
  <si>
    <t>Calle 50A #41-31-Medellin-Antioquia</t>
  </si>
  <si>
    <t>Carrera 40B Calle 15-73-Medellin-Antioquia</t>
  </si>
  <si>
    <t>2021-68-90000015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</si>
  <si>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directricesestablecidas por el ICBF, en armonía con la Política de Estado para el Desarrollo Integral de la Primera Infancia de Cero a Siempre. </t>
  </si>
  <si>
    <t>URAMITA,PEQUE,CAÑASGORDAS, BURITICA, ANZA, EBEJICO, SABANALARGA, SOPETRAN, PUERTO BERRIO,  YONDO, PUERTO TRIUNFO, AMAGÁ, ANGELOPOLIS, CALDAS, ENVIGADO, FREDONIA, LA PINTADA, SABANETA</t>
  </si>
  <si>
    <t>DABEIBA, FRONTINO,CAÑASGORDAS, URAMITA, PEQUE</t>
  </si>
  <si>
    <t>VALIDAR EN EL CONTRATO NO LO INDICA</t>
  </si>
  <si>
    <t>AMAGA, ANGELOPOLIS, CALDAS,LA ESTRELLA, ENVIGADO Y TITIRIBI</t>
  </si>
  <si>
    <t xml:space="preserve">YONDO, PUERTO TRIUNFO </t>
  </si>
  <si>
    <t>PUERTO BERRIO</t>
  </si>
  <si>
    <t>AMALFI, 
SEGOVIA, 
YOLOMBO</t>
  </si>
  <si>
    <t>AMAGÁ, REDONIA,ITAGUI, LA ESTRELLA, LA PINTADA, SABANETA, VENECIA</t>
  </si>
  <si>
    <t>SOPETRAN, SANTA FE DE ANTIOQUIA, EBEJICO, BURITICA, ANZA, LIBORINA, SABALARGA</t>
  </si>
  <si>
    <t>EBÉJICO, GIRALDO, 
OLAYA, LIBORINA
SAN JERÓNIMO
SANTA FE ANTIOQUIA
SOPETRÁN</t>
  </si>
  <si>
    <t>MONTERIA</t>
  </si>
  <si>
    <t>PUERTO BERRIO, PUERTO TRIUNFO, YONDO</t>
  </si>
  <si>
    <t>EBEJICO, SANTA FE ANTIOQUIA, SOPETRAN, GIRALDO,OLAYA, SAN JERONIMO</t>
  </si>
  <si>
    <t>MONTELIBANO</t>
  </si>
  <si>
    <t>CANALETE, MONTERIA</t>
  </si>
  <si>
    <t>FREDONIA, ITAGUI, LA ESTRELLA, LA PINTADA, SABANETA, VENECIA, AMAGA, ANGELOPOLIS, CALDAS, FREDONIA, HELICONIA, SANTA BARBARA, TITIRIBI, VENECIA</t>
  </si>
  <si>
    <t>PUERTO BERRIO
PUERTO TRIUNFO
YONDO</t>
  </si>
  <si>
    <t>EBÉJICO, GIRALDO, 
OLAYA, 
SAN JERÓNIMO
SANTA FE ANTIOQUIA
SOPETRÁN</t>
  </si>
  <si>
    <t>AMAGÁ, ANGELÓPOLIS, CALDAS,FREDONIA,HELICONIA, ITAGUI, LA ESTRELLA, LA PINTADA, MONTEBELLO, SABANETA SANTA BÁRBARA, TITIRIBÍ, VENECIA</t>
  </si>
  <si>
    <t>CANALETE , MONTERÍA</t>
  </si>
  <si>
    <t>CIÉNAGA DE ORO, CERETE</t>
  </si>
  <si>
    <t>BUENAVISTA, PLANETA RICA</t>
  </si>
  <si>
    <t>ABURRA SUR</t>
  </si>
  <si>
    <t>OCCIDENTE MEDIO</t>
  </si>
  <si>
    <t>URABÁ</t>
  </si>
  <si>
    <t>MEDELLIN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</si>
</sst>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6" zoomScale="85" zoomScaleNormal="85" zoomScaleSheetLayoutView="40" zoomScalePageLayoutView="40" workbookViewId="0">
      <selection activeCell="J48" sqref="J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2725</v>
      </c>
      <c r="D15" s="35"/>
      <c r="E15" s="35"/>
      <c r="F15" s="5"/>
      <c r="G15" s="32" t="s">
        <v>1168</v>
      </c>
      <c r="H15" s="102" t="s">
        <v>887</v>
      </c>
      <c r="I15" s="32" t="s">
        <v>2624</v>
      </c>
      <c r="J15" s="107"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8">
        <v>800009090</v>
      </c>
      <c r="C20" s="5"/>
      <c r="D20" s="73"/>
      <c r="E20" s="5"/>
      <c r="F20" s="5"/>
      <c r="G20" s="5"/>
      <c r="H20" s="185"/>
      <c r="I20" s="144" t="s">
        <v>887</v>
      </c>
      <c r="J20" s="145" t="s">
        <v>889</v>
      </c>
      <c r="K20" s="146">
        <v>2603154736</v>
      </c>
      <c r="L20" s="147">
        <v>44228</v>
      </c>
      <c r="M20" s="147">
        <v>44561</v>
      </c>
      <c r="N20" s="132">
        <f>+(M20-L20)/30</f>
        <v>11.1</v>
      </c>
      <c r="O20" s="135"/>
      <c r="U20" s="131"/>
      <c r="V20" s="104">
        <f ca="1">NOW()</f>
        <v>44230.726999999999</v>
      </c>
      <c r="W20" s="104">
        <f ca="1">NOW()</f>
        <v>44230.726999999999</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3"/>
      <c r="R23" s="55"/>
      <c r="S23" s="104"/>
      <c r="T23" s="104"/>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FUNDACIÓN LAS GOLONDRINAS</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09" t="s">
        <v>2677</v>
      </c>
      <c r="E48" s="142">
        <v>40938</v>
      </c>
      <c r="F48" s="142">
        <v>41273</v>
      </c>
      <c r="G48" s="155">
        <f>IF(AND(E48&lt;&gt;"",F48&lt;&gt;""),((F48-E48)/30),"")</f>
        <v>11.166666666666666</v>
      </c>
      <c r="H48" s="113" t="s">
        <v>2687</v>
      </c>
      <c r="I48" s="112" t="s">
        <v>36</v>
      </c>
      <c r="J48" s="112" t="s">
        <v>2727</v>
      </c>
      <c r="K48" s="115">
        <v>3324918968</v>
      </c>
      <c r="L48" s="114" t="s">
        <v>1148</v>
      </c>
      <c r="M48" s="116">
        <v>1</v>
      </c>
      <c r="N48" s="114" t="s">
        <v>27</v>
      </c>
      <c r="O48" s="114" t="s">
        <v>1148</v>
      </c>
      <c r="P48" s="78"/>
    </row>
    <row r="49" spans="1:16" s="6" customFormat="1" ht="24.75" customHeight="1" x14ac:dyDescent="0.25">
      <c r="A49" s="140">
        <v>2</v>
      </c>
      <c r="B49" s="110" t="s">
        <v>2676</v>
      </c>
      <c r="C49" s="111" t="s">
        <v>31</v>
      </c>
      <c r="D49" s="109" t="s">
        <v>2678</v>
      </c>
      <c r="E49" s="142">
        <v>41088</v>
      </c>
      <c r="F49" s="142">
        <v>41273</v>
      </c>
      <c r="G49" s="155">
        <f t="shared" ref="G49:G50" si="2">IF(AND(E49&lt;&gt;"",F49&lt;&gt;""),((F49-E49)/30),"")</f>
        <v>6.166666666666667</v>
      </c>
      <c r="H49" s="113" t="s">
        <v>2688</v>
      </c>
      <c r="I49" s="112" t="s">
        <v>36</v>
      </c>
      <c r="J49" s="119" t="s">
        <v>2728</v>
      </c>
      <c r="K49" s="115">
        <v>616343040</v>
      </c>
      <c r="L49" s="114" t="s">
        <v>1148</v>
      </c>
      <c r="M49" s="116">
        <v>1</v>
      </c>
      <c r="N49" s="114" t="s">
        <v>27</v>
      </c>
      <c r="O49" s="122" t="s">
        <v>1148</v>
      </c>
      <c r="P49" s="78"/>
    </row>
    <row r="50" spans="1:16" s="6" customFormat="1" ht="24.75" customHeight="1" x14ac:dyDescent="0.25">
      <c r="A50" s="140">
        <v>3</v>
      </c>
      <c r="B50" s="110" t="s">
        <v>2676</v>
      </c>
      <c r="C50" s="111" t="s">
        <v>31</v>
      </c>
      <c r="D50" s="109" t="s">
        <v>2679</v>
      </c>
      <c r="E50" s="142">
        <v>41093</v>
      </c>
      <c r="F50" s="142">
        <v>41273</v>
      </c>
      <c r="G50" s="155">
        <f t="shared" si="2"/>
        <v>6</v>
      </c>
      <c r="H50" s="118" t="s">
        <v>2688</v>
      </c>
      <c r="I50" s="112" t="s">
        <v>36</v>
      </c>
      <c r="J50" s="119" t="s">
        <v>2729</v>
      </c>
      <c r="K50" s="115">
        <v>94348800</v>
      </c>
      <c r="L50" s="114" t="s">
        <v>1148</v>
      </c>
      <c r="M50" s="116">
        <v>1</v>
      </c>
      <c r="N50" s="114" t="s">
        <v>27</v>
      </c>
      <c r="O50" s="122" t="s">
        <v>1148</v>
      </c>
      <c r="P50" s="78"/>
    </row>
    <row r="51" spans="1:16" s="6" customFormat="1" ht="24.75" customHeight="1" outlineLevel="1" x14ac:dyDescent="0.25">
      <c r="A51" s="140">
        <v>4</v>
      </c>
      <c r="B51" s="110" t="s">
        <v>2676</v>
      </c>
      <c r="C51" s="111" t="s">
        <v>31</v>
      </c>
      <c r="D51" s="109" t="s">
        <v>2680</v>
      </c>
      <c r="E51" s="142">
        <v>41996</v>
      </c>
      <c r="F51" s="142">
        <v>42361</v>
      </c>
      <c r="G51" s="155">
        <f t="shared" ref="G51:G107" si="3">IF(AND(E51&lt;&gt;"",F51&lt;&gt;""),((F51-E51)/30),"")</f>
        <v>12.166666666666666</v>
      </c>
      <c r="H51" s="113" t="s">
        <v>2689</v>
      </c>
      <c r="I51" s="112" t="s">
        <v>36</v>
      </c>
      <c r="J51" s="119" t="s">
        <v>2730</v>
      </c>
      <c r="K51" s="115">
        <v>46973522674</v>
      </c>
      <c r="L51" s="114" t="s">
        <v>1148</v>
      </c>
      <c r="M51" s="116">
        <v>1</v>
      </c>
      <c r="N51" s="114" t="s">
        <v>2634</v>
      </c>
      <c r="O51" s="122" t="s">
        <v>1148</v>
      </c>
      <c r="P51" s="78"/>
    </row>
    <row r="52" spans="1:16" s="7" customFormat="1" ht="24.75" customHeight="1" outlineLevel="1" x14ac:dyDescent="0.25">
      <c r="A52" s="141">
        <v>5</v>
      </c>
      <c r="B52" s="110" t="s">
        <v>2676</v>
      </c>
      <c r="C52" s="111" t="s">
        <v>31</v>
      </c>
      <c r="D52" s="109" t="s">
        <v>2681</v>
      </c>
      <c r="E52" s="142">
        <v>41996</v>
      </c>
      <c r="F52" s="142">
        <v>42369</v>
      </c>
      <c r="G52" s="155">
        <f t="shared" si="3"/>
        <v>12.433333333333334</v>
      </c>
      <c r="H52" s="118" t="s">
        <v>2689</v>
      </c>
      <c r="I52" s="112" t="s">
        <v>36</v>
      </c>
      <c r="J52" s="119" t="s">
        <v>2731</v>
      </c>
      <c r="K52" s="115">
        <v>565913504</v>
      </c>
      <c r="L52" s="114" t="s">
        <v>1148</v>
      </c>
      <c r="M52" s="116">
        <v>1</v>
      </c>
      <c r="N52" s="114" t="s">
        <v>27</v>
      </c>
      <c r="O52" s="122" t="s">
        <v>1148</v>
      </c>
      <c r="P52" s="79"/>
    </row>
    <row r="53" spans="1:16" s="7" customFormat="1" ht="24.75" customHeight="1" outlineLevel="1" x14ac:dyDescent="0.25">
      <c r="A53" s="141">
        <v>6</v>
      </c>
      <c r="B53" s="110" t="s">
        <v>2676</v>
      </c>
      <c r="C53" s="111" t="s">
        <v>31</v>
      </c>
      <c r="D53" s="109" t="s">
        <v>2682</v>
      </c>
      <c r="E53" s="142">
        <v>41996</v>
      </c>
      <c r="F53" s="142">
        <v>42369</v>
      </c>
      <c r="G53" s="155">
        <f t="shared" si="3"/>
        <v>12.433333333333334</v>
      </c>
      <c r="H53" s="118" t="s">
        <v>2689</v>
      </c>
      <c r="I53" s="112" t="s">
        <v>36</v>
      </c>
      <c r="J53" s="119" t="s">
        <v>2732</v>
      </c>
      <c r="K53" s="115">
        <v>607000160</v>
      </c>
      <c r="L53" s="114" t="s">
        <v>1148</v>
      </c>
      <c r="M53" s="116">
        <v>1</v>
      </c>
      <c r="N53" s="114" t="s">
        <v>27</v>
      </c>
      <c r="O53" s="122" t="s">
        <v>1148</v>
      </c>
      <c r="P53" s="79"/>
    </row>
    <row r="54" spans="1:16" s="7" customFormat="1" ht="24.75" customHeight="1" outlineLevel="1" x14ac:dyDescent="0.25">
      <c r="A54" s="141">
        <v>7</v>
      </c>
      <c r="B54" s="110" t="s">
        <v>2676</v>
      </c>
      <c r="C54" s="111" t="s">
        <v>31</v>
      </c>
      <c r="D54" s="109">
        <v>958</v>
      </c>
      <c r="E54" s="142">
        <v>41996</v>
      </c>
      <c r="F54" s="142">
        <v>42369</v>
      </c>
      <c r="G54" s="155">
        <f t="shared" si="3"/>
        <v>12.433333333333334</v>
      </c>
      <c r="H54" s="113" t="s">
        <v>2689</v>
      </c>
      <c r="I54" s="112" t="s">
        <v>36</v>
      </c>
      <c r="J54" s="119" t="s">
        <v>2733</v>
      </c>
      <c r="K54" s="117">
        <v>1330731120</v>
      </c>
      <c r="L54" s="114" t="s">
        <v>1148</v>
      </c>
      <c r="M54" s="116">
        <v>1</v>
      </c>
      <c r="N54" s="114" t="s">
        <v>27</v>
      </c>
      <c r="O54" s="122" t="s">
        <v>1148</v>
      </c>
      <c r="P54" s="79"/>
    </row>
    <row r="55" spans="1:16" s="7" customFormat="1" ht="24.75" customHeight="1" outlineLevel="1" x14ac:dyDescent="0.25">
      <c r="A55" s="141">
        <v>8</v>
      </c>
      <c r="B55" s="110" t="s">
        <v>2676</v>
      </c>
      <c r="C55" s="111" t="s">
        <v>31</v>
      </c>
      <c r="D55" s="109" t="s">
        <v>2683</v>
      </c>
      <c r="E55" s="142">
        <v>42002</v>
      </c>
      <c r="F55" s="142">
        <v>42369</v>
      </c>
      <c r="G55" s="155">
        <f t="shared" si="3"/>
        <v>12.233333333333333</v>
      </c>
      <c r="H55" s="113" t="s">
        <v>2689</v>
      </c>
      <c r="I55" s="112" t="s">
        <v>36</v>
      </c>
      <c r="J55" s="119" t="s">
        <v>2734</v>
      </c>
      <c r="K55" s="117">
        <v>2363798700</v>
      </c>
      <c r="L55" s="114" t="s">
        <v>1148</v>
      </c>
      <c r="M55" s="116">
        <v>1</v>
      </c>
      <c r="N55" s="114" t="s">
        <v>27</v>
      </c>
      <c r="O55" s="122" t="s">
        <v>1148</v>
      </c>
      <c r="P55" s="79"/>
    </row>
    <row r="56" spans="1:16" s="7" customFormat="1" ht="24.75" customHeight="1" outlineLevel="1" x14ac:dyDescent="0.25">
      <c r="A56" s="141">
        <v>9</v>
      </c>
      <c r="B56" s="110" t="s">
        <v>2676</v>
      </c>
      <c r="C56" s="111" t="s">
        <v>31</v>
      </c>
      <c r="D56" s="109" t="s">
        <v>2684</v>
      </c>
      <c r="E56" s="142">
        <v>42025</v>
      </c>
      <c r="F56" s="142">
        <v>42369</v>
      </c>
      <c r="G56" s="155">
        <f t="shared" si="3"/>
        <v>11.466666666666667</v>
      </c>
      <c r="H56" s="113" t="s">
        <v>2690</v>
      </c>
      <c r="I56" s="112" t="s">
        <v>36</v>
      </c>
      <c r="J56" s="119" t="s">
        <v>2735</v>
      </c>
      <c r="K56" s="117">
        <v>2238137257</v>
      </c>
      <c r="L56" s="114" t="s">
        <v>1148</v>
      </c>
      <c r="M56" s="116">
        <v>1</v>
      </c>
      <c r="N56" s="114" t="s">
        <v>27</v>
      </c>
      <c r="O56" s="122" t="s">
        <v>1148</v>
      </c>
      <c r="P56" s="79"/>
    </row>
    <row r="57" spans="1:16" s="7" customFormat="1" ht="24.75" customHeight="1" outlineLevel="1" x14ac:dyDescent="0.25">
      <c r="A57" s="141">
        <v>10</v>
      </c>
      <c r="B57" s="64" t="s">
        <v>2676</v>
      </c>
      <c r="C57" s="65" t="s">
        <v>31</v>
      </c>
      <c r="D57" s="63" t="s">
        <v>2685</v>
      </c>
      <c r="E57" s="142">
        <v>42025</v>
      </c>
      <c r="F57" s="142">
        <v>42369</v>
      </c>
      <c r="G57" s="155">
        <f t="shared" si="3"/>
        <v>11.466666666666667</v>
      </c>
      <c r="H57" s="64" t="s">
        <v>2689</v>
      </c>
      <c r="I57" s="63" t="s">
        <v>36</v>
      </c>
      <c r="J57" s="119" t="s">
        <v>2736</v>
      </c>
      <c r="K57" s="66">
        <v>2238137257</v>
      </c>
      <c r="L57" s="65" t="s">
        <v>1148</v>
      </c>
      <c r="M57" s="67">
        <v>1</v>
      </c>
      <c r="N57" s="65" t="s">
        <v>27</v>
      </c>
      <c r="O57" s="122" t="s">
        <v>1148</v>
      </c>
      <c r="P57" s="79"/>
    </row>
    <row r="58" spans="1:16" s="7" customFormat="1" ht="24.75" customHeight="1" outlineLevel="1" x14ac:dyDescent="0.25">
      <c r="A58" s="141">
        <v>11</v>
      </c>
      <c r="B58" s="64" t="s">
        <v>2676</v>
      </c>
      <c r="C58" s="65" t="s">
        <v>31</v>
      </c>
      <c r="D58" s="63" t="s">
        <v>2686</v>
      </c>
      <c r="E58" s="142">
        <v>42404</v>
      </c>
      <c r="F58" s="142">
        <v>42735</v>
      </c>
      <c r="G58" s="155">
        <f t="shared" si="3"/>
        <v>11.033333333333333</v>
      </c>
      <c r="H58" s="64" t="s">
        <v>2691</v>
      </c>
      <c r="I58" s="63" t="s">
        <v>220</v>
      </c>
      <c r="J58" s="119" t="s">
        <v>2737</v>
      </c>
      <c r="K58" s="66">
        <v>2123812490</v>
      </c>
      <c r="L58" s="65" t="s">
        <v>1148</v>
      </c>
      <c r="M58" s="67">
        <v>1</v>
      </c>
      <c r="N58" s="65" t="s">
        <v>27</v>
      </c>
      <c r="O58" s="122" t="s">
        <v>1148</v>
      </c>
      <c r="P58" s="79"/>
    </row>
    <row r="59" spans="1:16" s="7" customFormat="1" ht="24.75" customHeight="1" outlineLevel="1" x14ac:dyDescent="0.25">
      <c r="A59" s="141">
        <v>12</v>
      </c>
      <c r="B59" s="64" t="s">
        <v>2676</v>
      </c>
      <c r="C59" s="65" t="s">
        <v>31</v>
      </c>
      <c r="D59" s="63">
        <v>1303</v>
      </c>
      <c r="E59" s="142">
        <v>42711</v>
      </c>
      <c r="F59" s="142">
        <v>43084</v>
      </c>
      <c r="G59" s="155">
        <f t="shared" si="3"/>
        <v>12.433333333333334</v>
      </c>
      <c r="H59" s="64" t="s">
        <v>2692</v>
      </c>
      <c r="I59" s="63" t="s">
        <v>36</v>
      </c>
      <c r="J59" s="119" t="s">
        <v>2738</v>
      </c>
      <c r="K59" s="66">
        <v>1362321058</v>
      </c>
      <c r="L59" s="65" t="s">
        <v>1148</v>
      </c>
      <c r="M59" s="67">
        <v>1</v>
      </c>
      <c r="N59" s="65" t="s">
        <v>27</v>
      </c>
      <c r="O59" s="122" t="s">
        <v>1148</v>
      </c>
      <c r="P59" s="79"/>
    </row>
    <row r="60" spans="1:16" s="7" customFormat="1" ht="24.75" customHeight="1" outlineLevel="1" x14ac:dyDescent="0.25">
      <c r="A60" s="141">
        <v>13</v>
      </c>
      <c r="B60" s="64" t="s">
        <v>2676</v>
      </c>
      <c r="C60" s="65" t="s">
        <v>31</v>
      </c>
      <c r="D60" s="63">
        <v>1304</v>
      </c>
      <c r="E60" s="142">
        <v>42711</v>
      </c>
      <c r="F60" s="142">
        <v>43084</v>
      </c>
      <c r="G60" s="155">
        <f t="shared" si="3"/>
        <v>12.433333333333334</v>
      </c>
      <c r="H60" s="64" t="s">
        <v>2692</v>
      </c>
      <c r="I60" s="63" t="s">
        <v>36</v>
      </c>
      <c r="J60" s="119" t="s">
        <v>86</v>
      </c>
      <c r="K60" s="66">
        <v>510980677</v>
      </c>
      <c r="L60" s="65" t="s">
        <v>1148</v>
      </c>
      <c r="M60" s="67">
        <v>1</v>
      </c>
      <c r="N60" s="65" t="s">
        <v>27</v>
      </c>
      <c r="O60" s="122" t="s">
        <v>1148</v>
      </c>
      <c r="P60" s="79"/>
    </row>
    <row r="61" spans="1:16" s="7" customFormat="1" ht="24.75" customHeight="1" outlineLevel="1" x14ac:dyDescent="0.25">
      <c r="A61" s="141">
        <v>14</v>
      </c>
      <c r="B61" s="64" t="s">
        <v>2676</v>
      </c>
      <c r="C61" s="65" t="s">
        <v>31</v>
      </c>
      <c r="D61" s="63">
        <v>1305</v>
      </c>
      <c r="E61" s="142">
        <v>42711</v>
      </c>
      <c r="F61" s="142">
        <v>43084</v>
      </c>
      <c r="G61" s="155">
        <f t="shared" si="3"/>
        <v>12.433333333333334</v>
      </c>
      <c r="H61" s="64" t="s">
        <v>2692</v>
      </c>
      <c r="I61" s="63" t="s">
        <v>36</v>
      </c>
      <c r="J61" s="119" t="s">
        <v>2739</v>
      </c>
      <c r="K61" s="66">
        <v>1531163234</v>
      </c>
      <c r="L61" s="65" t="s">
        <v>1148</v>
      </c>
      <c r="M61" s="67">
        <v>1</v>
      </c>
      <c r="N61" s="65" t="s">
        <v>27</v>
      </c>
      <c r="O61" s="122" t="s">
        <v>1148</v>
      </c>
      <c r="P61" s="79"/>
    </row>
    <row r="62" spans="1:16" s="7" customFormat="1" ht="24.75" customHeight="1" outlineLevel="1" x14ac:dyDescent="0.25">
      <c r="A62" s="141">
        <v>15</v>
      </c>
      <c r="B62" s="64" t="s">
        <v>2676</v>
      </c>
      <c r="C62" s="65" t="s">
        <v>31</v>
      </c>
      <c r="D62" s="63">
        <v>1306</v>
      </c>
      <c r="E62" s="142">
        <v>42711</v>
      </c>
      <c r="F62" s="142">
        <v>43084</v>
      </c>
      <c r="G62" s="155">
        <f t="shared" si="3"/>
        <v>12.433333333333334</v>
      </c>
      <c r="H62" s="64" t="s">
        <v>2692</v>
      </c>
      <c r="I62" s="63" t="s">
        <v>36</v>
      </c>
      <c r="J62" s="119" t="s">
        <v>2733</v>
      </c>
      <c r="K62" s="66">
        <v>1994922519</v>
      </c>
      <c r="L62" s="65" t="s">
        <v>1148</v>
      </c>
      <c r="M62" s="67">
        <v>1</v>
      </c>
      <c r="N62" s="65" t="s">
        <v>27</v>
      </c>
      <c r="O62" s="122" t="s">
        <v>1148</v>
      </c>
      <c r="P62" s="79"/>
    </row>
    <row r="63" spans="1:16" s="7" customFormat="1" ht="24.75" customHeight="1" outlineLevel="1" x14ac:dyDescent="0.25">
      <c r="A63" s="141">
        <v>16</v>
      </c>
      <c r="B63" s="64" t="s">
        <v>2676</v>
      </c>
      <c r="C63" s="65" t="s">
        <v>31</v>
      </c>
      <c r="D63" s="63">
        <v>232016555</v>
      </c>
      <c r="E63" s="142">
        <v>42711</v>
      </c>
      <c r="F63" s="142">
        <v>43084</v>
      </c>
      <c r="G63" s="155">
        <f t="shared" si="3"/>
        <v>12.433333333333334</v>
      </c>
      <c r="H63" s="64" t="s">
        <v>2692</v>
      </c>
      <c r="I63" s="63" t="s">
        <v>220</v>
      </c>
      <c r="J63" s="119" t="s">
        <v>265</v>
      </c>
      <c r="K63" s="66">
        <v>818626949</v>
      </c>
      <c r="L63" s="65" t="s">
        <v>1148</v>
      </c>
      <c r="M63" s="67">
        <v>1</v>
      </c>
      <c r="N63" s="65" t="s">
        <v>2634</v>
      </c>
      <c r="O63" s="122" t="s">
        <v>1148</v>
      </c>
      <c r="P63" s="79"/>
    </row>
    <row r="64" spans="1:16" s="7" customFormat="1" ht="24.75" customHeight="1" outlineLevel="1" x14ac:dyDescent="0.25">
      <c r="A64" s="141">
        <v>17</v>
      </c>
      <c r="B64" s="64" t="s">
        <v>2676</v>
      </c>
      <c r="C64" s="65" t="s">
        <v>31</v>
      </c>
      <c r="D64" s="63">
        <v>232016564</v>
      </c>
      <c r="E64" s="142">
        <v>42711</v>
      </c>
      <c r="F64" s="142">
        <v>43084</v>
      </c>
      <c r="G64" s="155">
        <f t="shared" si="3"/>
        <v>12.433333333333334</v>
      </c>
      <c r="H64" s="64" t="s">
        <v>2692</v>
      </c>
      <c r="I64" s="63" t="s">
        <v>220</v>
      </c>
      <c r="J64" s="119" t="s">
        <v>2740</v>
      </c>
      <c r="K64" s="66">
        <v>2583490341</v>
      </c>
      <c r="L64" s="65" t="s">
        <v>1148</v>
      </c>
      <c r="M64" s="67">
        <v>1</v>
      </c>
      <c r="N64" s="65" t="s">
        <v>2634</v>
      </c>
      <c r="O64" s="122" t="s">
        <v>1148</v>
      </c>
      <c r="P64" s="79"/>
    </row>
    <row r="65" spans="1:16" s="7" customFormat="1" ht="24.75" customHeight="1" outlineLevel="1" x14ac:dyDescent="0.25">
      <c r="A65" s="141">
        <v>18</v>
      </c>
      <c r="B65" s="64" t="s">
        <v>2676</v>
      </c>
      <c r="C65" s="65" t="s">
        <v>31</v>
      </c>
      <c r="D65" s="63">
        <v>232016565</v>
      </c>
      <c r="E65" s="142">
        <v>42711</v>
      </c>
      <c r="F65" s="142">
        <v>43084</v>
      </c>
      <c r="G65" s="155">
        <f t="shared" si="3"/>
        <v>12.433333333333334</v>
      </c>
      <c r="H65" s="64" t="s">
        <v>2692</v>
      </c>
      <c r="I65" s="63" t="s">
        <v>220</v>
      </c>
      <c r="J65" s="119" t="s">
        <v>2740</v>
      </c>
      <c r="K65" s="66">
        <v>2863148215</v>
      </c>
      <c r="L65" s="65" t="s">
        <v>1148</v>
      </c>
      <c r="M65" s="67">
        <v>1</v>
      </c>
      <c r="N65" s="65" t="s">
        <v>27</v>
      </c>
      <c r="O65" s="122" t="s">
        <v>1148</v>
      </c>
      <c r="P65" s="79"/>
    </row>
    <row r="66" spans="1:16" s="7" customFormat="1" ht="24.75" customHeight="1" outlineLevel="1" x14ac:dyDescent="0.25">
      <c r="A66" s="141">
        <v>19</v>
      </c>
      <c r="B66" s="64" t="s">
        <v>2676</v>
      </c>
      <c r="C66" s="65" t="s">
        <v>31</v>
      </c>
      <c r="D66" s="63">
        <v>232016571</v>
      </c>
      <c r="E66" s="142">
        <v>42711</v>
      </c>
      <c r="F66" s="142">
        <v>43084</v>
      </c>
      <c r="G66" s="155">
        <f t="shared" si="3"/>
        <v>12.433333333333334</v>
      </c>
      <c r="H66" s="64" t="s">
        <v>2692</v>
      </c>
      <c r="I66" s="63" t="s">
        <v>220</v>
      </c>
      <c r="J66" s="119" t="s">
        <v>2741</v>
      </c>
      <c r="K66" s="66">
        <v>2192665348</v>
      </c>
      <c r="L66" s="65" t="s">
        <v>1148</v>
      </c>
      <c r="M66" s="67">
        <v>1</v>
      </c>
      <c r="N66" s="65" t="s">
        <v>2634</v>
      </c>
      <c r="O66" s="122" t="s">
        <v>1148</v>
      </c>
      <c r="P66" s="79"/>
    </row>
    <row r="67" spans="1:16" s="7" customFormat="1" ht="24.75" customHeight="1" outlineLevel="1" x14ac:dyDescent="0.25">
      <c r="A67" s="141">
        <v>20</v>
      </c>
      <c r="B67" s="64" t="s">
        <v>2676</v>
      </c>
      <c r="C67" s="65" t="s">
        <v>31</v>
      </c>
      <c r="D67" s="63">
        <v>1302</v>
      </c>
      <c r="E67" s="142">
        <v>42711</v>
      </c>
      <c r="F67" s="142">
        <v>43099</v>
      </c>
      <c r="G67" s="155">
        <f t="shared" si="3"/>
        <v>12.933333333333334</v>
      </c>
      <c r="H67" s="64" t="s">
        <v>2692</v>
      </c>
      <c r="I67" s="63" t="s">
        <v>36</v>
      </c>
      <c r="J67" s="119" t="s">
        <v>2742</v>
      </c>
      <c r="K67" s="66">
        <v>3991382530</v>
      </c>
      <c r="L67" s="65" t="s">
        <v>1148</v>
      </c>
      <c r="M67" s="67">
        <v>1</v>
      </c>
      <c r="N67" s="65" t="s">
        <v>27</v>
      </c>
      <c r="O67" s="122" t="s">
        <v>1148</v>
      </c>
      <c r="P67" s="79"/>
    </row>
    <row r="68" spans="1:16" s="7" customFormat="1" ht="24.75" customHeight="1" outlineLevel="1" x14ac:dyDescent="0.25">
      <c r="A68" s="141">
        <v>21</v>
      </c>
      <c r="B68" s="64" t="s">
        <v>2676</v>
      </c>
      <c r="C68" s="65" t="s">
        <v>31</v>
      </c>
      <c r="D68" s="63">
        <v>232016582</v>
      </c>
      <c r="E68" s="142">
        <v>42720</v>
      </c>
      <c r="F68" s="142">
        <v>43084</v>
      </c>
      <c r="G68" s="155">
        <f t="shared" si="3"/>
        <v>12.133333333333333</v>
      </c>
      <c r="H68" s="64" t="s">
        <v>2692</v>
      </c>
      <c r="I68" s="63" t="s">
        <v>220</v>
      </c>
      <c r="J68" s="119" t="s">
        <v>265</v>
      </c>
      <c r="K68" s="66">
        <v>532454982</v>
      </c>
      <c r="L68" s="65" t="s">
        <v>1148</v>
      </c>
      <c r="M68" s="67">
        <v>1</v>
      </c>
      <c r="N68" s="65" t="s">
        <v>27</v>
      </c>
      <c r="O68" s="122" t="s">
        <v>1148</v>
      </c>
      <c r="P68" s="79"/>
    </row>
    <row r="69" spans="1:16" s="7" customFormat="1" ht="24.75" customHeight="1" outlineLevel="1" x14ac:dyDescent="0.25">
      <c r="A69" s="141">
        <v>22</v>
      </c>
      <c r="B69" s="64" t="s">
        <v>2676</v>
      </c>
      <c r="C69" s="65" t="s">
        <v>31</v>
      </c>
      <c r="D69" s="63">
        <v>232016586</v>
      </c>
      <c r="E69" s="142">
        <v>42720</v>
      </c>
      <c r="F69" s="142">
        <v>43084</v>
      </c>
      <c r="G69" s="155">
        <f t="shared" si="3"/>
        <v>12.133333333333333</v>
      </c>
      <c r="H69" s="64" t="s">
        <v>2692</v>
      </c>
      <c r="I69" s="63" t="s">
        <v>220</v>
      </c>
      <c r="J69" s="119" t="s">
        <v>494</v>
      </c>
      <c r="K69" s="66">
        <v>1990195035</v>
      </c>
      <c r="L69" s="65" t="s">
        <v>1148</v>
      </c>
      <c r="M69" s="67">
        <v>1</v>
      </c>
      <c r="N69" s="65" t="s">
        <v>27</v>
      </c>
      <c r="O69" s="122" t="s">
        <v>1148</v>
      </c>
      <c r="P69" s="79"/>
    </row>
    <row r="70" spans="1:16" s="7" customFormat="1" ht="24.75" customHeight="1" outlineLevel="1" x14ac:dyDescent="0.25">
      <c r="A70" s="141">
        <v>23</v>
      </c>
      <c r="B70" s="64" t="s">
        <v>2676</v>
      </c>
      <c r="C70" s="65" t="s">
        <v>31</v>
      </c>
      <c r="D70" s="63">
        <v>232016589</v>
      </c>
      <c r="E70" s="142">
        <v>42720</v>
      </c>
      <c r="F70" s="142">
        <v>43084</v>
      </c>
      <c r="G70" s="155">
        <f t="shared" si="3"/>
        <v>12.133333333333333</v>
      </c>
      <c r="H70" s="64" t="s">
        <v>2692</v>
      </c>
      <c r="I70" s="63" t="s">
        <v>220</v>
      </c>
      <c r="J70" s="119" t="s">
        <v>494</v>
      </c>
      <c r="K70" s="66">
        <v>368622680</v>
      </c>
      <c r="L70" s="65" t="s">
        <v>1148</v>
      </c>
      <c r="M70" s="67">
        <v>1</v>
      </c>
      <c r="N70" s="65" t="s">
        <v>27</v>
      </c>
      <c r="O70" s="122" t="s">
        <v>1148</v>
      </c>
      <c r="P70" s="79"/>
    </row>
    <row r="71" spans="1:16" s="7" customFormat="1" ht="24.75" customHeight="1" outlineLevel="1" x14ac:dyDescent="0.25">
      <c r="A71" s="141">
        <v>24</v>
      </c>
      <c r="B71" s="64" t="s">
        <v>2676</v>
      </c>
      <c r="C71" s="65" t="s">
        <v>31</v>
      </c>
      <c r="D71" s="63">
        <v>1221</v>
      </c>
      <c r="E71" s="142">
        <v>43080</v>
      </c>
      <c r="F71" s="142">
        <v>43312</v>
      </c>
      <c r="G71" s="155">
        <f t="shared" si="3"/>
        <v>7.7333333333333334</v>
      </c>
      <c r="H71" s="64" t="s">
        <v>2692</v>
      </c>
      <c r="I71" s="63" t="s">
        <v>36</v>
      </c>
      <c r="J71" s="119" t="s">
        <v>2743</v>
      </c>
      <c r="K71" s="66">
        <v>879773024</v>
      </c>
      <c r="L71" s="65" t="s">
        <v>1148</v>
      </c>
      <c r="M71" s="67">
        <v>1</v>
      </c>
      <c r="N71" s="65" t="s">
        <v>27</v>
      </c>
      <c r="O71" s="122" t="s">
        <v>1148</v>
      </c>
      <c r="P71" s="79"/>
    </row>
    <row r="72" spans="1:16" s="7" customFormat="1" ht="24.75" customHeight="1" outlineLevel="1" x14ac:dyDescent="0.25">
      <c r="A72" s="141">
        <v>25</v>
      </c>
      <c r="B72" s="64" t="s">
        <v>2676</v>
      </c>
      <c r="C72" s="65" t="s">
        <v>31</v>
      </c>
      <c r="D72" s="63">
        <v>1222</v>
      </c>
      <c r="E72" s="142">
        <v>43080</v>
      </c>
      <c r="F72" s="142">
        <v>43312</v>
      </c>
      <c r="G72" s="155">
        <f t="shared" si="3"/>
        <v>7.7333333333333334</v>
      </c>
      <c r="H72" s="64" t="s">
        <v>2691</v>
      </c>
      <c r="I72" s="63" t="s">
        <v>36</v>
      </c>
      <c r="J72" s="119" t="s">
        <v>2744</v>
      </c>
      <c r="K72" s="66">
        <v>1246700295</v>
      </c>
      <c r="L72" s="65" t="s">
        <v>1148</v>
      </c>
      <c r="M72" s="67">
        <v>1</v>
      </c>
      <c r="N72" s="65" t="s">
        <v>27</v>
      </c>
      <c r="O72" s="122" t="s">
        <v>1148</v>
      </c>
      <c r="P72" s="79"/>
    </row>
    <row r="73" spans="1:16" s="7" customFormat="1" ht="24.75" customHeight="1" outlineLevel="1" x14ac:dyDescent="0.25">
      <c r="A73" s="141">
        <v>26</v>
      </c>
      <c r="B73" s="64" t="s">
        <v>2676</v>
      </c>
      <c r="C73" s="65" t="s">
        <v>31</v>
      </c>
      <c r="D73" s="63">
        <v>1223</v>
      </c>
      <c r="E73" s="142">
        <v>43080</v>
      </c>
      <c r="F73" s="142">
        <v>43404</v>
      </c>
      <c r="G73" s="155">
        <f t="shared" si="3"/>
        <v>10.8</v>
      </c>
      <c r="H73" s="64" t="s">
        <v>2691</v>
      </c>
      <c r="I73" s="63" t="s">
        <v>36</v>
      </c>
      <c r="J73" s="119" t="s">
        <v>2733</v>
      </c>
      <c r="K73" s="66">
        <v>1918229070</v>
      </c>
      <c r="L73" s="65" t="s">
        <v>1148</v>
      </c>
      <c r="M73" s="67">
        <v>1</v>
      </c>
      <c r="N73" s="65" t="s">
        <v>27</v>
      </c>
      <c r="O73" s="122" t="s">
        <v>1148</v>
      </c>
      <c r="P73" s="79"/>
    </row>
    <row r="74" spans="1:16" s="7" customFormat="1" ht="24.75" customHeight="1" outlineLevel="1" x14ac:dyDescent="0.25">
      <c r="A74" s="141">
        <v>27</v>
      </c>
      <c r="B74" s="64" t="s">
        <v>2676</v>
      </c>
      <c r="C74" s="65" t="s">
        <v>31</v>
      </c>
      <c r="D74" s="63">
        <v>1224</v>
      </c>
      <c r="E74" s="142">
        <v>43080</v>
      </c>
      <c r="F74" s="142">
        <v>43312</v>
      </c>
      <c r="G74" s="155">
        <f t="shared" si="3"/>
        <v>7.7333333333333334</v>
      </c>
      <c r="H74" s="64" t="s">
        <v>2691</v>
      </c>
      <c r="I74" s="63" t="s">
        <v>36</v>
      </c>
      <c r="J74" s="119" t="s">
        <v>86</v>
      </c>
      <c r="K74" s="66">
        <v>350759730</v>
      </c>
      <c r="L74" s="65" t="s">
        <v>1148</v>
      </c>
      <c r="M74" s="67">
        <v>1</v>
      </c>
      <c r="N74" s="65" t="s">
        <v>27</v>
      </c>
      <c r="O74" s="122" t="s">
        <v>1148</v>
      </c>
      <c r="P74" s="79"/>
    </row>
    <row r="75" spans="1:16" s="7" customFormat="1" ht="24.75" customHeight="1" outlineLevel="1" x14ac:dyDescent="0.25">
      <c r="A75" s="141">
        <v>28</v>
      </c>
      <c r="B75" s="64" t="s">
        <v>2676</v>
      </c>
      <c r="C75" s="65" t="s">
        <v>31</v>
      </c>
      <c r="D75" s="63">
        <v>1244</v>
      </c>
      <c r="E75" s="142">
        <v>43081</v>
      </c>
      <c r="F75" s="142">
        <v>43312</v>
      </c>
      <c r="G75" s="155">
        <f t="shared" si="3"/>
        <v>7.7</v>
      </c>
      <c r="H75" s="64" t="s">
        <v>2691</v>
      </c>
      <c r="I75" s="63" t="s">
        <v>36</v>
      </c>
      <c r="J75" s="119" t="s">
        <v>2745</v>
      </c>
      <c r="K75" s="66">
        <v>3457206548</v>
      </c>
      <c r="L75" s="65" t="s">
        <v>1148</v>
      </c>
      <c r="M75" s="67">
        <v>1</v>
      </c>
      <c r="N75" s="65" t="s">
        <v>27</v>
      </c>
      <c r="O75" s="122" t="s">
        <v>1148</v>
      </c>
      <c r="P75" s="79"/>
    </row>
    <row r="76" spans="1:16" s="7" customFormat="1" ht="24.75" customHeight="1" outlineLevel="1" x14ac:dyDescent="0.25">
      <c r="A76" s="141">
        <v>29</v>
      </c>
      <c r="B76" s="64" t="s">
        <v>2676</v>
      </c>
      <c r="C76" s="65" t="s">
        <v>31</v>
      </c>
      <c r="D76" s="63">
        <v>413</v>
      </c>
      <c r="E76" s="142">
        <v>43083</v>
      </c>
      <c r="F76" s="142">
        <v>43312</v>
      </c>
      <c r="G76" s="155">
        <f t="shared" si="3"/>
        <v>7.6333333333333337</v>
      </c>
      <c r="H76" s="64" t="s">
        <v>2691</v>
      </c>
      <c r="I76" s="63" t="s">
        <v>220</v>
      </c>
      <c r="J76" s="119" t="s">
        <v>2740</v>
      </c>
      <c r="K76" s="66">
        <v>1955794284</v>
      </c>
      <c r="L76" s="65" t="s">
        <v>1148</v>
      </c>
      <c r="M76" s="67">
        <v>1</v>
      </c>
      <c r="N76" s="65" t="s">
        <v>27</v>
      </c>
      <c r="O76" s="122" t="s">
        <v>1148</v>
      </c>
      <c r="P76" s="79"/>
    </row>
    <row r="77" spans="1:16" s="7" customFormat="1" ht="24.75" customHeight="1" outlineLevel="1" x14ac:dyDescent="0.25">
      <c r="A77" s="141">
        <v>30</v>
      </c>
      <c r="B77" s="64" t="s">
        <v>2676</v>
      </c>
      <c r="C77" s="65" t="s">
        <v>31</v>
      </c>
      <c r="D77" s="63">
        <v>414</v>
      </c>
      <c r="E77" s="142">
        <v>43083</v>
      </c>
      <c r="F77" s="142">
        <v>43312</v>
      </c>
      <c r="G77" s="155">
        <f t="shared" si="3"/>
        <v>7.6333333333333337</v>
      </c>
      <c r="H77" s="64" t="s">
        <v>2693</v>
      </c>
      <c r="I77" s="63" t="s">
        <v>220</v>
      </c>
      <c r="J77" s="119" t="s">
        <v>2740</v>
      </c>
      <c r="K77" s="66">
        <v>1652439880</v>
      </c>
      <c r="L77" s="65" t="s">
        <v>1148</v>
      </c>
      <c r="M77" s="67">
        <v>1</v>
      </c>
      <c r="N77" s="65" t="s">
        <v>27</v>
      </c>
      <c r="O77" s="122" t="s">
        <v>1148</v>
      </c>
      <c r="P77" s="79"/>
    </row>
    <row r="78" spans="1:16" s="7" customFormat="1" ht="24.75" customHeight="1" outlineLevel="1" x14ac:dyDescent="0.25">
      <c r="A78" s="141">
        <v>31</v>
      </c>
      <c r="B78" s="64" t="s">
        <v>2676</v>
      </c>
      <c r="C78" s="65" t="s">
        <v>31</v>
      </c>
      <c r="D78" s="63">
        <v>415</v>
      </c>
      <c r="E78" s="142">
        <v>43083</v>
      </c>
      <c r="F78" s="142">
        <v>43312</v>
      </c>
      <c r="G78" s="155">
        <f t="shared" si="3"/>
        <v>7.6333333333333337</v>
      </c>
      <c r="H78" s="64" t="s">
        <v>2691</v>
      </c>
      <c r="I78" s="63" t="s">
        <v>220</v>
      </c>
      <c r="J78" s="119" t="s">
        <v>265</v>
      </c>
      <c r="K78" s="66">
        <v>291083547</v>
      </c>
      <c r="L78" s="65" t="s">
        <v>1148</v>
      </c>
      <c r="M78" s="67">
        <v>1</v>
      </c>
      <c r="N78" s="65" t="s">
        <v>27</v>
      </c>
      <c r="O78" s="122" t="s">
        <v>1148</v>
      </c>
      <c r="P78" s="79"/>
    </row>
    <row r="79" spans="1:16" s="7" customFormat="1" ht="24.75" customHeight="1" outlineLevel="1" x14ac:dyDescent="0.25">
      <c r="A79" s="141">
        <v>32</v>
      </c>
      <c r="B79" s="64" t="s">
        <v>2676</v>
      </c>
      <c r="C79" s="65" t="s">
        <v>31</v>
      </c>
      <c r="D79" s="63">
        <v>416</v>
      </c>
      <c r="E79" s="142">
        <v>43083</v>
      </c>
      <c r="F79" s="142">
        <v>43312</v>
      </c>
      <c r="G79" s="155">
        <f t="shared" si="3"/>
        <v>7.6333333333333337</v>
      </c>
      <c r="H79" s="64" t="s">
        <v>2693</v>
      </c>
      <c r="I79" s="63" t="s">
        <v>220</v>
      </c>
      <c r="J79" s="119" t="s">
        <v>265</v>
      </c>
      <c r="K79" s="66">
        <v>478968081</v>
      </c>
      <c r="L79" s="65" t="s">
        <v>1148</v>
      </c>
      <c r="M79" s="67">
        <v>1</v>
      </c>
      <c r="N79" s="65" t="s">
        <v>27</v>
      </c>
      <c r="O79" s="122" t="s">
        <v>1148</v>
      </c>
      <c r="P79" s="79"/>
    </row>
    <row r="80" spans="1:16" s="7" customFormat="1" ht="24.75" customHeight="1" outlineLevel="1" x14ac:dyDescent="0.25">
      <c r="A80" s="141">
        <v>33</v>
      </c>
      <c r="B80" s="64" t="s">
        <v>2676</v>
      </c>
      <c r="C80" s="65" t="s">
        <v>31</v>
      </c>
      <c r="D80" s="63">
        <v>417</v>
      </c>
      <c r="E80" s="142">
        <v>43083</v>
      </c>
      <c r="F80" s="142">
        <v>43312</v>
      </c>
      <c r="G80" s="155">
        <f t="shared" si="3"/>
        <v>7.6333333333333337</v>
      </c>
      <c r="H80" s="64" t="s">
        <v>2693</v>
      </c>
      <c r="I80" s="63" t="s">
        <v>220</v>
      </c>
      <c r="J80" s="119" t="s">
        <v>494</v>
      </c>
      <c r="K80" s="66">
        <v>1163682908</v>
      </c>
      <c r="L80" s="65" t="s">
        <v>1148</v>
      </c>
      <c r="M80" s="67">
        <v>1</v>
      </c>
      <c r="N80" s="65" t="s">
        <v>27</v>
      </c>
      <c r="O80" s="122" t="s">
        <v>1148</v>
      </c>
      <c r="P80" s="79"/>
    </row>
    <row r="81" spans="1:16" s="7" customFormat="1" ht="24.75" customHeight="1" outlineLevel="1" x14ac:dyDescent="0.25">
      <c r="A81" s="141">
        <v>34</v>
      </c>
      <c r="B81" s="64" t="s">
        <v>2676</v>
      </c>
      <c r="C81" s="65" t="s">
        <v>31</v>
      </c>
      <c r="D81" s="63">
        <v>418</v>
      </c>
      <c r="E81" s="142">
        <v>43084</v>
      </c>
      <c r="F81" s="142">
        <v>43312</v>
      </c>
      <c r="G81" s="155">
        <f t="shared" si="3"/>
        <v>7.6</v>
      </c>
      <c r="H81" s="64" t="s">
        <v>2691</v>
      </c>
      <c r="I81" s="63" t="s">
        <v>220</v>
      </c>
      <c r="J81" s="119" t="s">
        <v>2746</v>
      </c>
      <c r="K81" s="66">
        <v>2401433488</v>
      </c>
      <c r="L81" s="65" t="s">
        <v>1148</v>
      </c>
      <c r="M81" s="67">
        <v>1</v>
      </c>
      <c r="N81" s="65" t="s">
        <v>27</v>
      </c>
      <c r="O81" s="122" t="s">
        <v>1148</v>
      </c>
      <c r="P81" s="79"/>
    </row>
    <row r="82" spans="1:16" s="7" customFormat="1" ht="24.75" customHeight="1" outlineLevel="1" x14ac:dyDescent="0.25">
      <c r="A82" s="141">
        <v>35</v>
      </c>
      <c r="B82" s="64" t="s">
        <v>2676</v>
      </c>
      <c r="C82" s="65" t="s">
        <v>31</v>
      </c>
      <c r="D82" s="63">
        <v>415</v>
      </c>
      <c r="E82" s="142">
        <v>43308</v>
      </c>
      <c r="F82" s="142">
        <v>43404</v>
      </c>
      <c r="G82" s="155">
        <f t="shared" si="3"/>
        <v>3.2</v>
      </c>
      <c r="H82" s="64" t="s">
        <v>2691</v>
      </c>
      <c r="I82" s="63" t="s">
        <v>36</v>
      </c>
      <c r="J82" s="119" t="s">
        <v>265</v>
      </c>
      <c r="K82" s="66">
        <v>200306682</v>
      </c>
      <c r="L82" s="65" t="s">
        <v>1148</v>
      </c>
      <c r="M82" s="67">
        <v>1</v>
      </c>
      <c r="N82" s="65" t="s">
        <v>27</v>
      </c>
      <c r="O82" s="122" t="s">
        <v>1148</v>
      </c>
      <c r="P82" s="79"/>
    </row>
    <row r="83" spans="1:16" s="7" customFormat="1" ht="24.75" customHeight="1" outlineLevel="1" x14ac:dyDescent="0.25">
      <c r="A83" s="141">
        <v>36</v>
      </c>
      <c r="B83" s="64" t="s">
        <v>2676</v>
      </c>
      <c r="C83" s="65" t="s">
        <v>31</v>
      </c>
      <c r="D83" s="63">
        <v>502</v>
      </c>
      <c r="E83" s="142">
        <v>43312</v>
      </c>
      <c r="F83" s="142">
        <v>43404</v>
      </c>
      <c r="G83" s="155">
        <f t="shared" si="3"/>
        <v>3.0666666666666669</v>
      </c>
      <c r="H83" s="64" t="s">
        <v>2691</v>
      </c>
      <c r="I83" s="63" t="s">
        <v>36</v>
      </c>
      <c r="J83" s="119" t="s">
        <v>122</v>
      </c>
      <c r="K83" s="66">
        <v>450658012</v>
      </c>
      <c r="L83" s="65" t="s">
        <v>1148</v>
      </c>
      <c r="M83" s="67">
        <v>1</v>
      </c>
      <c r="N83" s="65" t="s">
        <v>27</v>
      </c>
      <c r="O83" s="122" t="s">
        <v>1148</v>
      </c>
      <c r="P83" s="79"/>
    </row>
    <row r="84" spans="1:16" s="7" customFormat="1" ht="24.75" customHeight="1" outlineLevel="1" x14ac:dyDescent="0.25">
      <c r="A84" s="141">
        <v>37</v>
      </c>
      <c r="B84" s="64" t="s">
        <v>2676</v>
      </c>
      <c r="C84" s="65" t="s">
        <v>31</v>
      </c>
      <c r="D84" s="63">
        <v>300</v>
      </c>
      <c r="E84" s="142">
        <v>43398</v>
      </c>
      <c r="F84" s="142">
        <v>43434</v>
      </c>
      <c r="G84" s="155">
        <f t="shared" si="3"/>
        <v>1.2</v>
      </c>
      <c r="H84" s="64" t="s">
        <v>2693</v>
      </c>
      <c r="I84" s="63" t="s">
        <v>220</v>
      </c>
      <c r="J84" s="119" t="s">
        <v>2747</v>
      </c>
      <c r="K84" s="66">
        <v>182143648</v>
      </c>
      <c r="L84" s="65" t="s">
        <v>1148</v>
      </c>
      <c r="M84" s="67">
        <v>1</v>
      </c>
      <c r="N84" s="65" t="s">
        <v>27</v>
      </c>
      <c r="O84" s="122" t="s">
        <v>1148</v>
      </c>
      <c r="P84" s="79"/>
    </row>
    <row r="85" spans="1:16" s="7" customFormat="1" ht="24.75" customHeight="1" outlineLevel="1" x14ac:dyDescent="0.25">
      <c r="A85" s="141">
        <v>38</v>
      </c>
      <c r="B85" s="64" t="s">
        <v>2676</v>
      </c>
      <c r="C85" s="65" t="s">
        <v>31</v>
      </c>
      <c r="D85" s="63">
        <v>301</v>
      </c>
      <c r="E85" s="142">
        <v>43398</v>
      </c>
      <c r="F85" s="142">
        <v>43434</v>
      </c>
      <c r="G85" s="155">
        <f t="shared" si="3"/>
        <v>1.2</v>
      </c>
      <c r="H85" s="64" t="s">
        <v>2693</v>
      </c>
      <c r="I85" s="63" t="s">
        <v>220</v>
      </c>
      <c r="J85" s="119" t="s">
        <v>2748</v>
      </c>
      <c r="K85" s="66">
        <v>75454840</v>
      </c>
      <c r="L85" s="65" t="s">
        <v>1148</v>
      </c>
      <c r="M85" s="67">
        <v>1</v>
      </c>
      <c r="N85" s="65" t="s">
        <v>27</v>
      </c>
      <c r="O85" s="122" t="s">
        <v>1148</v>
      </c>
      <c r="P85" s="79"/>
    </row>
    <row r="86" spans="1:16" s="7" customFormat="1" ht="24.75" customHeight="1" outlineLevel="1" x14ac:dyDescent="0.25">
      <c r="A86" s="141">
        <v>39</v>
      </c>
      <c r="B86" s="64" t="s">
        <v>2676</v>
      </c>
      <c r="C86" s="65" t="s">
        <v>31</v>
      </c>
      <c r="D86" s="63">
        <v>303</v>
      </c>
      <c r="E86" s="142">
        <v>43398</v>
      </c>
      <c r="F86" s="142">
        <v>43434</v>
      </c>
      <c r="G86" s="155">
        <f t="shared" si="3"/>
        <v>1.2</v>
      </c>
      <c r="H86" s="64" t="s">
        <v>2693</v>
      </c>
      <c r="I86" s="63" t="s">
        <v>220</v>
      </c>
      <c r="J86" s="119" t="s">
        <v>2740</v>
      </c>
      <c r="K86" s="66">
        <v>260319198</v>
      </c>
      <c r="L86" s="65" t="s">
        <v>1148</v>
      </c>
      <c r="M86" s="67">
        <v>1</v>
      </c>
      <c r="N86" s="65" t="s">
        <v>27</v>
      </c>
      <c r="O86" s="122" t="s">
        <v>1148</v>
      </c>
      <c r="P86" s="79"/>
    </row>
    <row r="87" spans="1:16" s="7" customFormat="1" ht="24.75" customHeight="1" outlineLevel="1" x14ac:dyDescent="0.25">
      <c r="A87" s="141">
        <v>40</v>
      </c>
      <c r="B87" s="64" t="s">
        <v>2676</v>
      </c>
      <c r="C87" s="65" t="s">
        <v>31</v>
      </c>
      <c r="D87" s="63">
        <v>304</v>
      </c>
      <c r="E87" s="142">
        <v>43398</v>
      </c>
      <c r="F87" s="142">
        <v>43434</v>
      </c>
      <c r="G87" s="155">
        <f t="shared" si="3"/>
        <v>1.2</v>
      </c>
      <c r="H87" s="64" t="s">
        <v>2691</v>
      </c>
      <c r="I87" s="63" t="s">
        <v>220</v>
      </c>
      <c r="J87" s="119" t="s">
        <v>2740</v>
      </c>
      <c r="K87" s="66">
        <v>284739276</v>
      </c>
      <c r="L87" s="65" t="s">
        <v>1148</v>
      </c>
      <c r="M87" s="67">
        <v>1</v>
      </c>
      <c r="N87" s="65" t="s">
        <v>27</v>
      </c>
      <c r="O87" s="122" t="s">
        <v>1148</v>
      </c>
      <c r="P87" s="79"/>
    </row>
    <row r="88" spans="1:16" s="7" customFormat="1" ht="24.75" customHeight="1" outlineLevel="1" x14ac:dyDescent="0.25">
      <c r="A88" s="141">
        <v>41</v>
      </c>
      <c r="B88" s="64" t="s">
        <v>2676</v>
      </c>
      <c r="C88" s="65" t="s">
        <v>31</v>
      </c>
      <c r="D88" s="63">
        <v>305</v>
      </c>
      <c r="E88" s="142">
        <v>43398</v>
      </c>
      <c r="F88" s="142">
        <v>43434</v>
      </c>
      <c r="G88" s="155">
        <f t="shared" si="3"/>
        <v>1.2</v>
      </c>
      <c r="H88" s="64" t="s">
        <v>2691</v>
      </c>
      <c r="I88" s="63" t="s">
        <v>220</v>
      </c>
      <c r="J88" s="119" t="s">
        <v>2748</v>
      </c>
      <c r="K88" s="66">
        <v>37018304</v>
      </c>
      <c r="L88" s="65" t="s">
        <v>1148</v>
      </c>
      <c r="M88" s="67">
        <v>1</v>
      </c>
      <c r="N88" s="65" t="s">
        <v>27</v>
      </c>
      <c r="O88" s="122" t="s">
        <v>1148</v>
      </c>
      <c r="P88" s="79"/>
    </row>
    <row r="89" spans="1:16" s="7" customFormat="1" ht="24.75" customHeight="1" outlineLevel="1" x14ac:dyDescent="0.25">
      <c r="A89" s="141">
        <v>42</v>
      </c>
      <c r="B89" s="64" t="s">
        <v>2676</v>
      </c>
      <c r="C89" s="65" t="s">
        <v>31</v>
      </c>
      <c r="D89" s="63">
        <v>307</v>
      </c>
      <c r="E89" s="142">
        <v>43399</v>
      </c>
      <c r="F89" s="142">
        <v>43434</v>
      </c>
      <c r="G89" s="155">
        <f t="shared" si="3"/>
        <v>1.1666666666666667</v>
      </c>
      <c r="H89" s="64" t="s">
        <v>2691</v>
      </c>
      <c r="I89" s="63" t="s">
        <v>220</v>
      </c>
      <c r="J89" s="119" t="s">
        <v>2737</v>
      </c>
      <c r="K89" s="66">
        <v>336897560</v>
      </c>
      <c r="L89" s="65" t="s">
        <v>1148</v>
      </c>
      <c r="M89" s="67">
        <v>1</v>
      </c>
      <c r="N89" s="65" t="s">
        <v>27</v>
      </c>
      <c r="O89" s="122" t="s">
        <v>1148</v>
      </c>
      <c r="P89" s="79"/>
    </row>
    <row r="90" spans="1:16" s="7" customFormat="1" ht="24.75" customHeight="1" outlineLevel="1" x14ac:dyDescent="0.25">
      <c r="A90" s="141">
        <v>43</v>
      </c>
      <c r="B90" s="64" t="s">
        <v>2676</v>
      </c>
      <c r="C90" s="65" t="s">
        <v>31</v>
      </c>
      <c r="D90" s="63">
        <v>646</v>
      </c>
      <c r="E90" s="142">
        <v>43402</v>
      </c>
      <c r="F90" s="142">
        <v>43434</v>
      </c>
      <c r="G90" s="155">
        <f t="shared" si="3"/>
        <v>1.0666666666666667</v>
      </c>
      <c r="H90" s="64" t="s">
        <v>2691</v>
      </c>
      <c r="I90" s="63" t="s">
        <v>36</v>
      </c>
      <c r="J90" s="119" t="s">
        <v>86</v>
      </c>
      <c r="K90" s="66">
        <v>49653549</v>
      </c>
      <c r="L90" s="65" t="s">
        <v>1148</v>
      </c>
      <c r="M90" s="67">
        <v>1</v>
      </c>
      <c r="N90" s="65" t="s">
        <v>27</v>
      </c>
      <c r="O90" s="122" t="s">
        <v>1148</v>
      </c>
      <c r="P90" s="79"/>
    </row>
    <row r="91" spans="1:16" s="7" customFormat="1" ht="24.75" customHeight="1" outlineLevel="1" x14ac:dyDescent="0.25">
      <c r="A91" s="140">
        <v>44</v>
      </c>
      <c r="B91" s="120" t="s">
        <v>2676</v>
      </c>
      <c r="C91" s="122" t="s">
        <v>31</v>
      </c>
      <c r="D91" s="119">
        <v>647</v>
      </c>
      <c r="E91" s="142">
        <v>43402</v>
      </c>
      <c r="F91" s="142">
        <v>43434</v>
      </c>
      <c r="G91" s="155">
        <f t="shared" si="3"/>
        <v>1.0666666666666667</v>
      </c>
      <c r="H91" s="120" t="s">
        <v>2691</v>
      </c>
      <c r="I91" s="119" t="s">
        <v>36</v>
      </c>
      <c r="J91" s="119" t="s">
        <v>122</v>
      </c>
      <c r="K91" s="121">
        <v>150219337</v>
      </c>
      <c r="L91" s="122" t="s">
        <v>1148</v>
      </c>
      <c r="M91" s="116">
        <v>1</v>
      </c>
      <c r="N91" s="122" t="s">
        <v>27</v>
      </c>
      <c r="O91" s="122" t="s">
        <v>1148</v>
      </c>
      <c r="P91" s="79"/>
    </row>
    <row r="92" spans="1:16" s="7" customFormat="1" ht="24.75" customHeight="1" outlineLevel="1" x14ac:dyDescent="0.25">
      <c r="A92" s="140">
        <v>45</v>
      </c>
      <c r="B92" s="120" t="s">
        <v>2676</v>
      </c>
      <c r="C92" s="122" t="s">
        <v>31</v>
      </c>
      <c r="D92" s="119">
        <v>648</v>
      </c>
      <c r="E92" s="142">
        <v>43402</v>
      </c>
      <c r="F92" s="142">
        <v>43434</v>
      </c>
      <c r="G92" s="155">
        <f t="shared" si="3"/>
        <v>1.0666666666666667</v>
      </c>
      <c r="H92" s="120" t="s">
        <v>2691</v>
      </c>
      <c r="I92" s="119" t="s">
        <v>36</v>
      </c>
      <c r="J92" s="119" t="s">
        <v>122</v>
      </c>
      <c r="K92" s="121">
        <v>66768894</v>
      </c>
      <c r="L92" s="122" t="s">
        <v>1148</v>
      </c>
      <c r="M92" s="116">
        <v>1</v>
      </c>
      <c r="N92" s="122" t="s">
        <v>27</v>
      </c>
      <c r="O92" s="122" t="s">
        <v>1148</v>
      </c>
      <c r="P92" s="79"/>
    </row>
    <row r="93" spans="1:16" s="7" customFormat="1" ht="24.75" customHeight="1" outlineLevel="1" x14ac:dyDescent="0.25">
      <c r="A93" s="140">
        <v>46</v>
      </c>
      <c r="B93" s="120" t="s">
        <v>2676</v>
      </c>
      <c r="C93" s="122" t="s">
        <v>31</v>
      </c>
      <c r="D93" s="119">
        <v>693</v>
      </c>
      <c r="E93" s="142">
        <v>43404</v>
      </c>
      <c r="F93" s="142">
        <v>43434</v>
      </c>
      <c r="G93" s="155">
        <f t="shared" si="3"/>
        <v>1</v>
      </c>
      <c r="H93" s="120" t="s">
        <v>2691</v>
      </c>
      <c r="I93" s="119" t="s">
        <v>36</v>
      </c>
      <c r="J93" s="119" t="s">
        <v>2744</v>
      </c>
      <c r="K93" s="121">
        <v>187178833</v>
      </c>
      <c r="L93" s="122" t="s">
        <v>1148</v>
      </c>
      <c r="M93" s="116">
        <v>1</v>
      </c>
      <c r="N93" s="122" t="s">
        <v>27</v>
      </c>
      <c r="O93" s="122" t="s">
        <v>1148</v>
      </c>
      <c r="P93" s="79"/>
    </row>
    <row r="94" spans="1:16" s="7" customFormat="1" ht="24.75" customHeight="1" outlineLevel="1" x14ac:dyDescent="0.25">
      <c r="A94" s="140">
        <v>47</v>
      </c>
      <c r="B94" s="120" t="s">
        <v>2676</v>
      </c>
      <c r="C94" s="122" t="s">
        <v>31</v>
      </c>
      <c r="D94" s="119">
        <v>694</v>
      </c>
      <c r="E94" s="142">
        <v>43404</v>
      </c>
      <c r="F94" s="142">
        <v>43434</v>
      </c>
      <c r="G94" s="155">
        <f t="shared" si="3"/>
        <v>1</v>
      </c>
      <c r="H94" s="120" t="s">
        <v>2691</v>
      </c>
      <c r="I94" s="119" t="s">
        <v>36</v>
      </c>
      <c r="J94" s="119" t="s">
        <v>2733</v>
      </c>
      <c r="K94" s="121">
        <v>201093063</v>
      </c>
      <c r="L94" s="122" t="s">
        <v>1148</v>
      </c>
      <c r="M94" s="116">
        <v>1</v>
      </c>
      <c r="N94" s="122" t="s">
        <v>27</v>
      </c>
      <c r="O94" s="122" t="s">
        <v>1148</v>
      </c>
      <c r="P94" s="79"/>
    </row>
    <row r="95" spans="1:16" s="7" customFormat="1" ht="24.75" customHeight="1" outlineLevel="1" x14ac:dyDescent="0.25">
      <c r="A95" s="141">
        <v>48</v>
      </c>
      <c r="B95" s="120" t="s">
        <v>2676</v>
      </c>
      <c r="C95" s="122" t="s">
        <v>31</v>
      </c>
      <c r="D95" s="119">
        <v>695</v>
      </c>
      <c r="E95" s="142">
        <v>43404</v>
      </c>
      <c r="F95" s="142">
        <v>43434</v>
      </c>
      <c r="G95" s="155">
        <f t="shared" si="3"/>
        <v>1</v>
      </c>
      <c r="H95" s="120" t="s">
        <v>2691</v>
      </c>
      <c r="I95" s="119" t="s">
        <v>36</v>
      </c>
      <c r="J95" s="119" t="s">
        <v>2745</v>
      </c>
      <c r="K95" s="121">
        <v>508879605</v>
      </c>
      <c r="L95" s="122" t="s">
        <v>1148</v>
      </c>
      <c r="M95" s="116">
        <v>1</v>
      </c>
      <c r="N95" s="122" t="s">
        <v>27</v>
      </c>
      <c r="O95" s="122" t="s">
        <v>1148</v>
      </c>
      <c r="P95" s="79"/>
    </row>
    <row r="96" spans="1:16" s="7" customFormat="1" ht="24.75" customHeight="1" outlineLevel="1" x14ac:dyDescent="0.25">
      <c r="A96" s="141">
        <v>49</v>
      </c>
      <c r="B96" s="120" t="s">
        <v>2676</v>
      </c>
      <c r="C96" s="122" t="s">
        <v>31</v>
      </c>
      <c r="D96" s="119">
        <v>696</v>
      </c>
      <c r="E96" s="142">
        <v>43404</v>
      </c>
      <c r="F96" s="142">
        <v>43434</v>
      </c>
      <c r="G96" s="155">
        <f t="shared" si="3"/>
        <v>1</v>
      </c>
      <c r="H96" s="120" t="s">
        <v>2691</v>
      </c>
      <c r="I96" s="119" t="s">
        <v>36</v>
      </c>
      <c r="J96" s="119" t="s">
        <v>2743</v>
      </c>
      <c r="K96" s="121">
        <v>132940403</v>
      </c>
      <c r="L96" s="122" t="s">
        <v>1148</v>
      </c>
      <c r="M96" s="116">
        <v>1</v>
      </c>
      <c r="N96" s="122" t="s">
        <v>27</v>
      </c>
      <c r="O96" s="122" t="s">
        <v>1148</v>
      </c>
      <c r="P96" s="79"/>
    </row>
    <row r="97" spans="1:16" s="7" customFormat="1" ht="24.75" customHeight="1" outlineLevel="1" x14ac:dyDescent="0.25">
      <c r="A97" s="141">
        <v>50</v>
      </c>
      <c r="B97" s="120" t="s">
        <v>2676</v>
      </c>
      <c r="C97" s="122" t="s">
        <v>31</v>
      </c>
      <c r="D97" s="119">
        <v>123</v>
      </c>
      <c r="E97" s="142">
        <v>43483</v>
      </c>
      <c r="F97" s="142">
        <v>43738</v>
      </c>
      <c r="G97" s="155">
        <f t="shared" si="3"/>
        <v>8.5</v>
      </c>
      <c r="H97" s="120" t="s">
        <v>2691</v>
      </c>
      <c r="I97" s="119" t="s">
        <v>220</v>
      </c>
      <c r="J97" s="119" t="s">
        <v>2737</v>
      </c>
      <c r="K97" s="121">
        <v>2850219150</v>
      </c>
      <c r="L97" s="122" t="s">
        <v>1148</v>
      </c>
      <c r="M97" s="116">
        <v>1</v>
      </c>
      <c r="N97" s="122" t="s">
        <v>2634</v>
      </c>
      <c r="O97" s="122" t="s">
        <v>1148</v>
      </c>
      <c r="P97" s="79"/>
    </row>
    <row r="98" spans="1:16" s="7" customFormat="1" ht="24.75" customHeight="1" outlineLevel="1" x14ac:dyDescent="0.25">
      <c r="A98" s="141">
        <v>51</v>
      </c>
      <c r="B98" s="120" t="s">
        <v>2676</v>
      </c>
      <c r="C98" s="122" t="s">
        <v>31</v>
      </c>
      <c r="D98" s="119">
        <v>124</v>
      </c>
      <c r="E98" s="142">
        <v>43483</v>
      </c>
      <c r="F98" s="142">
        <v>43738</v>
      </c>
      <c r="G98" s="155">
        <f t="shared" si="3"/>
        <v>8.5</v>
      </c>
      <c r="H98" s="120" t="s">
        <v>2691</v>
      </c>
      <c r="I98" s="119" t="s">
        <v>220</v>
      </c>
      <c r="J98" s="119" t="s">
        <v>2737</v>
      </c>
      <c r="K98" s="121">
        <v>800560554</v>
      </c>
      <c r="L98" s="122" t="s">
        <v>1148</v>
      </c>
      <c r="M98" s="116">
        <v>1</v>
      </c>
      <c r="N98" s="122" t="s">
        <v>2634</v>
      </c>
      <c r="O98" s="122" t="s">
        <v>1148</v>
      </c>
      <c r="P98" s="79"/>
    </row>
    <row r="99" spans="1:16" s="7" customFormat="1" ht="24.75" customHeight="1" outlineLevel="1" x14ac:dyDescent="0.25">
      <c r="A99" s="141">
        <v>52</v>
      </c>
      <c r="B99" s="120" t="s">
        <v>2676</v>
      </c>
      <c r="C99" s="122" t="s">
        <v>31</v>
      </c>
      <c r="D99" s="119">
        <v>125</v>
      </c>
      <c r="E99" s="142">
        <v>43483</v>
      </c>
      <c r="F99" s="142">
        <v>43738</v>
      </c>
      <c r="G99" s="155">
        <f t="shared" si="3"/>
        <v>8.5</v>
      </c>
      <c r="H99" s="120" t="s">
        <v>2691</v>
      </c>
      <c r="I99" s="119" t="s">
        <v>220</v>
      </c>
      <c r="J99" s="119" t="s">
        <v>2748</v>
      </c>
      <c r="K99" s="121">
        <v>621464252</v>
      </c>
      <c r="L99" s="122" t="s">
        <v>1148</v>
      </c>
      <c r="M99" s="116">
        <v>1</v>
      </c>
      <c r="N99" s="122" t="s">
        <v>2634</v>
      </c>
      <c r="O99" s="122" t="s">
        <v>1148</v>
      </c>
      <c r="P99" s="79"/>
    </row>
    <row r="100" spans="1:16" s="7" customFormat="1" ht="24.75" customHeight="1" outlineLevel="1" x14ac:dyDescent="0.25">
      <c r="A100" s="141">
        <v>53</v>
      </c>
      <c r="B100" s="120" t="s">
        <v>2676</v>
      </c>
      <c r="C100" s="122" t="s">
        <v>31</v>
      </c>
      <c r="D100" s="119">
        <v>126</v>
      </c>
      <c r="E100" s="142">
        <v>43483</v>
      </c>
      <c r="F100" s="142">
        <v>43738</v>
      </c>
      <c r="G100" s="155">
        <f t="shared" si="3"/>
        <v>8.5</v>
      </c>
      <c r="H100" s="120" t="s">
        <v>2691</v>
      </c>
      <c r="I100" s="119" t="s">
        <v>220</v>
      </c>
      <c r="J100" s="119" t="s">
        <v>2740</v>
      </c>
      <c r="K100" s="121">
        <v>2520318636</v>
      </c>
      <c r="L100" s="122" t="s">
        <v>1148</v>
      </c>
      <c r="M100" s="116">
        <v>1</v>
      </c>
      <c r="N100" s="122" t="s">
        <v>2634</v>
      </c>
      <c r="O100" s="122" t="s">
        <v>1148</v>
      </c>
      <c r="P100" s="79"/>
    </row>
    <row r="101" spans="1:16" s="7" customFormat="1" ht="24.75" customHeight="1" outlineLevel="1" x14ac:dyDescent="0.25">
      <c r="A101" s="141">
        <v>54</v>
      </c>
      <c r="B101" s="120" t="s">
        <v>2676</v>
      </c>
      <c r="C101" s="122" t="s">
        <v>31</v>
      </c>
      <c r="D101" s="119">
        <v>127</v>
      </c>
      <c r="E101" s="142">
        <v>43483</v>
      </c>
      <c r="F101" s="142">
        <v>43738</v>
      </c>
      <c r="G101" s="155">
        <f t="shared" si="3"/>
        <v>8.5</v>
      </c>
      <c r="H101" s="120" t="s">
        <v>2691</v>
      </c>
      <c r="I101" s="119" t="s">
        <v>220</v>
      </c>
      <c r="J101" s="119" t="s">
        <v>2740</v>
      </c>
      <c r="K101" s="121">
        <v>2123653915</v>
      </c>
      <c r="L101" s="122" t="s">
        <v>1148</v>
      </c>
      <c r="M101" s="116">
        <v>1</v>
      </c>
      <c r="N101" s="122" t="s">
        <v>2634</v>
      </c>
      <c r="O101" s="122" t="s">
        <v>1148</v>
      </c>
      <c r="P101" s="79"/>
    </row>
    <row r="102" spans="1:16" s="7" customFormat="1" ht="24.75" customHeight="1" outlineLevel="1" x14ac:dyDescent="0.25">
      <c r="A102" s="141">
        <v>55</v>
      </c>
      <c r="B102" s="120" t="s">
        <v>2676</v>
      </c>
      <c r="C102" s="122" t="s">
        <v>31</v>
      </c>
      <c r="D102" s="119">
        <v>131</v>
      </c>
      <c r="E102" s="142">
        <v>43483</v>
      </c>
      <c r="F102" s="142">
        <v>43738</v>
      </c>
      <c r="G102" s="155">
        <f t="shared" si="3"/>
        <v>8.5</v>
      </c>
      <c r="H102" s="120" t="s">
        <v>2691</v>
      </c>
      <c r="I102" s="119" t="s">
        <v>220</v>
      </c>
      <c r="J102" s="119" t="s">
        <v>494</v>
      </c>
      <c r="K102" s="121">
        <v>1563689477</v>
      </c>
      <c r="L102" s="122" t="s">
        <v>1148</v>
      </c>
      <c r="M102" s="116">
        <v>1</v>
      </c>
      <c r="N102" s="122" t="s">
        <v>2634</v>
      </c>
      <c r="O102" s="122" t="s">
        <v>1148</v>
      </c>
      <c r="P102" s="79"/>
    </row>
    <row r="103" spans="1:16" s="7" customFormat="1" ht="24.75" customHeight="1" outlineLevel="1" x14ac:dyDescent="0.25">
      <c r="A103" s="141">
        <v>56</v>
      </c>
      <c r="B103" s="120" t="s">
        <v>2676</v>
      </c>
      <c r="C103" s="122" t="s">
        <v>31</v>
      </c>
      <c r="D103" s="119">
        <v>210</v>
      </c>
      <c r="E103" s="142">
        <v>43484</v>
      </c>
      <c r="F103" s="142">
        <v>43812</v>
      </c>
      <c r="G103" s="155">
        <f t="shared" si="3"/>
        <v>10.933333333333334</v>
      </c>
      <c r="H103" s="120" t="s">
        <v>2691</v>
      </c>
      <c r="I103" s="119" t="s">
        <v>36</v>
      </c>
      <c r="J103" s="119" t="s">
        <v>86</v>
      </c>
      <c r="K103" s="121">
        <v>547098385</v>
      </c>
      <c r="L103" s="122" t="s">
        <v>1148</v>
      </c>
      <c r="M103" s="116">
        <v>1</v>
      </c>
      <c r="N103" s="122" t="s">
        <v>2634</v>
      </c>
      <c r="O103" s="122" t="s">
        <v>1148</v>
      </c>
      <c r="P103" s="79"/>
    </row>
    <row r="104" spans="1:16" s="7" customFormat="1" ht="24.75" customHeight="1" outlineLevel="1" x14ac:dyDescent="0.25">
      <c r="A104" s="141">
        <v>57</v>
      </c>
      <c r="B104" s="120" t="s">
        <v>2676</v>
      </c>
      <c r="C104" s="122" t="s">
        <v>31</v>
      </c>
      <c r="D104" s="119">
        <v>211</v>
      </c>
      <c r="E104" s="142">
        <v>43484</v>
      </c>
      <c r="F104" s="142">
        <v>43812</v>
      </c>
      <c r="G104" s="155">
        <f t="shared" si="3"/>
        <v>10.933333333333334</v>
      </c>
      <c r="H104" s="120" t="s">
        <v>2691</v>
      </c>
      <c r="I104" s="119" t="s">
        <v>36</v>
      </c>
      <c r="J104" s="119" t="s">
        <v>2733</v>
      </c>
      <c r="K104" s="121">
        <v>2137097891</v>
      </c>
      <c r="L104" s="122" t="s">
        <v>1148</v>
      </c>
      <c r="M104" s="116">
        <v>1</v>
      </c>
      <c r="N104" s="122" t="s">
        <v>27</v>
      </c>
      <c r="O104" s="122" t="s">
        <v>1148</v>
      </c>
      <c r="P104" s="79"/>
    </row>
    <row r="105" spans="1:16" s="7" customFormat="1" ht="24.75" customHeight="1" outlineLevel="1" x14ac:dyDescent="0.25">
      <c r="A105" s="141">
        <v>58</v>
      </c>
      <c r="B105" s="120" t="s">
        <v>2676</v>
      </c>
      <c r="C105" s="122" t="s">
        <v>31</v>
      </c>
      <c r="D105" s="119">
        <v>212</v>
      </c>
      <c r="E105" s="142">
        <v>43484</v>
      </c>
      <c r="F105" s="142">
        <v>43812</v>
      </c>
      <c r="G105" s="155">
        <f t="shared" si="3"/>
        <v>10.933333333333334</v>
      </c>
      <c r="H105" s="120" t="s">
        <v>2691</v>
      </c>
      <c r="I105" s="119" t="s">
        <v>36</v>
      </c>
      <c r="J105" s="119" t="s">
        <v>2744</v>
      </c>
      <c r="K105" s="121">
        <v>2061415803</v>
      </c>
      <c r="L105" s="122" t="s">
        <v>1148</v>
      </c>
      <c r="M105" s="116">
        <v>1</v>
      </c>
      <c r="N105" s="122" t="s">
        <v>27</v>
      </c>
      <c r="O105" s="122" t="s">
        <v>1148</v>
      </c>
      <c r="P105" s="79"/>
    </row>
    <row r="106" spans="1:16" s="7" customFormat="1" ht="24.75" customHeight="1" outlineLevel="1" x14ac:dyDescent="0.25">
      <c r="A106" s="141">
        <v>59</v>
      </c>
      <c r="B106" s="64" t="s">
        <v>2676</v>
      </c>
      <c r="C106" s="65" t="s">
        <v>31</v>
      </c>
      <c r="D106" s="63">
        <v>213</v>
      </c>
      <c r="E106" s="142">
        <v>43484</v>
      </c>
      <c r="F106" s="142">
        <v>43812</v>
      </c>
      <c r="G106" s="155">
        <f t="shared" si="3"/>
        <v>10.933333333333334</v>
      </c>
      <c r="H106" s="64" t="s">
        <v>2691</v>
      </c>
      <c r="I106" s="63" t="s">
        <v>36</v>
      </c>
      <c r="J106" s="119" t="s">
        <v>2738</v>
      </c>
      <c r="K106" s="66">
        <v>1451680419</v>
      </c>
      <c r="L106" s="65" t="s">
        <v>1148</v>
      </c>
      <c r="M106" s="67">
        <v>1</v>
      </c>
      <c r="N106" s="65" t="s">
        <v>27</v>
      </c>
      <c r="O106" s="122" t="s">
        <v>1148</v>
      </c>
      <c r="P106" s="79"/>
    </row>
    <row r="107" spans="1:16" s="7" customFormat="1" ht="24.75" customHeight="1" outlineLevel="1" x14ac:dyDescent="0.25">
      <c r="A107" s="141">
        <v>60</v>
      </c>
      <c r="B107" s="64" t="s">
        <v>2676</v>
      </c>
      <c r="C107" s="65" t="s">
        <v>31</v>
      </c>
      <c r="D107" s="63">
        <v>214</v>
      </c>
      <c r="E107" s="142">
        <v>43484</v>
      </c>
      <c r="F107" s="142">
        <v>43738</v>
      </c>
      <c r="G107" s="155">
        <f t="shared" si="3"/>
        <v>8.4666666666666668</v>
      </c>
      <c r="H107" s="64" t="s">
        <v>2691</v>
      </c>
      <c r="I107" s="63" t="s">
        <v>36</v>
      </c>
      <c r="J107" s="119" t="s">
        <v>122</v>
      </c>
      <c r="K107" s="66">
        <v>1158899005</v>
      </c>
      <c r="L107" s="65" t="s">
        <v>1148</v>
      </c>
      <c r="M107" s="67">
        <v>1</v>
      </c>
      <c r="N107" s="65" t="s">
        <v>27</v>
      </c>
      <c r="O107" s="122"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9" t="s">
        <v>2694</v>
      </c>
      <c r="E114" s="172">
        <v>43877</v>
      </c>
      <c r="F114" s="172">
        <v>44196</v>
      </c>
      <c r="G114" s="155">
        <f>IF(AND(E114&lt;&gt;"",F114&lt;&gt;""),((F114-E114)/30),"")</f>
        <v>10.633333333333333</v>
      </c>
      <c r="H114" s="118" t="s">
        <v>2709</v>
      </c>
      <c r="I114" s="119" t="s">
        <v>36</v>
      </c>
      <c r="J114" s="119" t="s">
        <v>2749</v>
      </c>
      <c r="K114" s="68">
        <v>2891014982</v>
      </c>
      <c r="L114" s="100">
        <f>+IF(AND(K114&gt;0,O114="Ejecución"),(K114/877802)*Tabla28[[#This Row],[% participación]],IF(AND(K114&gt;0,O114&lt;&gt;"Ejecución"),"-",""))</f>
        <v>3293.4704887890434</v>
      </c>
      <c r="M114" s="122" t="s">
        <v>1148</v>
      </c>
      <c r="N114" s="168">
        <f>+IF(M118="No",1,IF(M118="Si","Ingrese %",""))</f>
        <v>1</v>
      </c>
      <c r="O114" s="157" t="s">
        <v>1150</v>
      </c>
      <c r="P114" s="78"/>
    </row>
    <row r="115" spans="1:16" s="6" customFormat="1" ht="24.75" customHeight="1" x14ac:dyDescent="0.25">
      <c r="A115" s="140">
        <v>2</v>
      </c>
      <c r="B115" s="156" t="s">
        <v>2665</v>
      </c>
      <c r="C115" s="158" t="s">
        <v>31</v>
      </c>
      <c r="D115" s="119" t="s">
        <v>2695</v>
      </c>
      <c r="E115" s="172">
        <v>43877</v>
      </c>
      <c r="F115" s="172">
        <v>44196</v>
      </c>
      <c r="G115" s="155">
        <f t="shared" ref="G115:G116" si="4">IF(AND(E115&lt;&gt;"",F115&lt;&gt;""),((F115-E115)/30),"")</f>
        <v>10.633333333333333</v>
      </c>
      <c r="H115" s="118" t="s">
        <v>2710</v>
      </c>
      <c r="I115" s="119" t="s">
        <v>36</v>
      </c>
      <c r="J115" s="119" t="s">
        <v>2750</v>
      </c>
      <c r="K115" s="68">
        <v>2176190328</v>
      </c>
      <c r="L115" s="100">
        <f>+IF(AND(K115&gt;0,O115="Ejecución"),(K115/877802)*Tabla28[[#This Row],[% participación]],IF(AND(K115&gt;0,O115&lt;&gt;"Ejecución"),"-",""))</f>
        <v>2479.135759544863</v>
      </c>
      <c r="M115" s="122" t="s">
        <v>1148</v>
      </c>
      <c r="N115" s="168">
        <f>+IF(M118="No",1,IF(M118="Si","Ingrese %",""))</f>
        <v>1</v>
      </c>
      <c r="O115" s="157" t="s">
        <v>1150</v>
      </c>
      <c r="P115" s="78"/>
    </row>
    <row r="116" spans="1:16" s="6" customFormat="1" ht="24.75" customHeight="1" x14ac:dyDescent="0.25">
      <c r="A116" s="140">
        <v>3</v>
      </c>
      <c r="B116" s="156" t="s">
        <v>2665</v>
      </c>
      <c r="C116" s="158" t="s">
        <v>31</v>
      </c>
      <c r="D116" s="119" t="s">
        <v>2696</v>
      </c>
      <c r="E116" s="172">
        <v>43877</v>
      </c>
      <c r="F116" s="172">
        <v>44196</v>
      </c>
      <c r="G116" s="155">
        <f t="shared" si="4"/>
        <v>10.633333333333333</v>
      </c>
      <c r="H116" s="118" t="s">
        <v>2711</v>
      </c>
      <c r="I116" s="119" t="s">
        <v>36</v>
      </c>
      <c r="J116" s="119" t="s">
        <v>122</v>
      </c>
      <c r="K116" s="68">
        <v>3785818712</v>
      </c>
      <c r="L116" s="100">
        <f>+IF(AND(K116&gt;0,O116="Ejecución"),(K116/877802)*Tabla28[[#This Row],[% participación]],IF(AND(K116&gt;0,O116&lt;&gt;"Ejecución"),"-",""))</f>
        <v>4312.8390138094919</v>
      </c>
      <c r="M116" s="122" t="s">
        <v>1148</v>
      </c>
      <c r="N116" s="168">
        <f>+IF(M118="No",1,IF(M118="Si","Ingrese %",""))</f>
        <v>1</v>
      </c>
      <c r="O116" s="157" t="s">
        <v>1150</v>
      </c>
      <c r="P116" s="78"/>
    </row>
    <row r="117" spans="1:16" s="6" customFormat="1" ht="24.75" customHeight="1" outlineLevel="1" x14ac:dyDescent="0.25">
      <c r="A117" s="140">
        <v>4</v>
      </c>
      <c r="B117" s="156" t="s">
        <v>2665</v>
      </c>
      <c r="C117" s="158" t="s">
        <v>31</v>
      </c>
      <c r="D117" s="119" t="s">
        <v>2697</v>
      </c>
      <c r="E117" s="172">
        <v>43877</v>
      </c>
      <c r="F117" s="172">
        <v>44196</v>
      </c>
      <c r="G117" s="155">
        <f t="shared" ref="G117:G159" si="5">IF(AND(E117&lt;&gt;"",F117&lt;&gt;""),((F117-E117)/30),"")</f>
        <v>10.633333333333333</v>
      </c>
      <c r="H117" s="118" t="s">
        <v>2712</v>
      </c>
      <c r="I117" s="119" t="s">
        <v>36</v>
      </c>
      <c r="J117" s="119" t="s">
        <v>43</v>
      </c>
      <c r="K117" s="68">
        <v>3090064011</v>
      </c>
      <c r="L117" s="100">
        <f>+IF(AND(K117&gt;0,O117="Ejecución"),(K117/877802)*Tabla28[[#This Row],[% participación]],IF(AND(K117&gt;0,O117&lt;&gt;"Ejecución"),"-",""))</f>
        <v>3520.2289479859924</v>
      </c>
      <c r="M117" s="122" t="s">
        <v>1148</v>
      </c>
      <c r="N117" s="168">
        <f>+IF(M118="No",1,IF(M118="Si","Ingrese %",""))</f>
        <v>1</v>
      </c>
      <c r="O117" s="157" t="s">
        <v>1150</v>
      </c>
      <c r="P117" s="78"/>
    </row>
    <row r="118" spans="1:16" s="7" customFormat="1" ht="24.75" customHeight="1" outlineLevel="1" x14ac:dyDescent="0.25">
      <c r="A118" s="141">
        <v>5</v>
      </c>
      <c r="B118" s="156" t="s">
        <v>2665</v>
      </c>
      <c r="C118" s="158" t="s">
        <v>31</v>
      </c>
      <c r="D118" s="119" t="s">
        <v>2698</v>
      </c>
      <c r="E118" s="172">
        <v>43877</v>
      </c>
      <c r="F118" s="172">
        <v>44196</v>
      </c>
      <c r="G118" s="155">
        <f t="shared" si="5"/>
        <v>10.633333333333333</v>
      </c>
      <c r="H118" s="118" t="s">
        <v>2713</v>
      </c>
      <c r="I118" s="119" t="s">
        <v>36</v>
      </c>
      <c r="J118" s="119" t="s">
        <v>2751</v>
      </c>
      <c r="K118" s="68">
        <v>1728113286</v>
      </c>
      <c r="L118" s="100">
        <f>+IF(AND(K118&gt;0,O118="Ejecución"),(K118/877802)*Tabla28[[#This Row],[% participación]],IF(AND(K118&gt;0,O118&lt;&gt;"Ejecución"),"-",""))</f>
        <v>1968.6823292724328</v>
      </c>
      <c r="M118" s="122" t="s">
        <v>1148</v>
      </c>
      <c r="N118" s="168">
        <f t="shared" ref="N118:N128" si="6">+IF(M118="No",1,IF(M118="Si","Ingrese %",""))</f>
        <v>1</v>
      </c>
      <c r="O118" s="157" t="s">
        <v>1150</v>
      </c>
      <c r="P118" s="79"/>
    </row>
    <row r="119" spans="1:16" s="7" customFormat="1" ht="24.75" customHeight="1" outlineLevel="1" x14ac:dyDescent="0.25">
      <c r="A119" s="141">
        <v>6</v>
      </c>
      <c r="B119" s="156" t="s">
        <v>2665</v>
      </c>
      <c r="C119" s="158" t="s">
        <v>31</v>
      </c>
      <c r="D119" s="119" t="s">
        <v>2699</v>
      </c>
      <c r="E119" s="172">
        <v>43877</v>
      </c>
      <c r="F119" s="172">
        <v>44196</v>
      </c>
      <c r="G119" s="155">
        <f t="shared" si="5"/>
        <v>10.633333333333333</v>
      </c>
      <c r="H119" s="118" t="s">
        <v>2714</v>
      </c>
      <c r="I119" s="119" t="s">
        <v>36</v>
      </c>
      <c r="J119" s="119" t="s">
        <v>2751</v>
      </c>
      <c r="K119" s="68">
        <v>2231792936</v>
      </c>
      <c r="L119" s="100">
        <f>+IF(AND(K119&gt;0,O119="Ejecución"),(K119/877802)*Tabla28[[#This Row],[% participación]],IF(AND(K119&gt;0,O119&lt;&gt;"Ejecución"),"-",""))</f>
        <v>2542.4787548900549</v>
      </c>
      <c r="M119" s="122" t="s">
        <v>1148</v>
      </c>
      <c r="N119" s="168">
        <f t="shared" si="6"/>
        <v>1</v>
      </c>
      <c r="O119" s="157" t="s">
        <v>1150</v>
      </c>
      <c r="P119" s="79"/>
    </row>
    <row r="120" spans="1:16" s="7" customFormat="1" ht="24.75" customHeight="1" outlineLevel="1" x14ac:dyDescent="0.25">
      <c r="A120" s="141">
        <v>7</v>
      </c>
      <c r="B120" s="156" t="s">
        <v>2665</v>
      </c>
      <c r="C120" s="158" t="s">
        <v>31</v>
      </c>
      <c r="D120" s="119" t="s">
        <v>2700</v>
      </c>
      <c r="E120" s="172">
        <v>43877</v>
      </c>
      <c r="F120" s="172">
        <v>44196</v>
      </c>
      <c r="G120" s="155">
        <f t="shared" si="5"/>
        <v>10.633333333333333</v>
      </c>
      <c r="H120" s="118" t="s">
        <v>2715</v>
      </c>
      <c r="I120" s="119" t="s">
        <v>36</v>
      </c>
      <c r="J120" s="119" t="s">
        <v>2751</v>
      </c>
      <c r="K120" s="68">
        <v>3504211953</v>
      </c>
      <c r="L120" s="100">
        <f>+IF(AND(K120&gt;0,O120="Ejecución"),(K120/877802)*Tabla28[[#This Row],[% participación]],IF(AND(K120&gt;0,O120&lt;&gt;"Ejecución"),"-",""))</f>
        <v>3992.0300398039649</v>
      </c>
      <c r="M120" s="122" t="s">
        <v>1148</v>
      </c>
      <c r="N120" s="168">
        <f t="shared" si="6"/>
        <v>1</v>
      </c>
      <c r="O120" s="157" t="s">
        <v>1150</v>
      </c>
      <c r="P120" s="79"/>
    </row>
    <row r="121" spans="1:16" s="7" customFormat="1" ht="24.75" customHeight="1" outlineLevel="1" x14ac:dyDescent="0.25">
      <c r="A121" s="141">
        <v>8</v>
      </c>
      <c r="B121" s="156" t="s">
        <v>2665</v>
      </c>
      <c r="C121" s="158" t="s">
        <v>31</v>
      </c>
      <c r="D121" s="119" t="s">
        <v>2701</v>
      </c>
      <c r="E121" s="172">
        <v>43877</v>
      </c>
      <c r="F121" s="172">
        <v>44196</v>
      </c>
      <c r="G121" s="155">
        <f t="shared" si="5"/>
        <v>10.633333333333333</v>
      </c>
      <c r="H121" s="118" t="s">
        <v>2716</v>
      </c>
      <c r="I121" s="119" t="s">
        <v>36</v>
      </c>
      <c r="J121" s="119" t="s">
        <v>2751</v>
      </c>
      <c r="K121" s="68">
        <v>2407977186</v>
      </c>
      <c r="L121" s="100">
        <f>+IF(AND(K121&gt;0,O121="Ejecución"),(K121/877802)*Tabla28[[#This Row],[% participación]],IF(AND(K121&gt;0,O121&lt;&gt;"Ejecución"),"-",""))</f>
        <v>2743.1894504683287</v>
      </c>
      <c r="M121" s="122" t="s">
        <v>1148</v>
      </c>
      <c r="N121" s="168">
        <f t="shared" si="6"/>
        <v>1</v>
      </c>
      <c r="O121" s="157" t="s">
        <v>1150</v>
      </c>
      <c r="P121" s="79"/>
    </row>
    <row r="122" spans="1:16" s="7" customFormat="1" ht="24.75" customHeight="1" outlineLevel="1" x14ac:dyDescent="0.25">
      <c r="A122" s="141">
        <v>9</v>
      </c>
      <c r="B122" s="156" t="s">
        <v>2665</v>
      </c>
      <c r="C122" s="158" t="s">
        <v>31</v>
      </c>
      <c r="D122" s="119" t="s">
        <v>2702</v>
      </c>
      <c r="E122" s="173">
        <v>43924</v>
      </c>
      <c r="F122" s="173">
        <v>44165</v>
      </c>
      <c r="G122" s="155">
        <f t="shared" si="5"/>
        <v>8.0333333333333332</v>
      </c>
      <c r="H122" s="174" t="s">
        <v>2717</v>
      </c>
      <c r="I122" s="119" t="s">
        <v>36</v>
      </c>
      <c r="J122" s="119" t="s">
        <v>38</v>
      </c>
      <c r="K122" s="68">
        <v>744519131</v>
      </c>
      <c r="L122" s="100">
        <f>+IF(AND(K122&gt;0,O122="Ejecución"),(K122/877802)*Tabla28[[#This Row],[% participación]],IF(AND(K122&gt;0,O122&lt;&gt;"Ejecución"),"-",""))</f>
        <v>848.16294676931705</v>
      </c>
      <c r="M122" s="122" t="s">
        <v>1148</v>
      </c>
      <c r="N122" s="168">
        <f t="shared" si="6"/>
        <v>1</v>
      </c>
      <c r="O122" s="157" t="s">
        <v>1150</v>
      </c>
      <c r="P122" s="79"/>
    </row>
    <row r="123" spans="1:16" s="7" customFormat="1" ht="24.75" customHeight="1" outlineLevel="1" x14ac:dyDescent="0.25">
      <c r="A123" s="141">
        <v>10</v>
      </c>
      <c r="B123" s="156" t="s">
        <v>2665</v>
      </c>
      <c r="C123" s="158" t="s">
        <v>31</v>
      </c>
      <c r="D123" s="119" t="s">
        <v>2703</v>
      </c>
      <c r="E123" s="173">
        <v>43924</v>
      </c>
      <c r="F123" s="173">
        <v>44165</v>
      </c>
      <c r="G123" s="155">
        <f t="shared" si="5"/>
        <v>8.0333333333333332</v>
      </c>
      <c r="H123" s="174" t="s">
        <v>2717</v>
      </c>
      <c r="I123" s="119" t="s">
        <v>36</v>
      </c>
      <c r="J123" s="119" t="s">
        <v>2752</v>
      </c>
      <c r="K123" s="68">
        <v>834191972</v>
      </c>
      <c r="L123" s="100">
        <f>+IF(AND(K123&gt;0,O123="Ejecución"),(K123/877802)*Tabla28[[#This Row],[% participación]],IF(AND(K123&gt;0,O123&lt;&gt;"Ejecución"),"-",""))</f>
        <v>950.31906056263256</v>
      </c>
      <c r="M123" s="122" t="s">
        <v>1148</v>
      </c>
      <c r="N123" s="168">
        <f t="shared" si="6"/>
        <v>1</v>
      </c>
      <c r="O123" s="157" t="s">
        <v>1150</v>
      </c>
      <c r="P123" s="79"/>
    </row>
    <row r="124" spans="1:16" s="7" customFormat="1" ht="24.75" customHeight="1" outlineLevel="1" x14ac:dyDescent="0.25">
      <c r="A124" s="141">
        <v>11</v>
      </c>
      <c r="B124" s="156" t="s">
        <v>2665</v>
      </c>
      <c r="C124" s="158" t="s">
        <v>31</v>
      </c>
      <c r="D124" s="119" t="s">
        <v>2704</v>
      </c>
      <c r="E124" s="172">
        <v>43879</v>
      </c>
      <c r="F124" s="172">
        <v>44196</v>
      </c>
      <c r="G124" s="155">
        <f t="shared" si="5"/>
        <v>10.566666666666666</v>
      </c>
      <c r="H124" s="118" t="s">
        <v>2718</v>
      </c>
      <c r="I124" s="119" t="s">
        <v>220</v>
      </c>
      <c r="J124" s="119" t="s">
        <v>487</v>
      </c>
      <c r="K124" s="68">
        <v>1175678836</v>
      </c>
      <c r="L124" s="100">
        <f>+IF(AND(K124&gt;0,O124="Ejecución"),(K124/877802)*Tabla28[[#This Row],[% participación]],IF(AND(K124&gt;0,O124&lt;&gt;"Ejecución"),"-",""))</f>
        <v>1339.343993292337</v>
      </c>
      <c r="M124" s="122" t="s">
        <v>1148</v>
      </c>
      <c r="N124" s="168">
        <f t="shared" si="6"/>
        <v>1</v>
      </c>
      <c r="O124" s="157" t="s">
        <v>1150</v>
      </c>
      <c r="P124" s="79"/>
    </row>
    <row r="125" spans="1:16" s="7" customFormat="1" ht="24.75" customHeight="1" outlineLevel="1" x14ac:dyDescent="0.25">
      <c r="A125" s="141">
        <v>12</v>
      </c>
      <c r="B125" s="156" t="s">
        <v>2665</v>
      </c>
      <c r="C125" s="158" t="s">
        <v>31</v>
      </c>
      <c r="D125" s="119" t="s">
        <v>2705</v>
      </c>
      <c r="E125" s="172">
        <v>43879</v>
      </c>
      <c r="F125" s="172">
        <v>44196</v>
      </c>
      <c r="G125" s="155">
        <f t="shared" si="5"/>
        <v>10.566666666666666</v>
      </c>
      <c r="H125" s="118" t="s">
        <v>2719</v>
      </c>
      <c r="I125" s="119" t="s">
        <v>220</v>
      </c>
      <c r="J125" s="119" t="s">
        <v>487</v>
      </c>
      <c r="K125" s="68">
        <v>2653014017</v>
      </c>
      <c r="L125" s="100">
        <f>+IF(AND(K125&gt;0,O125="Ejecución"),(K125/877802)*Tabla28[[#This Row],[% participación]],IF(AND(K125&gt;0,O125&lt;&gt;"Ejecución"),"-",""))</f>
        <v>3022.3376308096813</v>
      </c>
      <c r="M125" s="122" t="s">
        <v>1148</v>
      </c>
      <c r="N125" s="168">
        <f t="shared" si="6"/>
        <v>1</v>
      </c>
      <c r="O125" s="157" t="s">
        <v>1150</v>
      </c>
      <c r="P125" s="79"/>
    </row>
    <row r="126" spans="1:16" s="7" customFormat="1" ht="24.75" customHeight="1" outlineLevel="1" x14ac:dyDescent="0.25">
      <c r="A126" s="141">
        <v>13</v>
      </c>
      <c r="B126" s="156" t="s">
        <v>2665</v>
      </c>
      <c r="C126" s="158" t="s">
        <v>31</v>
      </c>
      <c r="D126" s="119" t="s">
        <v>2706</v>
      </c>
      <c r="E126" s="172">
        <v>43883</v>
      </c>
      <c r="F126" s="172">
        <v>44196</v>
      </c>
      <c r="G126" s="155">
        <f t="shared" si="5"/>
        <v>10.433333333333334</v>
      </c>
      <c r="H126" s="118" t="s">
        <v>2720</v>
      </c>
      <c r="I126" s="119" t="s">
        <v>220</v>
      </c>
      <c r="J126" s="119" t="s">
        <v>500</v>
      </c>
      <c r="K126" s="68">
        <v>2608448426</v>
      </c>
      <c r="L126" s="100">
        <f>+IF(AND(K126&gt;0,O126="Ejecución"),(K126/877802)*Tabla28[[#This Row],[% participación]],IF(AND(K126&gt;0,O126&lt;&gt;"Ejecución"),"-",""))</f>
        <v>2971.5681053358276</v>
      </c>
      <c r="M126" s="122" t="s">
        <v>1148</v>
      </c>
      <c r="N126" s="168">
        <f t="shared" si="6"/>
        <v>1</v>
      </c>
      <c r="O126" s="157" t="s">
        <v>1150</v>
      </c>
      <c r="P126" s="79"/>
    </row>
    <row r="127" spans="1:16" s="7" customFormat="1" ht="24.75" customHeight="1" outlineLevel="1" x14ac:dyDescent="0.25">
      <c r="A127" s="141">
        <v>14</v>
      </c>
      <c r="B127" s="156" t="s">
        <v>2665</v>
      </c>
      <c r="C127" s="158" t="s">
        <v>31</v>
      </c>
      <c r="D127" s="119" t="s">
        <v>2707</v>
      </c>
      <c r="E127" s="172">
        <v>43883</v>
      </c>
      <c r="F127" s="172">
        <v>44196</v>
      </c>
      <c r="G127" s="155">
        <f t="shared" si="5"/>
        <v>10.433333333333334</v>
      </c>
      <c r="H127" s="118" t="s">
        <v>2719</v>
      </c>
      <c r="I127" s="119" t="s">
        <v>220</v>
      </c>
      <c r="J127" s="119" t="s">
        <v>500</v>
      </c>
      <c r="K127" s="68">
        <v>1765849867</v>
      </c>
      <c r="L127" s="100">
        <f>+IF(AND(K127&gt;0,O127="Ejecución"),(K127/877802)*Tabla28[[#This Row],[% participación]],IF(AND(K127&gt;0,O127&lt;&gt;"Ejecución"),"-",""))</f>
        <v>2011.6721846156649</v>
      </c>
      <c r="M127" s="122" t="s">
        <v>1148</v>
      </c>
      <c r="N127" s="168">
        <f t="shared" si="6"/>
        <v>1</v>
      </c>
      <c r="O127" s="157" t="s">
        <v>1150</v>
      </c>
      <c r="P127" s="79"/>
    </row>
    <row r="128" spans="1:16" s="7" customFormat="1" ht="24.75" customHeight="1" outlineLevel="1" x14ac:dyDescent="0.25">
      <c r="A128" s="141">
        <v>15</v>
      </c>
      <c r="B128" s="156" t="s">
        <v>2665</v>
      </c>
      <c r="C128" s="158" t="s">
        <v>31</v>
      </c>
      <c r="D128" s="119" t="s">
        <v>2708</v>
      </c>
      <c r="E128" s="172">
        <v>43883</v>
      </c>
      <c r="F128" s="172">
        <v>44196</v>
      </c>
      <c r="G128" s="155">
        <f t="shared" si="5"/>
        <v>10.433333333333334</v>
      </c>
      <c r="H128" s="118" t="s">
        <v>2719</v>
      </c>
      <c r="I128" s="119" t="s">
        <v>220</v>
      </c>
      <c r="J128" s="119" t="s">
        <v>2740</v>
      </c>
      <c r="K128" s="68">
        <v>1826406927</v>
      </c>
      <c r="L128" s="100">
        <f>+IF(AND(K128&gt;0,O128="Ejecución"),(K128/877802)*Tabla28[[#This Row],[% participación]],IF(AND(K128&gt;0,O128&lt;&gt;"Ejecución"),"-",""))</f>
        <v>2080.6593366157745</v>
      </c>
      <c r="M128" s="122" t="s">
        <v>1148</v>
      </c>
      <c r="N128" s="168">
        <f t="shared" si="6"/>
        <v>1</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ref="N129:N160" si="7">+IF(M129="No",1,IF(M129="Si","Ingrese %",""))</f>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0.05</v>
      </c>
      <c r="G179" s="160">
        <f>IF(F179&gt;0,SUM(E179+F179),"")</f>
        <v>7.0000000000000007E-2</v>
      </c>
      <c r="H179" s="5"/>
      <c r="I179" s="220" t="s">
        <v>2671</v>
      </c>
      <c r="J179" s="220"/>
      <c r="K179" s="220"/>
      <c r="L179" s="220"/>
      <c r="M179" s="167">
        <v>0.05</v>
      </c>
      <c r="O179" s="8"/>
      <c r="Q179" s="19"/>
      <c r="R179" s="154">
        <f>IF(M179&gt;0,SUM(L179+M179),"")</f>
        <v>0.05</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7.0000000000000007E-2</v>
      </c>
      <c r="D185" s="91" t="s">
        <v>2628</v>
      </c>
      <c r="E185" s="94">
        <f>+(C185*SUM(K20:K35))</f>
        <v>182220831.52000001</v>
      </c>
      <c r="F185" s="92"/>
      <c r="G185" s="93"/>
      <c r="H185" s="88"/>
      <c r="I185" s="90" t="s">
        <v>2627</v>
      </c>
      <c r="J185" s="161">
        <f>+SUM(M179:M183)</f>
        <v>0.05</v>
      </c>
      <c r="K185" s="201" t="s">
        <v>2628</v>
      </c>
      <c r="L185" s="201"/>
      <c r="M185" s="94">
        <f>+J185*(SUM(K20:K35))</f>
        <v>130157736.80000001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24">
        <v>42311</v>
      </c>
      <c r="D193" s="5"/>
      <c r="E193" s="123">
        <v>3761</v>
      </c>
      <c r="F193" s="5"/>
      <c r="G193" s="5"/>
      <c r="H193" s="123" t="s">
        <v>2721</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2723</v>
      </c>
      <c r="J211" s="27" t="s">
        <v>2622</v>
      </c>
      <c r="K211" s="123" t="s">
        <v>2724</v>
      </c>
      <c r="L211" s="21"/>
      <c r="M211" s="21"/>
      <c r="N211" s="21"/>
      <c r="O211" s="8"/>
    </row>
    <row r="212" spans="1:15" x14ac:dyDescent="0.25">
      <c r="A212" s="9"/>
      <c r="B212" s="27" t="s">
        <v>2619</v>
      </c>
      <c r="C212" s="123" t="s">
        <v>2721</v>
      </c>
      <c r="D212" s="21"/>
      <c r="G212" s="27" t="s">
        <v>2621</v>
      </c>
      <c r="H212" s="175">
        <v>2394136</v>
      </c>
      <c r="J212" s="27" t="s">
        <v>2623</v>
      </c>
      <c r="K212" s="123"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4fb10211-09fb-4e80-9f0b-184718d5d98c"/>
    <ds:schemaRef ds:uri="http://purl.org/dc/dcmitype/"/>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2020-11-20T15:12:35Z</cp:lastPrinted>
  <dcterms:created xsi:type="dcterms:W3CDTF">2020-10-14T21:57:42Z</dcterms:created>
  <dcterms:modified xsi:type="dcterms:W3CDTF">2021-02-03T22:32:10Z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