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fundam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<sst xmlns="http://schemas.openxmlformats.org/spreadsheetml/2006/main" count="3139" uniqueCount="2711">
  <si>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</si>
  <si>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</si>
  <si>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</si>
  <si>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</si>
  <si>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</si>
  <si>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</si>
  <si>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</si>
  <si>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</si>
  <si>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</si>
  <si>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</si>
  <si>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</si>
  <si>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</si>
  <si>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</si>
  <si>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</si>
  <si>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</si>
  <si>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</si>
  <si>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</si>
  <si>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</si>
  <si>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</si>
  <si>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</si>
  <si>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</si>
  <si>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</si>
  <si>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</si>
  <si>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</si>
  <si>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</si>
  <si>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</si>
  <si>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</si>
  <si>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</si>
  <si>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</si>
  <si>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</si>
  <si>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</si>
  <si>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</si>
  <si>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</si>
  <si>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</si>
  <si>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</si>
  <si>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</si>
  <si>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</si>
  <si>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</si>
  <si>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</si>
  <si>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</si>
  <si>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</si>
  <si>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</si>
  <si>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</si>
  <si>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</si>
  <si>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</si>
  <si>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</si>
  <si>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</si>
  <si>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</si>
  <si>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</si>
  <si>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</si>
  <si>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</si>
  <si>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</si>
  <si>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</si>
  <si>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</si>
  <si>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</si>
  <si>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</si>
  <si>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</si>
  <si>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</si>
  <si>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</si>
  <si>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</si>
  <si>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</si>
  <si>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</si>
  <si>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</si>
  <si>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</si>
  <si>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</si>
  <si>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</si>
  <si>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</si>
  <si>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</si>
  <si>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</si>
  <si>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</si>
  <si>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</si>
  <si>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</si>
  <si>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</si>
  <si>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</si>
  <si>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</si>
  <si>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</si>
  <si>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</si>
  <si>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</si>
  <si>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</si>
  <si>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</si>
  <si>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</si>
  <si>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</si>
  <si>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</si>
  <si>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</si>
  <si>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</si>
  <si>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</si>
  <si>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</si>
  <si>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</si>
  <si>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</si>
  <si>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</si>
  <si>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</si>
  <si>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</si>
  <si>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</si>
  <si>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</si>
  <si>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</si>
  <si>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</si>
  <si>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</si>
  <si>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</si>
  <si>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</si>
  <si>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</si>
  <si>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</si>
  <si>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</si>
  <si>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</si>
  <si>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</si>
  <si>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</si>
  <si>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</si>
  <si>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</si>
  <si>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</si>
  <si>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</si>
  <si>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</si>
  <si>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</si>
  <si>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</si>
  <si>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</si>
  <si>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</si>
  <si>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</si>
  <si>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</si>
  <si>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</si>
  <si>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</si>
  <si>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</si>
  <si>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</si>
  <si>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</si>
  <si>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</si>
  <si>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</si>
  <si>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</si>
  <si>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</si>
  <si>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</si>
  <si>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</si>
  <si>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</si>
  <si>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</si>
  <si>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</si>
  <si>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</si>
  <si>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</si>
  <si>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</si>
  <si>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</si>
  <si>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</si>
  <si>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</si>
  <si>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</si>
  <si>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</si>
  <si>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</si>
  <si>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</si>
  <si>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</si>
  <si>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</si>
  <si>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</si>
  <si>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</si>
  <si>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</si>
  <si>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</si>
  <si>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</si>
  <si>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</si>
  <si>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</si>
  <si>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</si>
  <si>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</si>
  <si>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</si>
  <si>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</si>
  <si>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</si>
  <si>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</si>
  <si>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</si>
  <si>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</si>
  <si>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</si>
  <si>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</si>
  <si>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</si>
  <si>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</si>
  <si>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</si>
  <si>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</si>
  <si>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</si>
  <si>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</si>
  <si>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</si>
  <si>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</si>
  <si>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</si>
  <si>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</si>
  <si>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</si>
  <si>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</si>
  <si>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</si>
  <si>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</si>
  <si>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</si>
  <si>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</si>
  <si>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</si>
  <si>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</si>
  <si>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</si>
  <si>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</si>
  <si>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</si>
  <si>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</si>
  <si>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</si>
  <si>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</si>
  <si>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</si>
  <si>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</si>
  <si>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</si>
  <si>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</si>
  <si>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</si>
  <si>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</si>
  <si>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</si>
  <si>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</si>
  <si>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</si>
  <si>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</si>
  <si>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</si>
  <si>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</si>
  <si>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</si>
  <si>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</si>
  <si>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</si>
  <si>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</si>
  <si>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</si>
  <si>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</si>
  <si>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</si>
  <si>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</si>
  <si>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</si>
  <si>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</si>
  <si>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</si>
  <si>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</si>
  <si>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</si>
  <si>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</si>
  <si>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</si>
  <si>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</si>
  <si>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</si>
  <si>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</si>
  <si>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</si>
  <si>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</si>
  <si>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</si>
  <si>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</si>
  <si>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</si>
  <si>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</si>
  <si>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</si>
  <si>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</si>
  <si>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</si>
  <si>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</si>
  <si>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</si>
  <si>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</si>
  <si>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</si>
  <si>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</si>
  <si>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</si>
  <si>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</si>
  <si>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</si>
  <si>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</si>
  <si>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</si>
  <si>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</si>
  <si>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</si>
  <si>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</si>
  <si>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</si>
  <si>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</si>
  <si>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</si>
  <si>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</si>
  <si>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</si>
  <si>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</si>
  <si>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</si>
  <si>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</si>
  <si>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</si>
  <si>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</si>
  <si>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</si>
  <si>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</si>
  <si>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</si>
  <si>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</si>
  <si>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</si>
  <si>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</si>
  <si>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</si>
  <si>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</si>
  <si>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</si>
  <si>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</si>
  <si>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</si>
  <si>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</si>
  <si>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</si>
  <si>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</si>
  <si>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</si>
  <si>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</si>
  <si>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</si>
  <si>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</si>
  <si>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</si>
  <si>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</si>
  <si>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</si>
  <si>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</si>
  <si>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</si>
  <si>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</si>
  <si>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</si>
  <si>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</si>
  <si>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</si>
  <si>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</si>
  <si>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</si>
  <si>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</si>
  <si>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</si>
  <si>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</si>
  <si>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</si>
  <si>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</si>
  <si>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</si>
  <si>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</si>
  <si>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</si>
  <si>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</si>
  <si>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</si>
  <si>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</si>
  <si>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</si>
  <si>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</si>
  <si>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</si>
  <si>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</si>
  <si>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</si>
  <si>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</si>
  <si>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</si>
  <si>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</si>
  <si>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</si>
  <si>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</si>
  <si>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</si>
  <si>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</si>
  <si>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</si>
  <si>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</si>
  <si>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</si>
  <si>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</si>
  <si>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</si>
  <si>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</si>
  <si>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</si>
  <si>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</si>
  <si>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</si>
  <si>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</si>
  <si>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</si>
  <si>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</si>
  <si>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</si>
  <si>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</si>
  <si>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</si>
  <si>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</si>
  <si>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</si>
  <si>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</si>
  <si>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</si>
  <si>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</si>
  <si>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</si>
  <si>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</si>
  <si>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</si>
  <si>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</si>
  <si>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</si>
  <si>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</si>
  <si>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</si>
  <si>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</si>
  <si>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</si>
  <si>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</si>
  <si>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</si>
  <si>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</si>
  <si>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</si>
  <si>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</si>
  <si>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</si>
  <si>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</si>
  <si>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</si>
  <si>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</si>
  <si>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</si>
  <si>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</si>
  <si>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</si>
  <si>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</si>
  <si>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</si>
  <si>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</si>
  <si>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</si>
  <si>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</si>
  <si>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</si>
  <si>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</si>
  <si>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</si>
  <si>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</si>
  <si>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</si>
  <si>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</si>
  <si>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</si>
  <si>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</si>
  <si>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</si>
  <si>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</si>
  <si>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</si>
  <si>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</si>
  <si>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</si>
  <si>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</si>
  <si>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</si>
  <si>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</si>
  <si>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</si>
  <si>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</si>
  <si>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</si>
  <si>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</si>
  <si>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</si>
  <si>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</si>
  <si>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</si>
  <si>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</si>
  <si>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</si>
  <si>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</si>
  <si>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</si>
  <si>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</si>
  <si>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</si>
  <si>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</si>
  <si>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</si>
  <si>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</si>
  <si>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</si>
  <si>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</si>
  <si>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</si>
  <si>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</si>
  <si>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</si>
  <si>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</si>
  <si>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</si>
  <si>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</si>
  <si>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</si>
  <si>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</si>
  <si>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</si>
  <si>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</si>
  <si>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</si>
  <si>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</si>
  <si>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</si>
  <si>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</si>
  <si>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</si>
  <si>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</si>
  <si>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</si>
  <si>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</si>
  <si>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</si>
  <si>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</si>
  <si>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</si>
  <si>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</si>
  <si>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</si>
  <si>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</si>
  <si>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</si>
  <si>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</si>
  <si>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</si>
  <si>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</si>
  <si>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</si>
  <si>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</si>
  <si>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</si>
  <si>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</si>
  <si>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</si>
  <si>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</si>
  <si>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</si>
  <si>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</si>
  <si>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</si>
  <si>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</si>
  <si>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</si>
  <si>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</si>
  <si>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</si>
  <si>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</si>
  <si>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</si>
  <si>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</si>
  <si>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</si>
  <si>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</si>
  <si>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</si>
  <si>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</si>
  <si>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</si>
  <si>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</si>
  <si>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</si>
  <si>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</si>
  <si>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</si>
  <si>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</si>
  <si>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</si>
  <si>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</si>
  <si>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</si>
  <si>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</si>
  <si>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</si>
  <si>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</si>
  <si>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</si>
  <si>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</si>
  <si>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</si>
  <si>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</si>
  <si>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</si>
  <si>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</si>
  <si>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</si>
  <si>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</si>
  <si>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</si>
  <si>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</si>
  <si>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</si>
  <si>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</si>
  <si>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</si>
  <si>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</si>
  <si>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</si>
  <si>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</si>
  <si>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</si>
  <si>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</si>
  <si>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</si>
  <si>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</si>
  <si>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</si>
  <si>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</si>
  <si>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</si>
  <si>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</si>
  <si>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</si>
  <si>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</si>
  <si>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</si>
  <si>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</si>
  <si>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</si>
  <si>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</si>
  <si>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</si>
  <si>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</si>
  <si>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</si>
  <si>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</si>
  <si>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</si>
  <si>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</si>
  <si>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</si>
  <si>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</si>
  <si>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</si>
  <si>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</si>
  <si>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</si>
  <si>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</si>
  <si>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</si>
  <si>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</si>
  <si>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</si>
  <si>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</si>
  <si>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</si>
  <si>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</si>
  <si>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</si>
  <si>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</si>
  <si>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</si>
  <si>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</si>
  <si>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</si>
  <si>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</si>
  <si>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</si>
  <si>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</si>
  <si>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</si>
  <si>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</si>
  <si>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</si>
  <si>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</si>
  <si>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</si>
  <si>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</si>
  <si>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</si>
  <si>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</si>
  <si>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</si>
  <si>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</si>
  <si>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</si>
  <si>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</si>
  <si>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</si>
  <si>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</si>
  <si>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</si>
  <si>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</si>
  <si>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</si>
  <si>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</si>
  <si>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</si>
  <si>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</si>
  <si>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</si>
  <si>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</si>
  <si>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</si>
  <si>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</si>
  <si>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</si>
  <si>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</si>
  <si>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</si>
  <si>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</si>
  <si>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</si>
  <si>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</si>
  <si>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</si>
  <si>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</si>
  <si>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</si>
  <si>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</si>
  <si>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</si>
  <si>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</si>
  <si>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</si>
  <si>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</si>
  <si>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</si>
  <si>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</si>
  <si>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</si>
  <si>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</si>
  <si>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</si>
  <si>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</si>
  <si>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</si>
  <si>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</si>
  <si>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</si>
  <si>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</si>
  <si>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</si>
  <si>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</si>
  <si>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</si>
  <si>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</si>
  <si>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</si>
  <si>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</si>
  <si>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</si>
  <si>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</si>
  <si>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</si>
  <si>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</si>
  <si>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</si>
  <si>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</si>
  <si>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</si>
  <si>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</si>
  <si>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</si>
  <si>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</si>
  <si>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</si>
  <si>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</si>
  <si>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</si>
  <si>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</si>
  <si>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</si>
  <si>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</si>
  <si>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</si>
  <si>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</si>
  <si>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</si>
  <si>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</si>
  <si>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</si>
  <si>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</si>
  <si>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</si>
  <si>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</si>
  <si>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</si>
  <si>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</si>
  <si>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</si>
  <si>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</si>
  <si>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</si>
  <si>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</si>
  <si>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</si>
  <si>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</si>
  <si>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</si>
  <si>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</si>
  <si>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</si>
  <si>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</si>
  <si>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</si>
  <si>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</si>
  <si>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</si>
  <si>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</si>
  <si>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</si>
  <si>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</si>
  <si>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</si>
  <si>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</si>
  <si>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</si>
  <si>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</si>
  <si>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</si>
  <si>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</si>
  <si>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</si>
  <si>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</si>
  <si>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</si>
  <si>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</si>
  <si>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</si>
  <si>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</si>
  <si>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</si>
  <si>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</si>
  <si>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</si>
  <si>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</si>
  <si>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</si>
  <si>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</si>
  <si>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</si>
  <si>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</si>
  <si>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</si>
  <si>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</si>
  <si>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</si>
  <si>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</si>
  <si>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</si>
  <si>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</si>
  <si>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</si>
  <si>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</si>
  <si>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</si>
  <si>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</si>
  <si>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</si>
  <si>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</si>
  <si>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</si>
  <si>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</si>
  <si>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</si>
  <si>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</si>
  <si>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</si>
  <si>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</si>
  <si>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</si>
  <si>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</si>
  <si>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</si>
  <si>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</si>
  <si>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</si>
  <si>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</si>
  <si>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</si>
  <si>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</si>
  <si>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</si>
  <si>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</si>
  <si>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</si>
  <si>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</si>
  <si>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</si>
  <si>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</si>
  <si>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</si>
  <si>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</si>
  <si>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</si>
  <si>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</si>
  <si>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</si>
  <si>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</si>
  <si>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</si>
  <si>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</si>
  <si>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</si>
  <si>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</si>
  <si>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</si>
  <si>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</si>
  <si>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</si>
  <si>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</si>
  <si>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</si>
  <si>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</si>
  <si>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</si>
  <si>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</si>
  <si>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</si>
  <si>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</si>
  <si>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</si>
  <si>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</si>
  <si>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</si>
  <si>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</si>
  <si>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</si>
  <si>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</si>
  <si>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</si>
  <si>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</si>
  <si>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</si>
  <si>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</si>
  <si>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</si>
  <si>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</si>
  <si>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</si>
  <si>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</si>
  <si>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</si>
  <si>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</si>
  <si>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</si>
  <si>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</si>
  <si>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</si>
  <si>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</si>
  <si>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</si>
  <si>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</si>
  <si>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</si>
  <si>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</si>
  <si>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</si>
  <si>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</si>
  <si>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</si>
  <si>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</si>
  <si>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</si>
  <si>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</si>
  <si>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</si>
  <si>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</si>
  <si>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</si>
  <si>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</si>
  <si>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</si>
  <si>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</si>
  <si>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</si>
  <si>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</si>
  <si>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</si>
  <si>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</si>
  <si>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</si>
  <si>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</si>
  <si>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</si>
  <si>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</si>
  <si>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</si>
  <si>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</si>
  <si>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</si>
  <si>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</si>
  <si>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</si>
  <si>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</si>
  <si>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</si>
  <si>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</si>
  <si>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</si>
  <si>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</si>
  <si>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</si>
  <si>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</si>
  <si>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</si>
  <si>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</si>
  <si>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</si>
  <si>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</si>
  <si>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</si>
  <si>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</si>
  <si>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</si>
  <si>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</si>
  <si>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</si>
  <si>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</si>
  <si>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</si>
  <si>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</si>
  <si>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</si>
  <si>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</si>
  <si>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</si>
  <si>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</si>
  <si>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</si>
  <si>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</si>
  <si>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</si>
  <si>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</si>
  <si>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</si>
  <si>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</si>
  <si>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</si>
  <si>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</si>
  <si>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</si>
  <si>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</si>
  <si>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</si>
  <si>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</si>
  <si>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</si>
  <si>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</si>
  <si>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</si>
  <si>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</si>
  <si>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</si>
  <si>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</si>
  <si>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</si>
  <si>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</si>
  <si>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</si>
  <si>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</si>
  <si>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</si>
  <si>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</si>
  <si>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</si>
  <si>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</si>
  <si>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</si>
  <si>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</si>
  <si>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</si>
  <si>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</si>
  <si>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</si>
  <si>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</si>
  <si>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</si>
  <si>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</si>
  <si>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</si>
  <si>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</si>
  <si>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</si>
  <si>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</si>
  <si>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</si>
  <si>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</si>
  <si>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</si>
  <si>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</si>
  <si>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</si>
  <si>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</si>
  <si>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</si>
  <si>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</si>
  <si>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</si>
  <si>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</si>
  <si>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</si>
  <si>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</si>
  <si>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</si>
  <si>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</si>
  <si>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</si>
  <si>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</si>
  <si>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</si>
  <si>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</si>
  <si>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</si>
  <si>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</si>
  <si>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</si>
  <si>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</si>
  <si>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</si>
  <si>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</si>
  <si>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</si>
  <si>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</si>
  <si>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</si>
  <si>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</si>
  <si>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</si>
  <si>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</si>
  <si>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</si>
  <si>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</si>
  <si>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</si>
  <si>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</si>
  <si>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</si>
  <si>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</si>
  <si>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</si>
  <si>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</si>
  <si>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</si>
  <si>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</si>
  <si>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</si>
  <si>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</si>
  <si>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</si>
  <si>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</si>
  <si>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</si>
  <si>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</si>
  <si>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</si>
  <si>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</si>
  <si>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</si>
  <si>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</si>
  <si>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</si>
  <si>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</si>
  <si>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</si>
  <si>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</si>
  <si>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</si>
  <si>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</si>
  <si>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</si>
  <si>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</si>
  <si>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</si>
  <si>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</si>
  <si>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</si>
  <si>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</si>
  <si>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</si>
  <si>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</si>
  <si>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</si>
  <si>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</si>
  <si>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</si>
  <si>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</si>
  <si>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</si>
  <si>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</si>
  <si>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</si>
  <si>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</si>
  <si>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</si>
  <si>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</si>
  <si>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</si>
  <si>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</si>
  <si>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</si>
  <si>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</si>
  <si>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</si>
  <si>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</si>
  <si>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</si>
  <si>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</si>
  <si>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</si>
  <si>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</si>
  <si>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</si>
  <si>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</si>
  <si>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</si>
  <si>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</si>
  <si>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</si>
  <si>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</si>
  <si>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</si>
  <si>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</si>
  <si>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</si>
  <si>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</si>
  <si>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</si>
  <si>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</si>
  <si>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</si>
  <si>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</si>
  <si>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</si>
  <si>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</si>
  <si>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</si>
  <si>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</si>
  <si>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</si>
  <si>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</si>
  <si>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</si>
  <si>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</si>
  <si>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</si>
  <si>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</si>
  <si>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</si>
  <si>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</si>
  <si>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</si>
  <si>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</si>
  <si>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</si>
  <si>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</si>
  <si>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</si>
  <si>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</si>
  <si>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</si>
  <si>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</si>
  <si>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</si>
  <si>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</si>
  <si>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</si>
  <si>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</si>
  <si>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</si>
  <si>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</si>
  <si>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</si>
  <si>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</si>
  <si>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</si>
  <si>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</si>
  <si>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</si>
  <si>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</si>
  <si>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</si>
  <si>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</si>
  <si>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</si>
  <si>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</si>
  <si>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</si>
  <si>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</si>
  <si>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</si>
  <si>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</si>
  <si>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</si>
  <si>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</si>
  <si>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</si>
  <si>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</si>
  <si>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</si>
  <si>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</si>
  <si>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</si>
  <si>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</si>
  <si>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</si>
  <si>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</si>
  <si>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</si>
  <si>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</si>
  <si>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</si>
  <si>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</si>
  <si>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</si>
  <si>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</si>
  <si>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</si>
  <si>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</si>
  <si>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</si>
  <si>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</si>
  <si>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</si>
  <si>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</si>
  <si>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</si>
  <si>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</si>
  <si>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</si>
  <si>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</si>
  <si>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</si>
  <si>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</si>
  <si>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</si>
  <si>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</si>
  <si>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</si>
  <si>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</si>
  <si>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</si>
  <si>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</si>
  <si>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</si>
  <si>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</si>
  <si>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</si>
  <si>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</si>
  <si>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</si>
  <si>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</si>
  <si>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</si>
  <si>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</si>
  <si>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</si>
  <si>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</si>
  <si>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</si>
  <si>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</si>
  <si>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</si>
  <si>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</si>
  <si>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</si>
  <si>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</si>
  <si>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</si>
  <si>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</si>
  <si>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</si>
  <si>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</si>
  <si>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</si>
  <si>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</si>
  <si>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</si>
  <si>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</si>
  <si>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</si>
  <si>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</si>
  <si>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</si>
  <si>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</si>
  <si>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</si>
  <si>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</si>
  <si>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</si>
  <si>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</si>
  <si>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</si>
  <si>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</si>
  <si>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</si>
  <si>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</si>
  <si>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</si>
  <si>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</si>
  <si>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</si>
  <si>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</si>
  <si>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</si>
  <si>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</si>
  <si>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</si>
  <si>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</si>
  <si>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</si>
  <si>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</si>
  <si>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</si>
  <si>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</si>
  <si>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</si>
  <si>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</si>
  <si>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</si>
  <si>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</si>
  <si>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</si>
  <si>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</si>
  <si>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</si>
  <si>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</si>
  <si>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</si>
  <si>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</si>
  <si>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</si>
  <si>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</si>
  <si>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</si>
  <si>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</si>
  <si>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</si>
  <si>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</si>
  <si>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</si>
  <si>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</si>
  <si>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</si>
  <si>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</si>
  <si>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</si>
  <si>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</si>
  <si>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</si>
  <si>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</si>
  <si>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</si>
  <si>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</si>
  <si>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</si>
  <si>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</si>
  <si>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</si>
  <si>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</si>
  <si>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</si>
  <si>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</si>
  <si>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</si>
  <si>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</si>
  <si>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</si>
  <si>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</si>
  <si>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</si>
  <si>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</si>
  <si>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</si>
  <si>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</si>
  <si>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</si>
  <si>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</si>
  <si>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</si>
  <si>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</si>
  <si>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</si>
  <si>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</si>
  <si>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</si>
  <si>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</si>
  <si>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</si>
  <si>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</si>
  <si>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</si>
  <si>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</si>
  <si>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</si>
  <si>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</si>
  <si>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</si>
  <si>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</si>
  <si>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</si>
  <si>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</si>
  <si>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</si>
  <si>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</si>
  <si>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</si>
  <si>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</si>
  <si>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</si>
  <si>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</si>
  <si>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</si>
  <si>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</si>
  <si>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</si>
  <si>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</si>
  <si>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</si>
  <si>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</si>
  <si>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</si>
  <si>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</si>
  <si>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</si>
  <si>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</si>
  <si>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</si>
  <si>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</si>
  <si>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</si>
  <si>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</si>
  <si>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</si>
  <si>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</si>
  <si>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</si>
  <si>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</si>
  <si>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</si>
  <si>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</si>
  <si>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</si>
  <si>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</si>
  <si>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</si>
  <si>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</si>
  <si>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</si>
  <si>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</si>
  <si>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</si>
  <si>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</si>
  <si>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</si>
  <si>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</si>
  <si>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</si>
  <si>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</si>
  <si>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</si>
  <si>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</si>
  <si>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</si>
  <si>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</si>
  <si>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</si>
  <si>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</si>
  <si>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</si>
  <si>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</si>
  <si>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</si>
  <si>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</si>
  <si>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</si>
  <si>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</si>
  <si>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</si>
  <si>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</si>
  <si>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</si>
  <si>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</si>
  <si>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</si>
  <si>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</si>
  <si>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</si>
  <si>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</si>
  <si>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</si>
  <si>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</si>
  <si>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</si>
  <si>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</si>
  <si>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</si>
  <si>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</si>
  <si>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</si>
  <si>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</si>
  <si>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</si>
  <si>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</si>
  <si>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</si>
  <si>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</si>
  <si>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</si>
  <si>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</si>
  <si>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</si>
  <si>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</si>
  <si>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</si>
  <si>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</si>
  <si>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</si>
  <si>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</si>
  <si>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</si>
  <si>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</si>
  <si>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</si>
  <si>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</si>
  <si>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</si>
  <si>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</si>
  <si>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</si>
  <si>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</si>
  <si>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</si>
  <si>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</si>
  <si>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</si>
  <si>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</si>
  <si>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</si>
  <si>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</si>
  <si>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</si>
  <si>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</si>
  <si>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</si>
  <si>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</si>
  <si>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</si>
  <si>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</si>
  <si>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</si>
  <si>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</si>
  <si>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</si>
  <si>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</si>
  <si>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</si>
  <si>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</si>
  <si>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</si>
  <si>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</si>
  <si>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</si>
  <si>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</si>
  <si>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</si>
  <si>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</si>
  <si>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</si>
  <si>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</si>
  <si>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</si>
  <si>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</si>
  <si>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</si>
  <si>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</si>
  <si>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</si>
  <si>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</si>
  <si>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</si>
  <si>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</si>
  <si>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</si>
  <si>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</si>
  <si>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</si>
  <si>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</si>
  <si>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</si>
  <si>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</si>
  <si>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</si>
  <si>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</si>
  <si>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</si>
  <si>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</si>
  <si>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</si>
  <si>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</si>
  <si>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</si>
  <si>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</si>
  <si>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</si>
  <si>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</si>
  <si>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</si>
  <si>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</si>
  <si>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</si>
  <si>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</si>
  <si>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</si>
  <si>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</si>
  <si>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</si>
  <si>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</si>
  <si>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</si>
  <si>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</si>
  <si>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</si>
  <si>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</si>
  <si>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</si>
  <si>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</si>
  <si>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</si>
  <si>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</si>
  <si>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</si>
  <si>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</si>
  <si>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</si>
  <si>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</si>
  <si>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</si>
  <si>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</si>
  <si>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</si>
  <si>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</si>
  <si>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</si>
  <si>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</si>
  <si>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</si>
  <si>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</si>
  <si>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</si>
  <si>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</si>
  <si>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</si>
  <si>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</si>
  <si>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</si>
  <si>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</si>
  <si>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</si>
  <si>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</si>
  <si>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</si>
  <si>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</si>
  <si>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</si>
  <si>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</si>
  <si>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</si>
  <si>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</si>
  <si>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</si>
  <si>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</si>
  <si>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</si>
  <si>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</si>
  <si>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</si>
  <si>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</si>
  <si>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</si>
  <si>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</si>
  <si>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</si>
  <si>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</si>
  <si>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</si>
  <si>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</si>
  <si>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</si>
  <si>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</si>
  <si>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</si>
  <si>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</si>
  <si>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</si>
  <si>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</si>
  <si>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</si>
  <si>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</si>
  <si>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</si>
  <si>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</si>
  <si>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</si>
  <si>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</si>
  <si>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</si>
  <si>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</si>
  <si>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</si>
  <si>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</si>
  <si>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</si>
  <si>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</si>
  <si>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</si>
  <si>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</si>
  <si>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</si>
  <si>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</si>
  <si>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</si>
  <si>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</si>
  <si>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</si>
  <si>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</si>
  <si>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</si>
  <si>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</si>
  <si>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</si>
  <si>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</si>
  <si>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</si>
  <si>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</si>
  <si>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</si>
  <si>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</si>
  <si>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</si>
  <si>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</si>
  <si>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</si>
  <si>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</si>
  <si>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</si>
  <si>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</si>
  <si>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</si>
  <si>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</si>
  <si>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</si>
  <si>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</si>
  <si>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</si>
  <si>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</si>
  <si>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</si>
  <si>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</si>
  <si>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</si>
  <si>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</si>
  <si>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</si>
  <si>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</si>
  <si>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</si>
  <si>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</si>
  <si>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</si>
  <si>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</si>
  <si>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</si>
  <si>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</si>
  <si>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</si>
  <si>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</si>
  <si>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</si>
  <si>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</si>
  <si>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</si>
  <si>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</si>
  <si>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</si>
  <si>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</si>
  <si>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</si>
  <si>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</si>
  <si>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</si>
  <si>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</si>
  <si>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</si>
  <si>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</si>
  <si>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</si>
  <si>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</si>
  <si>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</si>
  <si>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</si>
  <si>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</si>
  <si>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</si>
  <si>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</si>
  <si>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</si>
  <si>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</si>
  <si>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</si>
  <si>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</si>
  <si>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</si>
  <si>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</si>
  <si>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</si>
  <si>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</si>
  <si>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</si>
  <si>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</si>
  <si>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</si>
  <si>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</si>
  <si>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</si>
  <si>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</si>
  <si>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</si>
  <si>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</si>
  <si>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</si>
  <si>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</si>
  <si>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</si>
  <si>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</si>
  <si>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</si>
  <si>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</si>
  <si>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</si>
  <si>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</si>
  <si>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</si>
  <si>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</si>
  <si>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</si>
  <si>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</si>
  <si>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</si>
  <si>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</si>
  <si>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</si>
  <si>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</si>
  <si>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</si>
  <si>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</si>
  <si>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</si>
  <si>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</si>
  <si>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</si>
  <si>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</si>
  <si>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</si>
  <si>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</si>
  <si>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</si>
  <si>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</si>
  <si>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</si>
  <si>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</si>
  <si>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</si>
  <si>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</si>
  <si>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</si>
  <si>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</si>
  <si>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</si>
  <si>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</si>
  <si>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</si>
  <si>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</si>
  <si>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</si>
  <si>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</si>
  <si>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</si>
  <si>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</si>
  <si>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</si>
  <si>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</si>
  <si>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</si>
  <si>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</si>
  <si>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</si>
  <si>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</si>
  <si>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</si>
  <si>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</si>
  <si>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</si>
  <si>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</si>
  <si>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</si>
  <si>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</si>
  <si>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</si>
  <si>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</si>
  <si>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</si>
  <si>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</si>
  <si>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</si>
  <si>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</si>
  <si>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</si>
  <si>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</si>
  <si>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</si>
  <si>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</si>
  <si>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</si>
  <si>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</si>
  <si>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</si>
  <si>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</si>
  <si>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</si>
  <si>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</si>
  <si>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</si>
  <si>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</si>
  <si>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</si>
  <si>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</si>
  <si>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</si>
  <si>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</si>
  <si>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</si>
  <si>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</si>
  <si>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</si>
  <si>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</si>
  <si>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</si>
  <si>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</si>
  <si>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</si>
  <si>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</si>
  <si>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</si>
  <si>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</si>
  <si>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</si>
  <si>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</si>
  <si>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</si>
  <si>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</si>
  <si>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</si>
  <si>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</si>
  <si>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</si>
  <si>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</si>
  <si>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</si>
  <si>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</si>
  <si>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</si>
  <si>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</si>
  <si>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</si>
  <si>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</si>
  <si>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</si>
  <si>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</si>
  <si>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</si>
  <si>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</si>
  <si>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</si>
  <si>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</si>
  <si>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</si>
  <si>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</si>
  <si>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</si>
  <si>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</si>
  <si>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</si>
  <si>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</si>
  <si>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</si>
  <si>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</si>
  <si>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</si>
  <si>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</si>
  <si>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</si>
  <si>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</si>
  <si>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</si>
  <si>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</si>
  <si>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</si>
  <si>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</si>
  <si>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</si>
  <si>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</si>
  <si>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</si>
  <si>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</si>
  <si>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</si>
  <si>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</si>
  <si>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</si>
  <si>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</si>
  <si>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</si>
  <si>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</si>
  <si>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</si>
  <si>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</si>
  <si>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</si>
  <si>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</si>
  <si>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</si>
  <si>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</si>
  <si>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</si>
  <si>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</si>
  <si>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</si>
  <si>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</si>
  <si>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</si>
  <si>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</si>
  <si>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</si>
  <si>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</si>
  <si>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</si>
  <si>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</si>
  <si>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</si>
  <si>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</si>
  <si>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</si>
  <si>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</si>
  <si>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</si>
  <si>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</si>
  <si>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</si>
  <si>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</si>
  <si>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</si>
  <si>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</si>
  <si>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</si>
  <si>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</si>
  <si>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</si>
  <si>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</si>
  <si>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</si>
  <si>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</si>
  <si>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</si>
  <si>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</si>
  <si>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</si>
  <si>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</si>
  <si>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</si>
  <si>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</si>
  <si>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</si>
  <si>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</si>
  <si>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</si>
  <si>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</si>
  <si>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</si>
  <si>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</si>
  <si>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</si>
  <si>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</si>
  <si>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</si>
  <si>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</si>
  <si>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</si>
  <si>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</si>
  <si>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</si>
  <si>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</si>
  <si>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</si>
  <si>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</si>
  <si>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</si>
  <si>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</si>
  <si>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</si>
  <si>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</si>
  <si>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</si>
  <si>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</si>
  <si>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</si>
  <si>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</si>
  <si>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</si>
  <si>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</si>
  <si>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</si>
  <si>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</si>
  <si>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</si>
  <si>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</si>
  <si>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</si>
  <si>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</si>
  <si>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</si>
  <si>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</si>
  <si>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</si>
  <si>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</si>
  <si>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</si>
  <si>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</si>
  <si>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</si>
  <si>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</si>
  <si>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</si>
  <si>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</si>
  <si>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</si>
  <si>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</si>
  <si>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</si>
  <si>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</si>
  <si>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</si>
  <si>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</si>
  <si>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</si>
  <si>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</si>
  <si>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</si>
  <si>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</si>
  <si>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</si>
  <si>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</si>
  <si>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</si>
  <si>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</si>
  <si>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</si>
  <si>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</si>
  <si>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</si>
  <si>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</si>
  <si>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</si>
  <si>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</si>
  <si>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</si>
  <si>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</si>
  <si>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</si>
  <si>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</si>
  <si>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</si>
  <si>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</si>
  <si>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</si>
  <si>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</si>
  <si>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</si>
  <si>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</si>
  <si>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</si>
  <si>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</si>
  <si>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</si>
  <si>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</si>
  <si>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</si>
  <si>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</si>
  <si>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</si>
  <si>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</si>
  <si>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</si>
  <si>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</si>
  <si>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</si>
  <si>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</si>
  <si>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</si>
  <si>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</si>
  <si>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</si>
  <si>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</si>
  <si>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</si>
  <si>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</si>
  <si>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</si>
  <si>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</si>
  <si>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</si>
  <si>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</si>
  <si>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</si>
  <si>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</si>
  <si>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</si>
  <si>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</si>
  <si>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</si>
  <si>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</si>
  <si>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</si>
  <si>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</si>
  <si>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</si>
  <si>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</si>
  <si>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</si>
  <si>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</si>
  <si>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</si>
  <si>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</si>
  <si>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</si>
  <si>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</si>
  <si>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</si>
  <si>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</si>
  <si>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</si>
  <si>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</si>
  <si>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</si>
  <si>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</si>
  <si>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</si>
  <si>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</si>
  <si>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</si>
  <si>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</si>
  <si>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</si>
  <si>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</si>
  <si>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</si>
  <si>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</si>
  <si>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</si>
  <si>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</si>
  <si>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</si>
  <si>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</si>
  <si>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</si>
  <si>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</si>
  <si>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</si>
  <si>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</si>
  <si>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</si>
  <si>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</si>
  <si>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</si>
  <si>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</si>
  <si>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</si>
  <si>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</si>
  <si>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</si>
  <si>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</si>
  <si>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</si>
  <si>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</si>
  <si>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</si>
  <si>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</si>
  <si>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</si>
  <si>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</si>
  <si>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</si>
  <si>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</si>
  <si>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</si>
  <si>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</si>
  <si>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</si>
  <si>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</si>
  <si>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</si>
  <si>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</si>
  <si>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</si>
  <si>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</si>
  <si>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</si>
  <si>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</si>
  <si>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</si>
  <si>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</si>
  <si>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</si>
  <si>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</si>
  <si>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</si>
  <si>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</si>
  <si>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</si>
  <si>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</si>
  <si>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</si>
  <si>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</si>
  <si>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</si>
  <si>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</si>
  <si>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</si>
  <si>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</si>
  <si>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</si>
  <si>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</si>
  <si>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</si>
  <si>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</si>
  <si>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</si>
  <si>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</si>
  <si>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</si>
  <si>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</si>
  <si>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</si>
  <si>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</si>
  <si>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</si>
  <si>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</si>
  <si>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</si>
  <si>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</si>
  <si>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</si>
  <si>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</si>
  <si>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</si>
  <si>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</si>
  <si>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</si>
  <si>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</si>
  <si>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</si>
  <si>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</si>
  <si>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</si>
  <si>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</si>
  <si>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</si>
  <si>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</si>
  <si>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</si>
  <si>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</si>
  <si>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</si>
  <si>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</si>
  <si>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</si>
  <si>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</si>
  <si>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</si>
  <si>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</si>
  <si>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</si>
  <si>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</si>
  <si>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</si>
  <si>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</si>
  <si>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</si>
  <si>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</si>
  <si>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</si>
  <si>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</si>
  <si>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</si>
  <si>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</si>
  <si>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</si>
  <si>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</si>
  <si>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</si>
  <si>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</si>
  <si>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</si>
  <si>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</si>
  <si>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</si>
  <si>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</si>
  <si>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</si>
  <si>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</si>
  <si>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</si>
  <si>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</si>
  <si>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</si>
  <si>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</si>
  <si>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</si>
  <si>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</si>
  <si>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</si>
  <si>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</si>
  <si>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</si>
  <si>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</si>
  <si>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</si>
  <si>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</si>
  <si>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</si>
  <si>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</si>
  <si>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</si>
  <si>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</si>
  <si>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</si>
  <si>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</si>
  <si>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</si>
  <si>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</si>
  <si>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</si>
  <si>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</si>
  <si>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</si>
  <si>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</si>
  <si>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</si>
  <si>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</si>
  <si>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</si>
  <si>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</si>
  <si>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</si>
  <si>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</si>
  <si>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</si>
  <si>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</si>
  <si>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</si>
  <si>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</si>
  <si>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</si>
  <si>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</si>
  <si>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</si>
  <si>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</si>
  <si>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</si>
  <si>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</si>
  <si>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</si>
  <si>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</si>
  <si>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</si>
  <si>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</si>
  <si>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</si>
  <si>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</si>
  <si>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</si>
  <si>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</si>
  <si>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</si>
  <si>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</si>
  <si>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</si>
  <si>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</si>
  <si>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</si>
  <si>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</si>
  <si>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</si>
  <si>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</si>
  <si>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</si>
  <si>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</si>
  <si>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</si>
  <si>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</si>
  <si>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</si>
  <si>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</si>
  <si>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</si>
  <si>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</si>
  <si>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</si>
  <si>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</si>
  <si>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</si>
  <si>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</si>
  <si>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</si>
  <si>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</si>
  <si>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</si>
  <si>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</si>
  <si>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</si>
  <si>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</si>
  <si>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</si>
  <si>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</si>
  <si>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</si>
  <si>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</si>
  <si>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</si>
  <si>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</si>
  <si>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</si>
  <si>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</si>
  <si>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</si>
  <si>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</si>
  <si>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</si>
  <si>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</si>
  <si>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</si>
  <si>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</si>
  <si>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</si>
  <si>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</si>
  <si>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</si>
  <si>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</si>
  <si>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</si>
  <si>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</si>
  <si>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</si>
  <si>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</si>
  <si>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</si>
  <si>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</si>
  <si>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</si>
  <si>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</si>
  <si>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</si>
  <si>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</si>
  <si>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</si>
  <si>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</si>
  <si>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</si>
  <si>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</si>
  <si>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</si>
  <si>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</si>
  <si>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</si>
  <si>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</si>
  <si>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</si>
  <si>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</si>
  <si>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</si>
  <si>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</si>
  <si>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</si>
  <si>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</si>
  <si>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</si>
  <si>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</si>
  <si>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</si>
  <si>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</si>
  <si>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</si>
  <si>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</si>
  <si>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</si>
  <si>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</si>
  <si>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</si>
  <si>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</si>
  <si>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</si>
  <si>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</si>
  <si>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</si>
  <si>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</si>
  <si>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</si>
  <si>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</si>
  <si>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</si>
  <si>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</si>
  <si>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</si>
  <si>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</si>
  <si>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</si>
  <si>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</si>
  <si>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</si>
  <si>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</si>
  <si>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</si>
  <si>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</si>
  <si>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</si>
  <si>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</si>
  <si>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</si>
  <si>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</si>
  <si>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</si>
  <si>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</si>
  <si>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</si>
  <si>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</si>
  <si>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</si>
  <si>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</si>
  <si>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</si>
  <si>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</si>
  <si>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</si>
  <si>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</si>
  <si>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</si>
  <si>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</si>
  <si>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</si>
  <si>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</si>
  <si>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</si>
  <si>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</si>
  <si>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</si>
  <si>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</si>
  <si>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</si>
  <si>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</si>
  <si>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</si>
  <si>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</si>
  <si>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</si>
  <si>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</si>
  <si>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</si>
  <si>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</si>
  <si>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</si>
  <si>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</si>
  <si>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</si>
  <si>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</si>
  <si>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</si>
  <si>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</si>
  <si>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</si>
  <si>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</si>
  <si>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</si>
  <si>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</si>
  <si>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</si>
  <si>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</si>
  <si>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</si>
  <si>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</si>
  <si>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</si>
  <si>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</si>
  <si>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</si>
  <si>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</si>
  <si>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</si>
  <si>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</si>
  <si>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</si>
  <si>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</si>
  <si>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</si>
  <si>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</si>
  <si>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</si>
  <si>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</si>
  <si>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</si>
  <si>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</si>
  <si>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</si>
  <si>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</si>
  <si>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</si>
  <si>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</si>
  <si>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</si>
  <si>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</si>
  <si>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</si>
  <si>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</si>
  <si>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</si>
  <si>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</si>
  <si>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</si>
  <si>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</si>
  <si>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</si>
  <si>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</si>
  <si>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</si>
  <si>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</si>
  <si>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</si>
  <si>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</si>
  <si>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</si>
  <si>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</si>
  <si>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</si>
  <si>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</si>
  <si>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</si>
  <si>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</si>
  <si>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</si>
  <si>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</si>
  <si>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</si>
  <si>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</si>
  <si>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</si>
  <si>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</si>
  <si>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</si>
  <si>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</si>
  <si>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</si>
  <si>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</si>
  <si>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</si>
  <si>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</si>
  <si>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</si>
  <si>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</si>
  <si>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</si>
  <si>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</si>
  <si>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</si>
  <si>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</si>
  <si>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</si>
  <si>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</si>
  <si>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</si>
  <si>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</si>
  <si>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</si>
  <si>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</si>
  <si>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</si>
  <si>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</si>
  <si>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</si>
  <si>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</si>
  <si>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</si>
  <si>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</si>
  <si>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</si>
  <si>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</si>
  <si>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</si>
  <si>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</si>
  <si>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</si>
  <si>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</si>
  <si>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</si>
  <si>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</si>
  <si>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</si>
  <si>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</si>
  <si>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</si>
  <si>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</si>
  <si>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</si>
  <si>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</si>
  <si>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</si>
  <si>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</si>
  <si>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</si>
  <si>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</si>
  <si>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</si>
  <si>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</si>
  <si>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</si>
  <si>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</si>
  <si>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</si>
  <si>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</si>
  <si>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</si>
  <si>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</si>
  <si>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</si>
  <si>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</si>
  <si>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</si>
  <si>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</si>
  <si>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</si>
  <si>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</si>
  <si>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</si>
  <si>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</si>
  <si>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</si>
  <si>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</si>
  <si>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</si>
  <si>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</si>
  <si>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</si>
  <si>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</si>
  <si>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</si>
  <si>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</si>
  <si>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</si>
  <si>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</si>
  <si>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</si>
  <si>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</si>
  <si>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</si>
  <si>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</si>
  <si>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</si>
  <si>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</si>
  <si>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</si>
  <si>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</si>
  <si>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</si>
  <si>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</si>
  <si>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</si>
  <si>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</si>
  <si>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</si>
  <si>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</si>
  <si>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</si>
  <si>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</si>
  <si>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</si>
  <si>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</si>
  <si>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</si>
  <si>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</si>
  <si>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</si>
  <si>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</si>
  <si>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</si>
  <si>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</si>
  <si>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</si>
  <si>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</si>
  <si>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</si>
  <si>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</si>
  <si>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</si>
  <si>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</si>
  <si>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</si>
  <si>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</si>
  <si>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</si>
  <si>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</si>
  <si>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</si>
  <si>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</si>
  <si>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</si>
  <si>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</si>
  <si>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</si>
  <si>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</si>
  <si>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</si>
  <si>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</si>
  <si>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</si>
  <si>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</si>
  <si>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</si>
  <si>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</si>
  <si>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</si>
  <si>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</si>
  <si>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</si>
  <si>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</si>
  <si>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</si>
  <si>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</si>
  <si>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</si>
  <si>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</si>
  <si>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</si>
  <si>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</si>
  <si>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</si>
  <si>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</si>
  <si>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</si>
  <si>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</si>
  <si>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</si>
  <si>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</si>
  <si>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</si>
  <si>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</si>
  <si>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</si>
  <si>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</si>
  <si>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</si>
  <si>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</si>
  <si>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</si>
  <si>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</si>
  <si>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</si>
  <si>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</si>
  <si>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</si>
  <si>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</si>
  <si>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</si>
  <si>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</si>
  <si>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</si>
  <si>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</si>
  <si>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</si>
  <si>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</si>
  <si>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</si>
  <si>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</si>
  <si>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</si>
  <si>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</si>
  <si>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</si>
  <si>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</si>
  <si>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</si>
  <si>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</si>
  <si>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</si>
  <si>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</si>
  <si>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</si>
  <si>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</si>
  <si>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</si>
  <si>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</si>
  <si>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</si>
  <si>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</si>
  <si>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</si>
  <si>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</si>
  <si>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</si>
  <si>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</si>
  <si>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</si>
  <si>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</si>
  <si>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</si>
  <si>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</si>
  <si>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</si>
  <si>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</si>
  <si>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</si>
  <si>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</si>
  <si>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</si>
  <si>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</si>
  <si>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</si>
  <si>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</si>
  <si>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</si>
  <si>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</si>
  <si>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</si>
  <si>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</si>
  <si>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</si>
  <si>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</si>
  <si>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</si>
  <si>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</si>
  <si>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</si>
  <si>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</si>
  <si>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</si>
  <si>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</si>
  <si>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</si>
  <si>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</si>
  <si>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</si>
  <si>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</si>
  <si>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</si>
  <si>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</si>
  <si>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</si>
  <si>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</si>
  <si>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</si>
  <si>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</si>
  <si>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</si>
  <si>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</si>
  <si>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</si>
  <si>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</si>
  <si>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</si>
  <si>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</si>
  <si>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</si>
  <si>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</si>
  <si>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</si>
  <si>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</si>
  <si>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</si>
  <si>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</si>
  <si>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</si>
  <si>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</si>
  <si>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</si>
  <si>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</si>
  <si>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</si>
  <si>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</si>
  <si>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</si>
  <si>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</si>
  <si>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</si>
  <si>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</si>
  <si>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</si>
  <si>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</si>
  <si>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</si>
  <si>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</si>
  <si>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</si>
  <si>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</si>
  <si>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</si>
  <si>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</si>
  <si>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</si>
  <si>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</si>
  <si>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</si>
  <si>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</si>
  <si>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</si>
  <si>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</si>
  <si>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</si>
  <si>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</si>
  <si>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</si>
  <si>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</si>
  <si>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</si>
  <si>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</si>
  <si>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</si>
  <si>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</si>
  <si>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</si>
  <si>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</si>
  <si>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</si>
  <si>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</si>
  <si>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</si>
  <si>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</si>
  <si>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</si>
  <si>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</si>
  <si>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</si>
  <si>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</si>
  <si>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</si>
  <si>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</si>
  <si>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</si>
  <si>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</si>
  <si>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</si>
  <si>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</si>
  <si>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</si>
  <si>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</si>
  <si>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</si>
  <si>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</si>
  <si>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</si>
  <si>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</si>
  <si>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</si>
  <si>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</si>
  <si>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</si>
  <si>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</si>
  <si>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</si>
  <si>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</si>
  <si>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</si>
  <si>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</si>
  <si>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</si>
  <si>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</si>
  <si>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</si>
  <si>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</si>
  <si>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</si>
  <si>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</si>
  <si>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</si>
  <si>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</si>
  <si>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</si>
  <si>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</si>
  <si>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</si>
  <si>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</si>
  <si>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</si>
  <si>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</si>
  <si>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</si>
  <si>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</si>
  <si>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</si>
  <si>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</si>
  <si>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</si>
  <si>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</si>
  <si>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</si>
  <si>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</si>
  <si>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</si>
  <si>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</si>
  <si>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</si>
  <si>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</si>
  <si>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</si>
  <si>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</si>
  <si>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</si>
  <si>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</si>
  <si>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</si>
  <si>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</si>
  <si>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</si>
  <si>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</si>
  <si>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</si>
  <si>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</si>
  <si>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</si>
  <si>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</si>
  <si>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</si>
  <si>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</si>
  <si>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</si>
  <si>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</si>
  <si>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</si>
  <si>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</si>
  <si>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</si>
  <si>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</si>
  <si>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</si>
  <si>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</si>
  <si>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</si>
  <si>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</si>
  <si>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</si>
  <si>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</si>
  <si>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</si>
  <si>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</si>
  <si>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</si>
  <si>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</si>
  <si>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</si>
  <si>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</si>
  <si>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</si>
  <si>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</si>
  <si>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</si>
  <si>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</si>
  <si>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</si>
  <si>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</si>
  <si>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</si>
  <si>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</si>
  <si>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</si>
  <si>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</si>
  <si>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</si>
  <si>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</si>
  <si>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</si>
  <si>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</si>
  <si>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</si>
  <si>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</si>
  <si>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</si>
  <si>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</si>
  <si>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</si>
  <si>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</si>
  <si>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</si>
  <si>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</si>
  <si>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</si>
  <si>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</si>
  <si>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</si>
  <si>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</si>
  <si>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</si>
  <si>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</si>
  <si>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</si>
  <si>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</si>
  <si>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</si>
  <si>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</si>
  <si>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</si>
  <si>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</si>
  <si>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</si>
  <si>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</si>
  <si>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</si>
  <si>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</si>
  <si>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</si>
  <si>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</si>
  <si>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</si>
  <si>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</si>
  <si>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</si>
  <si>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</si>
  <si>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</si>
  <si>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</si>
  <si>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</si>
  <si>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</si>
  <si>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</si>
  <si>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</si>
  <si>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</si>
  <si>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</si>
  <si>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</si>
  <si>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</si>
  <si>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</si>
  <si>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</si>
  <si>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</si>
  <si>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</si>
  <si>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</si>
  <si>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</si>
  <si>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</si>
  <si>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</si>
  <si>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</si>
  <si>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</si>
  <si>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</si>
  <si>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</si>
  <si>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</si>
  <si>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</si>
  <si>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</si>
  <si>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</si>
  <si>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</si>
  <si>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</si>
  <si>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</si>
  <si>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</si>
  <si>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</si>
  <si>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</si>
  <si>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</si>
  <si>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</si>
  <si>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</si>
  <si>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</si>
  <si>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</si>
  <si>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</si>
  <si>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</si>
  <si>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</si>
  <si>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</si>
  <si>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</si>
  <si>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</si>
  <si>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</si>
  <si>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</si>
  <si>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</si>
  <si>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</si>
  <si>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</si>
  <si>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</si>
  <si>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</si>
  <si>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</si>
  <si>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</si>
  <si>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</si>
  <si>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</si>
  <si>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</si>
  <si>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</si>
  <si>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</si>
  <si>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</si>
  <si>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</si>
  <si>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</si>
  <si>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</si>
  <si>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</si>
  <si>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</si>
  <si>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</si>
  <si>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</si>
  <si>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</si>
  <si>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</si>
  <si>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</si>
  <si>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</si>
  <si>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</si>
  <si>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</si>
  <si>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</si>
  <si>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</si>
  <si>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</si>
  <si>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</si>
  <si>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</si>
  <si>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</si>
  <si>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</si>
  <si>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</si>
  <si>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</si>
  <si>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</si>
  <si>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</si>
  <si>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</si>
  <si>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</si>
  <si>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</si>
  <si>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</si>
  <si>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</si>
  <si>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</si>
  <si>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</si>
  <si>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</si>
  <si>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</si>
  <si>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</si>
  <si>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</si>
  <si>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</si>
  <si>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</si>
  <si>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</si>
  <si>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</si>
  <si>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</si>
  <si>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</si>
  <si>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</si>
  <si>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</si>
  <si>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</si>
  <si>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</si>
  <si>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</si>
  <si>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</si>
  <si>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</si>
  <si>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</si>
  <si>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</si>
  <si>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</si>
  <si>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</si>
  <si>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</si>
  <si>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</si>
  <si>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</si>
  <si>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</si>
  <si>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</si>
  <si>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</si>
  <si>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</si>
  <si>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</si>
  <si>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</si>
  <si>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</si>
  <si>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</si>
  <si>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</si>
  <si>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</si>
  <si>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</si>
  <si>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</si>
  <si>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</si>
  <si>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</si>
  <si>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</si>
  <si>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</si>
  <si>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</si>
  <si>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</si>
  <si>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</si>
  <si>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</si>
  <si>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</si>
  <si>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</si>
  <si>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</si>
  <si>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</si>
  <si>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</si>
  <si>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</si>
  <si>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</si>
  <si>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</si>
  <si>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</si>
  <si>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</si>
  <si>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</si>
  <si>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</si>
  <si>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</si>
  <si>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</si>
  <si>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</si>
  <si>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</si>
  <si>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</si>
  <si>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</si>
  <si>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</si>
  <si>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</si>
  <si>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</si>
  <si>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</si>
  <si>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</si>
  <si>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</si>
  <si>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</si>
  <si>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</si>
  <si>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</si>
  <si>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</si>
  <si>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</si>
  <si>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</si>
  <si>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</si>
  <si>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</si>
  <si>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</si>
  <si>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</si>
  <si>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</si>
  <si>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</si>
  <si>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</si>
  <si>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</si>
  <si>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</si>
  <si>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</si>
  <si>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</si>
  <si>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</si>
  <si>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</si>
  <si>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</si>
  <si>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</si>
  <si>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</si>
  <si>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</si>
  <si>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</si>
  <si>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</si>
  <si>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</si>
  <si>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</si>
  <si>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</si>
  <si>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</si>
  <si>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</si>
  <si>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</si>
  <si>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</si>
  <si>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</si>
  <si>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</si>
  <si>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</si>
  <si>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</si>
  <si>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</si>
  <si>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</si>
  <si>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</si>
  <si>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</si>
  <si>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</si>
  <si>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</si>
  <si>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</si>
  <si>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</si>
  <si>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</si>
  <si>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</si>
  <si>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</si>
  <si>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</si>
  <si>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</si>
  <si>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</si>
  <si>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</si>
  <si>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</si>
  <si>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</si>
  <si>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</si>
  <si>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</si>
  <si>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</si>
  <si>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</si>
  <si>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</si>
  <si>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</si>
  <si>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</si>
  <si>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</si>
  <si>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</si>
  <si>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</si>
  <si>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</si>
  <si>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</si>
  <si>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</si>
  <si>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</si>
  <si>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</si>
  <si>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</si>
  <si>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</si>
  <si>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</si>
  <si>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</si>
  <si>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</si>
  <si>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</si>
  <si>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</si>
  <si>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</si>
  <si>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</si>
  <si>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</si>
  <si>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</si>
  <si>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</si>
  <si>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</si>
  <si>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</si>
  <si>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</si>
  <si>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</si>
  <si>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</si>
  <si>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</si>
  <si>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</si>
  <si>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</si>
  <si>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</si>
  <si>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</si>
  <si>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</si>
  <si>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</si>
  <si>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</si>
  <si>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</si>
  <si>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</si>
  <si>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</si>
  <si>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</si>
  <si>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</si>
  <si>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</si>
  <si>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</si>
  <si>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</si>
  <si>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</si>
  <si>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</si>
  <si>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</si>
  <si>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</si>
  <si>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</si>
  <si>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</si>
  <si>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</si>
  <si>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</si>
  <si>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</si>
  <si>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</si>
  <si>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</si>
  <si>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</si>
  <si>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</si>
  <si>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</si>
  <si>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</si>
  <si>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</si>
  <si>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</si>
  <si>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</si>
  <si>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</si>
  <si>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</si>
  <si>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</si>
  <si>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</si>
  <si>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</si>
  <si>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</si>
  <si>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</si>
  <si>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</si>
  <si>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</si>
  <si>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</si>
  <si>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</si>
  <si>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</si>
  <si>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</si>
  <si>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</si>
  <si>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</si>
  <si>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</si>
  <si>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</si>
  <si>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</si>
  <si>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</si>
  <si>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</si>
  <si>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</si>
  <si>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</si>
  <si>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</si>
  <si>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</si>
  <si>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</si>
  <si>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</si>
  <si>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</si>
  <si>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</si>
  <si>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</si>
  <si>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</si>
  <si>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</si>
  <si>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</si>
  <si>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</si>
  <si>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</si>
  <si>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</si>
  <si>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</si>
  <si>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</si>
  <si>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</si>
  <si>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</si>
  <si>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</si>
  <si>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</si>
  <si>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</si>
  <si>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</si>
  <si>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</si>
  <si>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</si>
  <si>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</si>
  <si>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</si>
  <si>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</si>
  <si>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</si>
  <si>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</si>
  <si>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</si>
  <si>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</si>
  <si>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</si>
  <si>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</si>
  <si>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</si>
  <si>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</si>
  <si>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</si>
  <si>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</si>
  <si>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</si>
  <si>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</si>
  <si>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</si>
  <si>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</si>
  <si>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</si>
  <si>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</si>
  <si>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7-275-064-2014</t>
  </si>
  <si>
    <t>Se prestó el servicio educativo a estudiantes en el grado de transición o preescolar, primaria y secundaria de acuerdo al listado suministrado por cobertura educativa de la secretaria de educación distrital.</t>
  </si>
  <si>
    <t>INSTITUTO COLOMBIANO DE BIENESTAR FAMILIAR</t>
  </si>
  <si>
    <t xml:space="preserve">FUNDACION CENTRO EDUCATIVO ALBERTO JIMÉNEZ FUENTES  </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</si>
  <si>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</si>
  <si>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IMPLEMENTAR EL PROGRAMA “NIÑOS Y NIÑAS FELICES” GARANTIZANDO LA ATENCION INTEGRAL: EDUCACION INICIAL, NUTRICION, CUIDADO, Y RECREACION A 250 NIÑOS Y NIÑAS DE 0 A 5 AÑOS DE NUESTRA INSTITUCION Y SUS FAMILIAS.</t>
  </si>
  <si>
    <t>IMPLEMENTAR EL PROGRAMA “NIÑOS Y NIÑAS FELICES” GARANTIZANDO LA ATENCION INTEGRAL: EDUCACION INICIAL, NUTRICION, CUIDADO, Y RECREACION A 280 NIÑOS Y NIÑAS DE 0 A 5 AÑOS DE NUESTRA INSTITUCION Y SUS FAMILIAS.</t>
  </si>
  <si>
    <t>Implementar el programa ¨niños y niñas felices garantizando la atención integral: educación inicial, nutrición, cuidado y recreación a 300 niños y niñas de 0 a 5 años de nuestra institución y sus familias.</t>
  </si>
  <si>
    <t>Convenio 028</t>
  </si>
  <si>
    <t>Convenio 035</t>
  </si>
  <si>
    <t>Convenio 014</t>
  </si>
  <si>
    <t>237</t>
  </si>
  <si>
    <t>YANIRIS MARGARITA GONZALEZ ROCA</t>
  </si>
  <si>
    <t>Carrera 12 A # 32 -12 Edificio Fernando Diaz ofi 304</t>
  </si>
  <si>
    <t>301-331-1311</t>
  </si>
  <si>
    <t>fundami2015@gmail.com</t>
  </si>
  <si>
    <t>Alcaldía Mayor de Cartagena</t>
  </si>
  <si>
    <t>788‐03/0086‐2006‐SED</t>
  </si>
  <si>
    <t xml:space="preserve"> 7‐152‐039‐2007</t>
  </si>
  <si>
    <t>7‐34‐395‐060‐2008</t>
  </si>
  <si>
    <t>7‐108‐008‐2009</t>
  </si>
  <si>
    <t>7‐38‐187‐2010</t>
  </si>
  <si>
    <t>7‐750‐205‐2011</t>
  </si>
  <si>
    <t xml:space="preserve"> 7‐419‐102‐2012</t>
  </si>
  <si>
    <t>7‐318‐160‐2013</t>
  </si>
  <si>
    <t>ficiarios en la base de datos de la oficina de cobertura de la secretaria de educación distrital y consignados en el Anexo 1</t>
  </si>
  <si>
    <t>YO, hasta por el numero de 303 estudiantes, de conformidad con la capacidad instalada de la sede principal de funciona</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</si>
  <si>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</si>
  <si>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nominado CENTRO EDUCATIVO MI ABUELO Y YO, hasta por el numero de 223 estudiantes, de conformidad con la capaci</t>
  </si>
  <si>
    <t>Prestación del servicio público educativo en el Establecimiento Educativo denominado ALBERTO JIMENEZ FUENTES
(ANTIGUO CENTRO EDUCATIVO MI ABUELO Y YO), hasta por el numero de 332 estudiantes, de conformidad con la</t>
  </si>
  <si>
    <t>Prestación del servicio público educativo en el Establecimiento Educativo denominado ALBERTO JIMENEZ FUENTES
hasta por el numero de 437 estudiantes, de conformidad con la capacidad máxima de la sede principal, debidamente</t>
  </si>
  <si>
    <t>LBERTO JIMENEZ FUENTES hasta por el numero de 288 estudiantes, de conformidad con la capacidad máxima de la sede p</t>
  </si>
  <si>
    <t>minado ALBERTO JIMENEZ FUENTES hasta por el numero de 300 estudiantes, de conformidad con la capacidad máxima 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</si>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</sst>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2" t="s">
        <v>887</v>
      </c>
      <c r="I15" s="32" t="s">
        <v>2624</v>
      </c>
      <c r="J15" s="107"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806009011</v>
      </c>
      <c r="C20" s="5"/>
      <c r="D20" s="72"/>
      <c r="E20" s="5"/>
      <c r="F20" s="5"/>
      <c r="G20" s="5"/>
      <c r="H20" s="241"/>
      <c r="I20" s="146" t="s">
        <v>887</v>
      </c>
      <c r="J20" s="147" t="s">
        <v>889</v>
      </c>
      <c r="K20" s="148">
        <v>2603154736</v>
      </c>
      <c r="L20" s="149"/>
      <c r="M20" s="149">
        <v>44561</v>
      </c>
      <c r="N20" s="132">
        <f>+(M20-L20)/30</f>
        <v>1485.3666666666666</v>
      </c>
      <c r="O20" s="135"/>
      <c r="U20" s="131"/>
      <c r="V20" s="104">
        <f ca="1">NOW()</f>
        <v>44230.941974768517</v>
      </c>
      <c r="W20" s="104">
        <f ca="1">NOW()</f>
        <v>44230.941974768517</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MI ABUELO Y YO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2692</v>
      </c>
      <c r="C48" s="111" t="s">
        <v>31</v>
      </c>
      <c r="D48" s="109" t="s">
        <v>2693</v>
      </c>
      <c r="E48" s="142">
        <v>38845</v>
      </c>
      <c r="F48" s="142">
        <v>39082</v>
      </c>
      <c r="G48" s="157">
        <f>IF(AND(E48&lt;&gt;"",F48&lt;&gt;""),((F48-E48)/30),"")</f>
        <v>7.9</v>
      </c>
      <c r="H48" s="112" t="s">
        <v>2701</v>
      </c>
      <c r="I48" s="119" t="s">
        <v>208</v>
      </c>
      <c r="J48" s="119" t="s">
        <v>210</v>
      </c>
      <c r="K48" s="114">
        <v>66010824</v>
      </c>
      <c r="L48" s="113" t="s">
        <v>1148</v>
      </c>
      <c r="M48" s="115"/>
      <c r="N48" s="122" t="s">
        <v>2634</v>
      </c>
      <c r="O48" s="113" t="s">
        <v>1148</v>
      </c>
      <c r="P48" s="77"/>
    </row>
    <row r="49" spans="1:16" s="6" customFormat="1" ht="24.75" customHeight="1" x14ac:dyDescent="0.25">
      <c r="A49" s="140">
        <v>2</v>
      </c>
      <c r="B49" s="120" t="s">
        <v>2692</v>
      </c>
      <c r="C49" s="122" t="s">
        <v>31</v>
      </c>
      <c r="D49" s="109" t="s">
        <v>2694</v>
      </c>
      <c r="E49" s="142">
        <v>39195</v>
      </c>
      <c r="F49" s="142">
        <v>39447</v>
      </c>
      <c r="G49" s="157">
        <f t="shared" ref="G49:G50" si="2">IF(AND(E49&lt;&gt;"",F49&lt;&gt;""),((F49-E49)/30),"")</f>
        <v>8.4</v>
      </c>
      <c r="H49" s="112" t="s">
        <v>2702</v>
      </c>
      <c r="I49" s="119" t="s">
        <v>208</v>
      </c>
      <c r="J49" s="119" t="s">
        <v>210</v>
      </c>
      <c r="K49" s="114">
        <v>128987760</v>
      </c>
      <c r="L49" s="122" t="s">
        <v>1148</v>
      </c>
      <c r="M49" s="115"/>
      <c r="N49" s="122" t="s">
        <v>2634</v>
      </c>
      <c r="O49" s="122" t="s">
        <v>1148</v>
      </c>
      <c r="P49" s="77"/>
    </row>
    <row r="50" spans="1:16" s="6" customFormat="1" ht="24.75" customHeight="1" x14ac:dyDescent="0.25">
      <c r="A50" s="140">
        <v>3</v>
      </c>
      <c r="B50" s="120" t="s">
        <v>2692</v>
      </c>
      <c r="C50" s="122" t="s">
        <v>31</v>
      </c>
      <c r="D50" s="109" t="s">
        <v>2695</v>
      </c>
      <c r="E50" s="142">
        <v>39590</v>
      </c>
      <c r="F50" s="142">
        <v>39813</v>
      </c>
      <c r="G50" s="157">
        <f t="shared" si="2"/>
        <v>7.4333333333333336</v>
      </c>
      <c r="H50" s="117" t="s">
        <v>2703</v>
      </c>
      <c r="I50" s="119" t="s">
        <v>208</v>
      </c>
      <c r="J50" s="119" t="s">
        <v>210</v>
      </c>
      <c r="K50" s="114">
        <v>141309080</v>
      </c>
      <c r="L50" s="122" t="s">
        <v>1148</v>
      </c>
      <c r="M50" s="115"/>
      <c r="N50" s="122" t="s">
        <v>2634</v>
      </c>
      <c r="O50" s="122" t="s">
        <v>1148</v>
      </c>
      <c r="P50" s="77"/>
    </row>
    <row r="51" spans="1:16" s="6" customFormat="1" ht="24.75" customHeight="1" outlineLevel="1" x14ac:dyDescent="0.25">
      <c r="A51" s="140">
        <v>4</v>
      </c>
      <c r="B51" s="120" t="s">
        <v>2692</v>
      </c>
      <c r="C51" s="122" t="s">
        <v>31</v>
      </c>
      <c r="D51" s="109" t="s">
        <v>2696</v>
      </c>
      <c r="E51" s="142">
        <v>40000</v>
      </c>
      <c r="F51" s="142">
        <v>40178</v>
      </c>
      <c r="G51" s="157">
        <f t="shared" ref="G51:G107" si="3">IF(AND(E51&lt;&gt;"",F51&lt;&gt;""),((F51-E51)/30),"")</f>
        <v>5.9333333333333336</v>
      </c>
      <c r="H51" s="112" t="s">
        <v>2704</v>
      </c>
      <c r="I51" s="119" t="s">
        <v>208</v>
      </c>
      <c r="J51" s="119" t="s">
        <v>210</v>
      </c>
      <c r="K51" s="114">
        <v>164354643</v>
      </c>
      <c r="L51" s="122" t="s">
        <v>1148</v>
      </c>
      <c r="M51" s="115"/>
      <c r="N51" s="122" t="s">
        <v>2634</v>
      </c>
      <c r="O51" s="122" t="s">
        <v>1148</v>
      </c>
      <c r="P51" s="77"/>
    </row>
    <row r="52" spans="1:16" s="7" customFormat="1" ht="24.75" customHeight="1" outlineLevel="1" x14ac:dyDescent="0.25">
      <c r="A52" s="141">
        <v>5</v>
      </c>
      <c r="B52" s="120" t="s">
        <v>2692</v>
      </c>
      <c r="C52" s="122" t="s">
        <v>31</v>
      </c>
      <c r="D52" s="109" t="s">
        <v>2697</v>
      </c>
      <c r="E52" s="142">
        <v>40253</v>
      </c>
      <c r="F52" s="142">
        <v>40543</v>
      </c>
      <c r="G52" s="157">
        <f t="shared" si="3"/>
        <v>9.6666666666666661</v>
      </c>
      <c r="H52" s="117" t="s">
        <v>2705</v>
      </c>
      <c r="I52" s="119" t="s">
        <v>208</v>
      </c>
      <c r="J52" s="119" t="s">
        <v>210</v>
      </c>
      <c r="K52" s="114">
        <v>208868957</v>
      </c>
      <c r="L52" s="122" t="s">
        <v>1148</v>
      </c>
      <c r="M52" s="115"/>
      <c r="N52" s="122" t="s">
        <v>2634</v>
      </c>
      <c r="O52" s="122" t="s">
        <v>1148</v>
      </c>
      <c r="P52" s="78"/>
    </row>
    <row r="53" spans="1:16" s="7" customFormat="1" ht="24.75" customHeight="1" outlineLevel="1" x14ac:dyDescent="0.25">
      <c r="A53" s="141">
        <v>6</v>
      </c>
      <c r="B53" s="120" t="s">
        <v>2692</v>
      </c>
      <c r="C53" s="122" t="s">
        <v>31</v>
      </c>
      <c r="D53" s="109" t="s">
        <v>2698</v>
      </c>
      <c r="E53" s="142">
        <v>40693</v>
      </c>
      <c r="F53" s="142">
        <v>40908</v>
      </c>
      <c r="G53" s="157">
        <f t="shared" si="3"/>
        <v>7.166666666666667</v>
      </c>
      <c r="H53" s="117" t="s">
        <v>2706</v>
      </c>
      <c r="I53" s="119" t="s">
        <v>208</v>
      </c>
      <c r="J53" s="119" t="s">
        <v>210</v>
      </c>
      <c r="K53" s="114">
        <v>235725479</v>
      </c>
      <c r="L53" s="122" t="s">
        <v>1148</v>
      </c>
      <c r="M53" s="115"/>
      <c r="N53" s="122" t="s">
        <v>2634</v>
      </c>
      <c r="O53" s="122" t="s">
        <v>1148</v>
      </c>
      <c r="P53" s="78"/>
    </row>
    <row r="54" spans="1:16" s="7" customFormat="1" ht="24.75" customHeight="1" outlineLevel="1" x14ac:dyDescent="0.25">
      <c r="A54" s="141">
        <v>7</v>
      </c>
      <c r="B54" s="120" t="s">
        <v>2692</v>
      </c>
      <c r="C54" s="122" t="s">
        <v>31</v>
      </c>
      <c r="D54" s="109" t="s">
        <v>2699</v>
      </c>
      <c r="E54" s="142">
        <v>41068</v>
      </c>
      <c r="F54" s="142">
        <v>41274</v>
      </c>
      <c r="G54" s="157">
        <f t="shared" si="3"/>
        <v>6.8666666666666663</v>
      </c>
      <c r="H54" s="112" t="s">
        <v>2707</v>
      </c>
      <c r="I54" s="119" t="s">
        <v>208</v>
      </c>
      <c r="J54" s="119" t="s">
        <v>210</v>
      </c>
      <c r="K54" s="116">
        <v>164016604</v>
      </c>
      <c r="L54" s="122" t="s">
        <v>1148</v>
      </c>
      <c r="M54" s="115"/>
      <c r="N54" s="122" t="s">
        <v>2634</v>
      </c>
      <c r="O54" s="122" t="s">
        <v>1148</v>
      </c>
      <c r="P54" s="78"/>
    </row>
    <row r="55" spans="1:16" s="7" customFormat="1" ht="24.75" customHeight="1" outlineLevel="1" x14ac:dyDescent="0.25">
      <c r="A55" s="141">
        <v>8</v>
      </c>
      <c r="B55" s="120" t="s">
        <v>2692</v>
      </c>
      <c r="C55" s="122" t="s">
        <v>31</v>
      </c>
      <c r="D55" s="119" t="s">
        <v>2700</v>
      </c>
      <c r="E55" s="142">
        <v>41100</v>
      </c>
      <c r="F55" s="142">
        <v>41639</v>
      </c>
      <c r="G55" s="157">
        <f t="shared" si="3"/>
        <v>17.966666666666665</v>
      </c>
      <c r="H55" s="120" t="s">
        <v>2708</v>
      </c>
      <c r="I55" s="119" t="s">
        <v>208</v>
      </c>
      <c r="J55" s="119" t="s">
        <v>210</v>
      </c>
      <c r="K55" s="121">
        <v>183825147</v>
      </c>
      <c r="L55" s="122" t="s">
        <v>1148</v>
      </c>
      <c r="M55" s="115"/>
      <c r="N55" s="122" t="s">
        <v>2634</v>
      </c>
      <c r="O55" s="122" t="s">
        <v>1148</v>
      </c>
      <c r="P55" s="78"/>
    </row>
    <row r="56" spans="1:16" s="7" customFormat="1" ht="24.75" customHeight="1" outlineLevel="1" x14ac:dyDescent="0.25">
      <c r="A56" s="141">
        <v>9</v>
      </c>
      <c r="B56" s="120" t="s">
        <v>2692</v>
      </c>
      <c r="C56" s="122" t="s">
        <v>31</v>
      </c>
      <c r="D56" s="119" t="s">
        <v>2676</v>
      </c>
      <c r="E56" s="142">
        <v>41816</v>
      </c>
      <c r="F56" s="142">
        <v>42004</v>
      </c>
      <c r="G56" s="157">
        <f t="shared" si="3"/>
        <v>6.2666666666666666</v>
      </c>
      <c r="H56" s="120" t="s">
        <v>2677</v>
      </c>
      <c r="I56" s="119" t="s">
        <v>208</v>
      </c>
      <c r="J56" s="119" t="s">
        <v>210</v>
      </c>
      <c r="K56" s="121">
        <v>143619774</v>
      </c>
      <c r="L56" s="122" t="s">
        <v>1148</v>
      </c>
      <c r="M56" s="115"/>
      <c r="N56" s="122" t="s">
        <v>2634</v>
      </c>
      <c r="O56" s="122" t="s">
        <v>26</v>
      </c>
      <c r="P56" s="78"/>
    </row>
    <row r="57" spans="1:16" s="7" customFormat="1" ht="24.75" customHeight="1" outlineLevel="1" x14ac:dyDescent="0.25">
      <c r="A57" s="141">
        <v>10</v>
      </c>
      <c r="B57" s="120" t="s">
        <v>2678</v>
      </c>
      <c r="C57" s="65" t="s">
        <v>32</v>
      </c>
      <c r="D57" s="119" t="s">
        <v>2687</v>
      </c>
      <c r="E57" s="142">
        <v>42003</v>
      </c>
      <c r="F57" s="142">
        <v>42368</v>
      </c>
      <c r="G57" s="157">
        <f t="shared" si="3"/>
        <v>12.166666666666666</v>
      </c>
      <c r="H57" s="120" t="s">
        <v>2680</v>
      </c>
      <c r="I57" s="119" t="s">
        <v>711</v>
      </c>
      <c r="J57" s="119" t="s">
        <v>713</v>
      </c>
      <c r="K57" s="121">
        <v>2130046620</v>
      </c>
      <c r="L57" s="122" t="s">
        <v>1148</v>
      </c>
      <c r="M57" s="115"/>
      <c r="N57" s="122" t="s">
        <v>2634</v>
      </c>
      <c r="O57" s="122" t="s">
        <v>26</v>
      </c>
      <c r="P57" s="78"/>
    </row>
    <row r="58" spans="1:16" s="7" customFormat="1" ht="24.75" customHeight="1" outlineLevel="1" x14ac:dyDescent="0.25">
      <c r="A58" s="141">
        <v>11</v>
      </c>
      <c r="B58" s="120" t="s">
        <v>2679</v>
      </c>
      <c r="C58" s="65" t="s">
        <v>32</v>
      </c>
      <c r="D58" s="119" t="s">
        <v>2686</v>
      </c>
      <c r="E58" s="142">
        <v>42404</v>
      </c>
      <c r="F58" s="142">
        <v>42704</v>
      </c>
      <c r="G58" s="157">
        <f t="shared" si="3"/>
        <v>10</v>
      </c>
      <c r="H58" s="117" t="s">
        <v>2681</v>
      </c>
      <c r="I58" s="119" t="s">
        <v>208</v>
      </c>
      <c r="J58" s="119" t="s">
        <v>210</v>
      </c>
      <c r="K58" s="121">
        <v>470400000</v>
      </c>
      <c r="L58" s="122" t="s">
        <v>1148</v>
      </c>
      <c r="M58" s="115"/>
      <c r="N58" s="122" t="s">
        <v>2634</v>
      </c>
      <c r="O58" s="122" t="s">
        <v>26</v>
      </c>
      <c r="P58" s="78"/>
    </row>
    <row r="59" spans="1:16" s="7" customFormat="1" ht="24.75" customHeight="1" outlineLevel="1" x14ac:dyDescent="0.25">
      <c r="A59" s="141">
        <v>12</v>
      </c>
      <c r="B59" s="120" t="s">
        <v>2679</v>
      </c>
      <c r="C59" s="65" t="s">
        <v>32</v>
      </c>
      <c r="D59" s="119" t="s">
        <v>2685</v>
      </c>
      <c r="E59" s="142">
        <v>42767</v>
      </c>
      <c r="F59" s="142">
        <v>43069</v>
      </c>
      <c r="G59" s="157">
        <f t="shared" si="3"/>
        <v>10.066666666666666</v>
      </c>
      <c r="H59" s="120" t="s">
        <v>2682</v>
      </c>
      <c r="I59" s="119" t="s">
        <v>208</v>
      </c>
      <c r="J59" s="119" t="s">
        <v>210</v>
      </c>
      <c r="K59" s="121">
        <v>425600000</v>
      </c>
      <c r="L59" s="122" t="s">
        <v>1148</v>
      </c>
      <c r="M59" s="115"/>
      <c r="N59" s="122" t="s">
        <v>2634</v>
      </c>
      <c r="O59" s="122" t="s">
        <v>26</v>
      </c>
      <c r="P59" s="78"/>
    </row>
    <row r="60" spans="1:16" s="7" customFormat="1" ht="24.75" customHeight="1" outlineLevel="1" x14ac:dyDescent="0.25">
      <c r="A60" s="141">
        <v>13</v>
      </c>
      <c r="B60" s="120" t="s">
        <v>2679</v>
      </c>
      <c r="C60" s="122" t="s">
        <v>32</v>
      </c>
      <c r="D60" s="119" t="s">
        <v>2684</v>
      </c>
      <c r="E60" s="142">
        <v>43133</v>
      </c>
      <c r="F60" s="142">
        <v>43434</v>
      </c>
      <c r="G60" s="157">
        <f t="shared" si="3"/>
        <v>10.033333333333333</v>
      </c>
      <c r="H60" s="117" t="s">
        <v>2683</v>
      </c>
      <c r="I60" s="119" t="s">
        <v>208</v>
      </c>
      <c r="J60" s="119" t="s">
        <v>210</v>
      </c>
      <c r="K60" s="121">
        <v>504000000</v>
      </c>
      <c r="L60" s="122" t="s">
        <v>1148</v>
      </c>
      <c r="M60" s="115"/>
      <c r="N60" s="122" t="s">
        <v>2634</v>
      </c>
      <c r="O60" s="122" t="s">
        <v>26</v>
      </c>
      <c r="P60" s="78"/>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8"/>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8"/>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8"/>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8"/>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8"/>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8"/>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8"/>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8"/>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8"/>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8"/>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8"/>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8"/>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8"/>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8"/>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8"/>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8"/>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8"/>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8"/>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8"/>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8"/>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8"/>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8"/>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8"/>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8"/>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8"/>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99" t="str">
        <f>+IF(AND(K114&gt;0,O114="Ejecución"),(K114/877802)*Tabla28[[#This Row],[% participación]],IF(AND(K114&gt;0,O114&lt;&gt;"Ejecución"),"-",""))</f>
        <v/>
      </c>
      <c r="M114" s="122"/>
      <c r="N114" s="170" t="str">
        <f>+IF(M118="No",1,IF(M118="Si","Ingrese %",""))</f>
        <v/>
      </c>
      <c r="O114" s="159" t="s">
        <v>1150</v>
      </c>
      <c r="P114" s="77"/>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0">
        <v>3</v>
      </c>
      <c r="B116" s="158" t="s">
        <v>2664</v>
      </c>
      <c r="C116" s="160" t="s">
        <v>31</v>
      </c>
      <c r="D116" s="63"/>
      <c r="E116" s="142"/>
      <c r="F116" s="142"/>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1">
        <v>8</v>
      </c>
      <c r="B121" s="158" t="s">
        <v>2664</v>
      </c>
      <c r="C121" s="160" t="s">
        <v>31</v>
      </c>
      <c r="D121" s="63"/>
      <c r="E121" s="142"/>
      <c r="F121" s="142"/>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130157736.80000001</v>
      </c>
      <c r="F185" s="91"/>
      <c r="G185" s="92"/>
      <c r="H185" s="87"/>
      <c r="I185" s="89" t="s">
        <v>2627</v>
      </c>
      <c r="J185" s="163">
        <f>+SUM(M179:M183)</f>
        <v>0.02</v>
      </c>
      <c r="K185" s="234" t="s">
        <v>2628</v>
      </c>
      <c r="L185" s="234"/>
      <c r="M185" s="93">
        <f>+J185*(SUM(K20:K35))</f>
        <v>52063094.719999999</v>
      </c>
      <c r="N185" s="94"/>
      <c r="O185" s="95"/>
    </row>
    <row r="186" spans="1:28" ht="15.75" thickBot="1" x14ac:dyDescent="0.3">
      <c r="A186" s="10"/>
      <c r="B186" s="96"/>
      <c r="C186" s="96"/>
      <c r="D186" s="96"/>
      <c r="E186" s="96"/>
      <c r="F186" s="96"/>
      <c r="G186" s="96"/>
      <c r="H186" s="96"/>
      <c r="I186" s="165"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41982</v>
      </c>
      <c r="D193" s="5"/>
      <c r="E193" s="123">
        <v>1911</v>
      </c>
      <c r="F193" s="5"/>
      <c r="G193" s="5"/>
      <c r="H193" s="174" t="s">
        <v>2688</v>
      </c>
      <c r="J193" s="5"/>
      <c r="K193" s="124">
        <v>38845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2688</v>
      </c>
      <c r="D211" s="21"/>
      <c r="G211" s="27" t="s">
        <v>2620</v>
      </c>
      <c r="H211" s="145" t="s">
        <v>2689</v>
      </c>
      <c r="J211" s="27" t="s">
        <v>2622</v>
      </c>
      <c r="K211" s="145" t="s">
        <v>2689</v>
      </c>
      <c r="L211" s="21"/>
      <c r="M211" s="21"/>
      <c r="N211" s="21"/>
      <c r="O211" s="8"/>
    </row>
    <row r="212" spans="1:15" x14ac:dyDescent="0.25">
      <c r="A212" s="9"/>
      <c r="B212" s="27" t="s">
        <v>2619</v>
      </c>
      <c r="C212" s="144" t="s">
        <v>2688</v>
      </c>
      <c r="D212" s="21"/>
      <c r="G212" s="27" t="s">
        <v>2621</v>
      </c>
      <c r="H212" s="145" t="s">
        <v>2690</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2021-02-04T02:26:45Z</cp:lastPrinted>
  <dcterms:created xsi:type="dcterms:W3CDTF">2020-10-14T21:57:42Z</dcterms:created>
  <dcterms:modified xsi:type="dcterms:W3CDTF">2021-02-04T03:36:40Z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