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Inv ADIC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<sst xmlns="http://schemas.openxmlformats.org/spreadsheetml/2006/main" count="3044" uniqueCount="2688">
  <si>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</si>
  <si>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</si>
  <si>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</si>
  <si>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</si>
  <si>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</si>
  <si>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</si>
  <si>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</si>
  <si>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</si>
  <si>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</si>
  <si>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</si>
  <si>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</si>
  <si>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</si>
  <si>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</si>
  <si>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</si>
  <si>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</si>
  <si>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</si>
  <si>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</si>
  <si>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</si>
  <si>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</si>
  <si>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</si>
  <si>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</si>
  <si>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</si>
  <si>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</si>
  <si>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</si>
  <si>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</si>
  <si>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</si>
  <si>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</si>
  <si>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</si>
  <si>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</si>
  <si>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</si>
  <si>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</si>
  <si>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</si>
  <si>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</si>
  <si>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</si>
  <si>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</si>
  <si>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</si>
  <si>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</si>
  <si>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</si>
  <si>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</si>
  <si>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</si>
  <si>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</si>
  <si>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</si>
  <si>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</si>
  <si>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</si>
  <si>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</si>
  <si>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</si>
  <si>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</si>
  <si>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</si>
  <si>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</si>
  <si>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</si>
  <si>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</si>
  <si>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</si>
  <si>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</si>
  <si>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</si>
  <si>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</si>
  <si>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</si>
  <si>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</si>
  <si>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</si>
  <si>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</si>
  <si>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</si>
  <si>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</si>
  <si>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</si>
  <si>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</si>
  <si>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</si>
  <si>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</si>
  <si>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</si>
  <si>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</si>
  <si>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</si>
  <si>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</si>
  <si>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</si>
  <si>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</si>
  <si>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</si>
  <si>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</si>
  <si>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</si>
  <si>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</si>
  <si>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</si>
  <si>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</si>
  <si>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</si>
  <si>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</si>
  <si>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</si>
  <si>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</si>
  <si>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</si>
  <si>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</si>
  <si>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</si>
  <si>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</si>
  <si>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</si>
  <si>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</si>
  <si>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</si>
  <si>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</si>
  <si>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</si>
  <si>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</si>
  <si>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</si>
  <si>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</si>
  <si>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</si>
  <si>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</si>
  <si>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</si>
  <si>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</si>
  <si>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</si>
  <si>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</si>
  <si>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</si>
  <si>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</si>
  <si>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</si>
  <si>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</si>
  <si>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</si>
  <si>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</si>
  <si>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</si>
  <si>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</si>
  <si>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</si>
  <si>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</si>
  <si>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</si>
  <si>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</si>
  <si>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</si>
  <si>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</si>
  <si>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</si>
  <si>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</si>
  <si>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</si>
  <si>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</si>
  <si>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</si>
  <si>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</si>
  <si>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</si>
  <si>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</si>
  <si>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</si>
  <si>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</si>
  <si>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</si>
  <si>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</si>
  <si>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</si>
  <si>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</si>
  <si>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</si>
  <si>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</si>
  <si>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</si>
  <si>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</si>
  <si>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</si>
  <si>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</si>
  <si>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</si>
  <si>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</si>
  <si>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</si>
  <si>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</si>
  <si>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</si>
  <si>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</si>
  <si>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</si>
  <si>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</si>
  <si>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</si>
  <si>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</si>
  <si>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</si>
  <si>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</si>
  <si>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</si>
  <si>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</si>
  <si>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</si>
  <si>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</si>
  <si>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</si>
  <si>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</si>
  <si>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</si>
  <si>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</si>
  <si>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</si>
  <si>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</si>
  <si>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</si>
  <si>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</si>
  <si>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</si>
  <si>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</si>
  <si>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</si>
  <si>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</si>
  <si>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</si>
  <si>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</si>
  <si>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</si>
  <si>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</si>
  <si>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</si>
  <si>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</si>
  <si>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</si>
  <si>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</si>
  <si>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</si>
  <si>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</si>
  <si>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</si>
  <si>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</si>
  <si>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</si>
  <si>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</si>
  <si>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</si>
  <si>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</si>
  <si>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</si>
  <si>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</si>
  <si>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</si>
  <si>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</si>
  <si>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</si>
  <si>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</si>
  <si>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</si>
  <si>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</si>
  <si>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</si>
  <si>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</si>
  <si>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</si>
  <si>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</si>
  <si>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</si>
  <si>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</si>
  <si>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</si>
  <si>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</si>
  <si>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</si>
  <si>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</si>
  <si>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</si>
  <si>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</si>
  <si>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</si>
  <si>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</si>
  <si>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</si>
  <si>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</si>
  <si>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</si>
  <si>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</si>
  <si>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</si>
  <si>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</si>
  <si>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</si>
  <si>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</si>
  <si>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</si>
  <si>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</si>
  <si>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</si>
  <si>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</si>
  <si>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</si>
  <si>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</si>
  <si>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</si>
  <si>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</si>
  <si>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</si>
  <si>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</si>
  <si>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</si>
  <si>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</si>
  <si>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</si>
  <si>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</si>
  <si>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</si>
  <si>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</si>
  <si>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</si>
  <si>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</si>
  <si>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</si>
  <si>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</si>
  <si>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</si>
  <si>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</si>
  <si>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</si>
  <si>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</si>
  <si>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</si>
  <si>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</si>
  <si>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</si>
  <si>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</si>
  <si>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</si>
  <si>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</si>
  <si>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</si>
  <si>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</si>
  <si>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</si>
  <si>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</si>
  <si>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</si>
  <si>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</si>
  <si>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</si>
  <si>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</si>
  <si>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</si>
  <si>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</si>
  <si>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</si>
  <si>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</si>
  <si>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</si>
  <si>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</si>
  <si>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</si>
  <si>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</si>
  <si>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</si>
  <si>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</si>
  <si>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</si>
  <si>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</si>
  <si>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</si>
  <si>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</si>
  <si>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</si>
  <si>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</si>
  <si>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</si>
  <si>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</si>
  <si>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</si>
  <si>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</si>
  <si>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</si>
  <si>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</si>
  <si>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</si>
  <si>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</si>
  <si>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</si>
  <si>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</si>
  <si>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</si>
  <si>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</si>
  <si>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</si>
  <si>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</si>
  <si>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</si>
  <si>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</si>
  <si>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</si>
  <si>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</si>
  <si>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</si>
  <si>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</si>
  <si>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</si>
  <si>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</si>
  <si>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</si>
  <si>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</si>
  <si>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</si>
  <si>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</si>
  <si>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</si>
  <si>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</si>
  <si>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</si>
  <si>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</si>
  <si>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</si>
  <si>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</si>
  <si>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</si>
  <si>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</si>
  <si>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</si>
  <si>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</si>
  <si>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</si>
  <si>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</si>
  <si>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</si>
  <si>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</si>
  <si>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</si>
  <si>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</si>
  <si>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</si>
  <si>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</si>
  <si>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</si>
  <si>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</si>
  <si>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</si>
  <si>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</si>
  <si>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</si>
  <si>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</si>
  <si>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</si>
  <si>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</si>
  <si>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</si>
  <si>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</si>
  <si>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</si>
  <si>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</si>
  <si>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</si>
  <si>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</si>
  <si>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</si>
  <si>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</si>
  <si>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</si>
  <si>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</si>
  <si>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</si>
  <si>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</si>
  <si>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</si>
  <si>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</si>
  <si>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</si>
  <si>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</si>
  <si>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</si>
  <si>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</si>
  <si>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</si>
  <si>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</si>
  <si>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</si>
  <si>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</si>
  <si>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</si>
  <si>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</si>
  <si>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</si>
  <si>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</si>
  <si>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</si>
  <si>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</si>
  <si>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</si>
  <si>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</si>
  <si>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</si>
  <si>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</si>
  <si>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</si>
  <si>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</si>
  <si>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</si>
  <si>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</si>
  <si>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</si>
  <si>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</si>
  <si>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</si>
  <si>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</si>
  <si>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</si>
  <si>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</si>
  <si>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</si>
  <si>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</si>
  <si>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</si>
  <si>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</si>
  <si>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</si>
  <si>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</si>
  <si>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</si>
  <si>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</si>
  <si>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</si>
  <si>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</si>
  <si>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</si>
  <si>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</si>
  <si>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</si>
  <si>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</si>
  <si>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</si>
  <si>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</si>
  <si>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</si>
  <si>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</si>
  <si>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</si>
  <si>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</si>
  <si>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</si>
  <si>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</si>
  <si>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</si>
  <si>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</si>
  <si>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</si>
  <si>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</si>
  <si>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</si>
  <si>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</si>
  <si>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</si>
  <si>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</si>
  <si>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</si>
  <si>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</si>
  <si>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</si>
  <si>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</si>
  <si>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</si>
  <si>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</si>
  <si>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</si>
  <si>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</si>
  <si>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</si>
  <si>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</si>
  <si>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</si>
  <si>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</si>
  <si>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</si>
  <si>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</si>
  <si>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</si>
  <si>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</si>
  <si>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</si>
  <si>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</si>
  <si>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</si>
  <si>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</si>
  <si>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</si>
  <si>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</si>
  <si>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</si>
  <si>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</si>
  <si>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</si>
  <si>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</si>
  <si>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</si>
  <si>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</si>
  <si>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</si>
  <si>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</si>
  <si>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</si>
  <si>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</si>
  <si>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</si>
  <si>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</si>
  <si>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</si>
  <si>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</si>
  <si>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</si>
  <si>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</si>
  <si>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</si>
  <si>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</si>
  <si>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</si>
  <si>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</si>
  <si>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</si>
  <si>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</si>
  <si>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</si>
  <si>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</si>
  <si>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</si>
  <si>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</si>
  <si>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</si>
  <si>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</si>
  <si>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</si>
  <si>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</si>
  <si>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</si>
  <si>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</si>
  <si>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</si>
  <si>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</si>
  <si>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</si>
  <si>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</si>
  <si>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</si>
  <si>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</si>
  <si>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</si>
  <si>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</si>
  <si>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</si>
  <si>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</si>
  <si>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</si>
  <si>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</si>
  <si>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</si>
  <si>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</si>
  <si>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</si>
  <si>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</si>
  <si>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</si>
  <si>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</si>
  <si>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</si>
  <si>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</si>
  <si>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</si>
  <si>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</si>
  <si>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</si>
  <si>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</si>
  <si>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</si>
  <si>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</si>
  <si>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</si>
  <si>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</si>
  <si>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</si>
  <si>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</si>
  <si>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</si>
  <si>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</si>
  <si>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</si>
  <si>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</si>
  <si>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</si>
  <si>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</si>
  <si>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</si>
  <si>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</si>
  <si>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</si>
  <si>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</si>
  <si>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</si>
  <si>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</si>
  <si>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</si>
  <si>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</si>
  <si>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</si>
  <si>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</si>
  <si>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</si>
  <si>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</si>
  <si>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</si>
  <si>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</si>
  <si>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</si>
  <si>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</si>
  <si>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</si>
  <si>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</si>
  <si>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</si>
  <si>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</si>
  <si>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</si>
  <si>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</si>
  <si>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</si>
  <si>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</si>
  <si>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</si>
  <si>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</si>
  <si>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</si>
  <si>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</si>
  <si>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</si>
  <si>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</si>
  <si>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</si>
  <si>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</si>
  <si>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</si>
  <si>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</si>
  <si>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</si>
  <si>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</si>
  <si>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</si>
  <si>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</si>
  <si>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</si>
  <si>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</si>
  <si>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</si>
  <si>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</si>
  <si>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</si>
  <si>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</si>
  <si>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</si>
  <si>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</si>
  <si>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</si>
  <si>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</si>
  <si>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</si>
  <si>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</si>
  <si>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</si>
  <si>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</si>
  <si>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</si>
  <si>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</si>
  <si>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</si>
  <si>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</si>
  <si>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</si>
  <si>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</si>
  <si>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</si>
  <si>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</si>
  <si>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</si>
  <si>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</si>
  <si>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</si>
  <si>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</si>
  <si>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</si>
  <si>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</si>
  <si>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</si>
  <si>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</si>
  <si>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</si>
  <si>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</si>
  <si>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</si>
  <si>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</si>
  <si>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</si>
  <si>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</si>
  <si>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</si>
  <si>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</si>
  <si>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</si>
  <si>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</si>
  <si>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</si>
  <si>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</si>
  <si>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</si>
  <si>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</si>
  <si>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</si>
  <si>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</si>
  <si>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</si>
  <si>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</si>
  <si>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</si>
  <si>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</si>
  <si>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</si>
  <si>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</si>
  <si>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</si>
  <si>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</si>
  <si>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</si>
  <si>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</si>
  <si>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</si>
  <si>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</si>
  <si>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</si>
  <si>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</si>
  <si>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</si>
  <si>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</si>
  <si>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</si>
  <si>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</si>
  <si>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</si>
  <si>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</si>
  <si>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</si>
  <si>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</si>
  <si>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</si>
  <si>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</si>
  <si>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</si>
  <si>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</si>
  <si>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</si>
  <si>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</si>
  <si>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</si>
  <si>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</si>
  <si>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</si>
  <si>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</si>
  <si>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</si>
  <si>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</si>
  <si>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</si>
  <si>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</si>
  <si>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</si>
  <si>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</si>
  <si>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</si>
  <si>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</si>
  <si>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</si>
  <si>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</si>
  <si>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</si>
  <si>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</si>
  <si>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</si>
  <si>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</si>
  <si>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</si>
  <si>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</si>
  <si>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</si>
  <si>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</si>
  <si>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</si>
  <si>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</si>
  <si>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</si>
  <si>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</si>
  <si>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</si>
  <si>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</si>
  <si>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</si>
  <si>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</si>
  <si>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</si>
  <si>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</si>
  <si>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</si>
  <si>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</si>
  <si>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</si>
  <si>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</si>
  <si>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</si>
  <si>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</si>
  <si>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</si>
  <si>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</si>
  <si>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</si>
  <si>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</si>
  <si>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</si>
  <si>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</si>
  <si>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</si>
  <si>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</si>
  <si>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</si>
  <si>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</si>
  <si>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</si>
  <si>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</si>
  <si>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</si>
  <si>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</si>
  <si>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</si>
  <si>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</si>
  <si>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</si>
  <si>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</si>
  <si>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</si>
  <si>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</si>
  <si>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</si>
  <si>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</si>
  <si>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</si>
  <si>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</si>
  <si>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</si>
  <si>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</si>
  <si>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</si>
  <si>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</si>
  <si>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</si>
  <si>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</si>
  <si>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</si>
  <si>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</si>
  <si>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</si>
  <si>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</si>
  <si>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</si>
  <si>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</si>
  <si>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</si>
  <si>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</si>
  <si>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</si>
  <si>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</si>
  <si>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</si>
  <si>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</si>
  <si>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</si>
  <si>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</si>
  <si>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</si>
  <si>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</si>
  <si>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</si>
  <si>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</si>
  <si>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</si>
  <si>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</si>
  <si>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</si>
  <si>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</si>
  <si>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</si>
  <si>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</si>
  <si>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</si>
  <si>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</si>
  <si>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</si>
  <si>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</si>
  <si>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</si>
  <si>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</si>
  <si>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</si>
  <si>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</si>
  <si>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</si>
  <si>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</si>
  <si>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</si>
  <si>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</si>
  <si>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</si>
  <si>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</si>
  <si>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</si>
  <si>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</si>
  <si>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</si>
  <si>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</si>
  <si>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</si>
  <si>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</si>
  <si>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</si>
  <si>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</si>
  <si>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</si>
  <si>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</si>
  <si>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</si>
  <si>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</si>
  <si>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</si>
  <si>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</si>
  <si>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</si>
  <si>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</si>
  <si>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</si>
  <si>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</si>
  <si>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</si>
  <si>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</si>
  <si>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</si>
  <si>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</si>
  <si>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</si>
  <si>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</si>
  <si>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</si>
  <si>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</si>
  <si>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</si>
  <si>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</si>
  <si>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</si>
  <si>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</si>
  <si>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</si>
  <si>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</si>
  <si>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</si>
  <si>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</si>
  <si>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</si>
  <si>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</si>
  <si>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</si>
  <si>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</si>
  <si>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</si>
  <si>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</si>
  <si>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</si>
  <si>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</si>
  <si>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</si>
  <si>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</si>
  <si>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</si>
  <si>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</si>
  <si>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</si>
  <si>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</si>
  <si>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</si>
  <si>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</si>
  <si>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</si>
  <si>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</si>
  <si>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</si>
  <si>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</si>
  <si>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</si>
  <si>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</si>
  <si>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</si>
  <si>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</si>
  <si>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</si>
  <si>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</si>
  <si>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</si>
  <si>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</si>
  <si>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</si>
  <si>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</si>
  <si>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</si>
  <si>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</si>
  <si>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</si>
  <si>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</si>
  <si>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</si>
  <si>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</si>
  <si>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</si>
  <si>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</si>
  <si>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</si>
  <si>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</si>
  <si>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</si>
  <si>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</si>
  <si>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</si>
  <si>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</si>
  <si>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</si>
  <si>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</si>
  <si>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</si>
  <si>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</si>
  <si>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</si>
  <si>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</si>
  <si>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</si>
  <si>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</si>
  <si>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</si>
  <si>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</si>
  <si>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</si>
  <si>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</si>
  <si>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</si>
  <si>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</si>
  <si>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</si>
  <si>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</si>
  <si>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</si>
  <si>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</si>
  <si>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</si>
  <si>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</si>
  <si>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</si>
  <si>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</si>
  <si>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</si>
  <si>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</si>
  <si>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</si>
  <si>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</si>
  <si>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</si>
  <si>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</si>
  <si>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</si>
  <si>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</si>
  <si>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</si>
  <si>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</si>
  <si>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</si>
  <si>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</si>
  <si>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</si>
  <si>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</si>
  <si>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</si>
  <si>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</si>
  <si>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</si>
  <si>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</si>
  <si>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</si>
  <si>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</si>
  <si>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</si>
  <si>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</si>
  <si>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</si>
  <si>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</si>
  <si>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</si>
  <si>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</si>
  <si>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</si>
  <si>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</si>
  <si>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</si>
  <si>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</si>
  <si>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</si>
  <si>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</si>
  <si>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</si>
  <si>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</si>
  <si>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</si>
  <si>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</si>
  <si>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</si>
  <si>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</si>
  <si>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</si>
  <si>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</si>
  <si>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</si>
  <si>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</si>
  <si>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</si>
  <si>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</si>
  <si>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</si>
  <si>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</si>
  <si>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</si>
  <si>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</si>
  <si>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</si>
  <si>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</si>
  <si>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</si>
  <si>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</si>
  <si>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</si>
  <si>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</si>
  <si>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</si>
  <si>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</si>
  <si>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</si>
  <si>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</si>
  <si>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</si>
  <si>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</si>
  <si>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</si>
  <si>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</si>
  <si>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</si>
  <si>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</si>
  <si>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</si>
  <si>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</si>
  <si>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</si>
  <si>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</si>
  <si>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</si>
  <si>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</si>
  <si>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</si>
  <si>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</si>
  <si>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</si>
  <si>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</si>
  <si>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</si>
  <si>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</si>
  <si>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</si>
  <si>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</si>
  <si>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</si>
  <si>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</si>
  <si>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</si>
  <si>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</si>
  <si>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</si>
  <si>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</si>
  <si>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</si>
  <si>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</si>
  <si>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</si>
  <si>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</si>
  <si>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</si>
  <si>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</si>
  <si>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</si>
  <si>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</si>
  <si>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</si>
  <si>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</si>
  <si>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</si>
  <si>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</si>
  <si>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</si>
  <si>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</si>
  <si>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</si>
  <si>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</si>
  <si>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</si>
  <si>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</si>
  <si>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</si>
  <si>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</si>
  <si>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</si>
  <si>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</si>
  <si>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</si>
  <si>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</si>
  <si>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</si>
  <si>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</si>
  <si>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</si>
  <si>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</si>
  <si>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</si>
  <si>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</si>
  <si>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</si>
  <si>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</si>
  <si>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</si>
  <si>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</si>
  <si>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</si>
  <si>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</si>
  <si>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</si>
  <si>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</si>
  <si>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</si>
  <si>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</si>
  <si>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</si>
  <si>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</si>
  <si>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</si>
  <si>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</si>
  <si>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</si>
  <si>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</si>
  <si>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</si>
  <si>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</si>
  <si>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</si>
  <si>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</si>
  <si>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</si>
  <si>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</si>
  <si>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</si>
  <si>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</si>
  <si>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</si>
  <si>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</si>
  <si>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</si>
  <si>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</si>
  <si>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</si>
  <si>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</si>
  <si>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</si>
  <si>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</si>
  <si>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</si>
  <si>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</si>
  <si>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</si>
  <si>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</si>
  <si>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</si>
  <si>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</si>
  <si>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</si>
  <si>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</si>
  <si>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</si>
  <si>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</si>
  <si>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</si>
  <si>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</si>
  <si>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</si>
  <si>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</si>
  <si>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</si>
  <si>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</si>
  <si>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</si>
  <si>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</si>
  <si>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</si>
  <si>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</si>
  <si>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</si>
  <si>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</si>
  <si>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</si>
  <si>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</si>
  <si>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</si>
  <si>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</si>
  <si>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</si>
  <si>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</si>
  <si>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</si>
  <si>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</si>
  <si>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</si>
  <si>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</si>
  <si>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</si>
  <si>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</si>
  <si>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</si>
  <si>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</si>
  <si>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</si>
  <si>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</si>
  <si>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</si>
  <si>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</si>
  <si>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</si>
  <si>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</si>
  <si>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</si>
  <si>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</si>
  <si>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</si>
  <si>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</si>
  <si>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</si>
  <si>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</si>
  <si>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</si>
  <si>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</si>
  <si>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</si>
  <si>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</si>
  <si>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</si>
  <si>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</si>
  <si>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</si>
  <si>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</si>
  <si>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</si>
  <si>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</si>
  <si>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</si>
  <si>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</si>
  <si>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</si>
  <si>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</si>
  <si>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</si>
  <si>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</si>
  <si>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</si>
  <si>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</si>
  <si>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</si>
  <si>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</si>
  <si>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</si>
  <si>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</si>
  <si>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</si>
  <si>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</si>
  <si>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</si>
  <si>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</si>
  <si>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</si>
  <si>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</si>
  <si>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</si>
  <si>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</si>
  <si>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</si>
  <si>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</si>
  <si>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</si>
  <si>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</si>
  <si>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</si>
  <si>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</si>
  <si>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</si>
  <si>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</si>
  <si>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</si>
  <si>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</si>
  <si>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</si>
  <si>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</si>
  <si>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</si>
  <si>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</si>
  <si>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</si>
  <si>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</si>
  <si>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</si>
  <si>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</si>
  <si>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</si>
  <si>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</si>
  <si>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</si>
  <si>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</si>
  <si>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</si>
  <si>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</si>
  <si>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</si>
  <si>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</si>
  <si>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</si>
  <si>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</si>
  <si>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</si>
  <si>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</si>
  <si>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</si>
  <si>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</si>
  <si>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</si>
  <si>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</si>
  <si>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</si>
  <si>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</si>
  <si>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</si>
  <si>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</si>
  <si>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</si>
  <si>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</si>
  <si>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</si>
  <si>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</si>
  <si>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</si>
  <si>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</si>
  <si>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</si>
  <si>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</si>
  <si>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</si>
  <si>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</si>
  <si>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</si>
  <si>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</si>
  <si>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</si>
  <si>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</si>
  <si>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</si>
  <si>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</si>
  <si>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</si>
  <si>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</si>
  <si>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</si>
  <si>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</si>
  <si>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</si>
  <si>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</si>
  <si>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</si>
  <si>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</si>
  <si>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</si>
  <si>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</si>
  <si>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</si>
  <si>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</si>
  <si>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</si>
  <si>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</si>
  <si>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</si>
  <si>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</si>
  <si>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</si>
  <si>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</si>
  <si>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</si>
  <si>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</si>
  <si>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</si>
  <si>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</si>
  <si>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</si>
  <si>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</si>
  <si>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</si>
  <si>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</si>
  <si>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</si>
  <si>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</si>
  <si>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</si>
  <si>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</si>
  <si>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</si>
  <si>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</si>
  <si>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</si>
  <si>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</si>
  <si>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</si>
  <si>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</si>
  <si>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</si>
  <si>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</si>
  <si>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</si>
  <si>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</si>
  <si>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</si>
  <si>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</si>
  <si>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</si>
  <si>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</si>
  <si>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</si>
  <si>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</si>
  <si>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</si>
  <si>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</si>
  <si>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</si>
  <si>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</si>
  <si>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</si>
  <si>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</si>
  <si>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</si>
  <si>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</si>
  <si>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</si>
  <si>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</si>
  <si>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</si>
  <si>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</si>
  <si>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</si>
  <si>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</si>
  <si>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</si>
  <si>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</si>
  <si>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</si>
  <si>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</si>
  <si>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</si>
  <si>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</si>
  <si>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</si>
  <si>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</si>
  <si>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</si>
  <si>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</si>
  <si>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</si>
  <si>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</si>
  <si>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</si>
  <si>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</si>
  <si>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</si>
  <si>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</si>
  <si>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</si>
  <si>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</si>
  <si>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</si>
  <si>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</si>
  <si>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</si>
  <si>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</si>
  <si>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</si>
  <si>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</si>
  <si>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</si>
  <si>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</si>
  <si>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</si>
  <si>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</si>
  <si>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</si>
  <si>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</si>
  <si>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</si>
  <si>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</si>
  <si>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</si>
  <si>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</si>
  <si>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</si>
  <si>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</si>
  <si>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</si>
  <si>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</si>
  <si>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</si>
  <si>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</si>
  <si>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</si>
  <si>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</si>
  <si>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</si>
  <si>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</si>
  <si>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</si>
  <si>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</si>
  <si>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</si>
  <si>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</si>
  <si>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</si>
  <si>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</si>
  <si>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</si>
  <si>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</si>
  <si>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</si>
  <si>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</si>
  <si>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</si>
  <si>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</si>
  <si>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</si>
  <si>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</si>
  <si>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</si>
  <si>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</si>
  <si>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</si>
  <si>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</si>
  <si>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</si>
  <si>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</si>
  <si>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</si>
  <si>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</si>
  <si>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</si>
  <si>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</si>
  <si>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</si>
  <si>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</si>
  <si>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</si>
  <si>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</si>
  <si>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</si>
  <si>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</si>
  <si>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</si>
  <si>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</si>
  <si>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</si>
  <si>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</si>
  <si>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</si>
  <si>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</si>
  <si>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</si>
  <si>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</si>
  <si>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</si>
  <si>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</si>
  <si>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</si>
  <si>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</si>
  <si>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</si>
  <si>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</si>
  <si>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</si>
  <si>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</si>
  <si>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</si>
  <si>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</si>
  <si>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</si>
  <si>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</si>
  <si>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</si>
  <si>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</si>
  <si>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</si>
  <si>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</si>
  <si>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</si>
  <si>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</si>
  <si>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</si>
  <si>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</si>
  <si>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</si>
  <si>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</si>
  <si>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</si>
  <si>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</si>
  <si>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</si>
  <si>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</si>
  <si>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</si>
  <si>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</si>
  <si>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</si>
  <si>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</si>
  <si>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</si>
  <si>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</si>
  <si>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</si>
  <si>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</si>
  <si>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</si>
  <si>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</si>
  <si>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</si>
  <si>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</si>
  <si>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</si>
  <si>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</si>
  <si>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</si>
  <si>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</si>
  <si>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</si>
  <si>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</si>
  <si>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</si>
  <si>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</si>
  <si>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</si>
  <si>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</si>
  <si>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</si>
  <si>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</si>
  <si>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</si>
  <si>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</si>
  <si>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</si>
  <si>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</si>
  <si>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</si>
  <si>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</si>
  <si>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</si>
  <si>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</si>
  <si>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</si>
  <si>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</si>
  <si>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</si>
  <si>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</si>
  <si>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</si>
  <si>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</si>
  <si>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</si>
  <si>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</si>
  <si>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</si>
  <si>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</si>
  <si>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</si>
  <si>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</si>
  <si>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</si>
  <si>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</si>
  <si>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</si>
  <si>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</si>
  <si>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</si>
  <si>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</si>
  <si>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</si>
  <si>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</si>
  <si>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</si>
  <si>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</si>
  <si>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</si>
  <si>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</si>
  <si>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</si>
  <si>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</si>
  <si>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</si>
  <si>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</si>
  <si>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</si>
  <si>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</si>
  <si>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</si>
  <si>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</si>
  <si>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</si>
  <si>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</si>
  <si>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</si>
  <si>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</si>
  <si>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</si>
  <si>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</si>
  <si>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</si>
  <si>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</si>
  <si>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</si>
  <si>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</si>
  <si>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</si>
  <si>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</si>
  <si>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</si>
  <si>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</si>
  <si>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</si>
  <si>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</si>
  <si>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</si>
  <si>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</si>
  <si>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</si>
  <si>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</si>
  <si>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</si>
  <si>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</si>
  <si>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</si>
  <si>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</si>
  <si>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</si>
  <si>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</si>
  <si>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</si>
  <si>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</si>
  <si>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</si>
  <si>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</si>
  <si>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</si>
  <si>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</si>
  <si>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</si>
  <si>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</si>
  <si>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</si>
  <si>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</si>
  <si>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</si>
  <si>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</si>
  <si>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</si>
  <si>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</si>
  <si>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</si>
  <si>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</si>
  <si>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</si>
  <si>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</si>
  <si>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</si>
  <si>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</si>
  <si>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</si>
  <si>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</si>
  <si>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</si>
  <si>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</si>
  <si>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</si>
  <si>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</si>
  <si>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</si>
  <si>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</si>
  <si>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</si>
  <si>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</si>
  <si>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</si>
  <si>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</si>
  <si>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</si>
  <si>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</si>
  <si>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</si>
  <si>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</si>
  <si>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</si>
  <si>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</si>
  <si>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</si>
  <si>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</si>
  <si>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</si>
  <si>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</si>
  <si>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</si>
  <si>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</si>
  <si>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</si>
  <si>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</si>
  <si>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</si>
  <si>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</si>
  <si>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</si>
  <si>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</si>
  <si>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</si>
  <si>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</si>
  <si>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</si>
  <si>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</si>
  <si>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</si>
  <si>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</si>
  <si>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</si>
  <si>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</si>
  <si>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</si>
  <si>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</si>
  <si>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</si>
  <si>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</si>
  <si>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</si>
  <si>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</si>
  <si>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</si>
  <si>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</si>
  <si>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</si>
  <si>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</si>
  <si>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</si>
  <si>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</si>
  <si>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</si>
  <si>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</si>
  <si>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</si>
  <si>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</si>
  <si>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</si>
  <si>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</si>
  <si>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</si>
  <si>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</si>
  <si>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</si>
  <si>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</si>
  <si>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</si>
  <si>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</si>
  <si>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</si>
  <si>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</si>
  <si>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</si>
  <si>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</si>
  <si>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</si>
  <si>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</si>
  <si>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</si>
  <si>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</si>
  <si>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</si>
  <si>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</si>
  <si>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</si>
  <si>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</si>
  <si>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</si>
  <si>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</si>
  <si>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</si>
  <si>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</si>
  <si>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</si>
  <si>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</si>
  <si>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</si>
  <si>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</si>
  <si>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</si>
  <si>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</si>
  <si>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</si>
  <si>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</si>
  <si>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</si>
  <si>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</si>
  <si>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</si>
  <si>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</si>
  <si>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</si>
  <si>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</si>
  <si>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</si>
  <si>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</si>
  <si>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</si>
  <si>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</si>
  <si>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</si>
  <si>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</si>
  <si>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</si>
  <si>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</si>
  <si>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</si>
  <si>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</si>
  <si>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</si>
  <si>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</si>
  <si>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</si>
  <si>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</si>
  <si>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</si>
  <si>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</si>
  <si>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</si>
  <si>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</si>
  <si>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</si>
  <si>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</si>
  <si>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</si>
  <si>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</si>
  <si>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</si>
  <si>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</si>
  <si>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</si>
  <si>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</si>
  <si>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</si>
  <si>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</si>
  <si>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</si>
  <si>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</si>
  <si>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</si>
  <si>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</si>
  <si>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</si>
  <si>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</si>
  <si>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</si>
  <si>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</si>
  <si>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</si>
  <si>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</si>
  <si>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</si>
  <si>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</si>
  <si>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</si>
  <si>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</si>
  <si>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</si>
  <si>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</si>
  <si>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</si>
  <si>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</si>
  <si>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</si>
  <si>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</si>
  <si>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</si>
  <si>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</si>
  <si>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</si>
  <si>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</si>
  <si>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</si>
  <si>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</si>
  <si>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</si>
  <si>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</si>
  <si>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</si>
  <si>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</si>
  <si>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</si>
  <si>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</si>
  <si>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</si>
  <si>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</si>
  <si>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</si>
  <si>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</si>
  <si>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</si>
  <si>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</si>
  <si>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</si>
  <si>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</si>
  <si>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</si>
  <si>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</si>
  <si>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</si>
  <si>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</si>
  <si>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</si>
  <si>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</si>
  <si>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</si>
  <si>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</si>
  <si>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</si>
  <si>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</si>
  <si>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</si>
  <si>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</si>
  <si>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</si>
  <si>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</si>
  <si>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</si>
  <si>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</si>
  <si>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</si>
  <si>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</si>
  <si>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</si>
  <si>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</si>
  <si>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</si>
  <si>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</si>
  <si>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</si>
  <si>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</si>
  <si>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</si>
  <si>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</si>
  <si>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</si>
  <si>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</si>
  <si>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</si>
  <si>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</si>
  <si>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</si>
  <si>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</si>
  <si>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</si>
  <si>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</si>
  <si>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</si>
  <si>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</si>
  <si>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</si>
  <si>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</si>
  <si>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</si>
  <si>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</si>
  <si>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</si>
  <si>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</si>
  <si>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</si>
  <si>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</si>
  <si>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</si>
  <si>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</si>
  <si>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</si>
  <si>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</si>
  <si>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</si>
  <si>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</si>
  <si>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</si>
  <si>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</si>
  <si>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</si>
  <si>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</si>
  <si>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</si>
  <si>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</si>
  <si>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</si>
  <si>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</si>
  <si>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</si>
  <si>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</si>
  <si>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</si>
  <si>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</si>
  <si>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</si>
  <si>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</si>
  <si>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</si>
  <si>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</si>
  <si>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</si>
  <si>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</si>
  <si>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</si>
  <si>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</si>
  <si>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</si>
  <si>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</si>
  <si>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</si>
  <si>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</si>
  <si>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</si>
  <si>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</si>
  <si>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</si>
  <si>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</si>
  <si>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</si>
  <si>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</si>
  <si>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</si>
  <si>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</si>
  <si>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</si>
  <si>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</si>
  <si>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</si>
  <si>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</si>
  <si>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</si>
  <si>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</si>
  <si>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</si>
  <si>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</si>
  <si>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</si>
  <si>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</si>
  <si>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</si>
  <si>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</si>
  <si>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</si>
  <si>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</si>
  <si>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</si>
  <si>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</si>
  <si>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</si>
  <si>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</si>
  <si>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</si>
  <si>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</si>
  <si>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</si>
  <si>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</si>
  <si>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</si>
  <si>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</si>
  <si>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</si>
  <si>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</si>
  <si>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</si>
  <si>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</si>
  <si>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</si>
  <si>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</si>
  <si>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</si>
  <si>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</si>
  <si>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</si>
  <si>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</si>
  <si>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</si>
  <si>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</si>
  <si>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</si>
  <si>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</si>
  <si>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</si>
  <si>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</si>
  <si>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</si>
  <si>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</si>
  <si>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</si>
  <si>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</si>
  <si>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</si>
  <si>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</si>
  <si>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</si>
  <si>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</si>
  <si>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</si>
  <si>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</si>
  <si>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</si>
  <si>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</si>
  <si>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</si>
  <si>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</si>
  <si>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</si>
  <si>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</si>
  <si>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</si>
  <si>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</si>
  <si>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</si>
  <si>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</si>
  <si>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</si>
  <si>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</si>
  <si>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</si>
  <si>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</si>
  <si>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</si>
  <si>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</si>
  <si>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</si>
  <si>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</si>
  <si>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</si>
  <si>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</si>
  <si>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</si>
  <si>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</si>
  <si>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</si>
  <si>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</si>
  <si>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</si>
  <si>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</si>
  <si>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</si>
  <si>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</si>
  <si>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</si>
  <si>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</si>
  <si>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</si>
  <si>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</si>
  <si>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</si>
  <si>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</si>
  <si>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</si>
  <si>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</si>
  <si>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</si>
  <si>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</si>
  <si>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</si>
  <si>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</si>
  <si>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</si>
  <si>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</si>
  <si>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</si>
  <si>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</si>
  <si>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</si>
  <si>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</si>
  <si>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</si>
  <si>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</si>
  <si>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</si>
  <si>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</si>
  <si>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</si>
  <si>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</si>
  <si>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</si>
  <si>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</si>
  <si>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</si>
  <si>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</si>
  <si>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</si>
  <si>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</si>
  <si>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</si>
  <si>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</si>
  <si>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</si>
  <si>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</si>
  <si>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</si>
  <si>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</si>
  <si>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</si>
  <si>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</si>
  <si>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</si>
  <si>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</si>
  <si>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</si>
  <si>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</si>
  <si>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</si>
  <si>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</si>
  <si>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</si>
  <si>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</si>
  <si>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</si>
  <si>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</si>
  <si>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</si>
  <si>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</si>
  <si>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</si>
  <si>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</si>
  <si>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</si>
  <si>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</si>
  <si>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</si>
  <si>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</si>
  <si>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</si>
  <si>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</si>
  <si>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</si>
  <si>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</si>
  <si>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</si>
  <si>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</si>
  <si>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</si>
  <si>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</si>
  <si>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</si>
  <si>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</si>
  <si>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</si>
  <si>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</si>
  <si>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</si>
  <si>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</si>
  <si>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</si>
  <si>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</si>
  <si>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</si>
  <si>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</si>
  <si>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</si>
  <si>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</si>
  <si>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</si>
  <si>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</si>
  <si>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</si>
  <si>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</si>
  <si>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</si>
  <si>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</si>
  <si>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</si>
  <si>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</si>
  <si>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</si>
  <si>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</si>
  <si>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</si>
  <si>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</si>
  <si>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</si>
  <si>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</si>
  <si>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</si>
  <si>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</si>
  <si>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</si>
  <si>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</si>
  <si>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</si>
  <si>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</si>
  <si>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</si>
  <si>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</si>
  <si>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</si>
  <si>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</si>
  <si>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</si>
  <si>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</si>
  <si>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</si>
  <si>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</si>
  <si>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</si>
  <si>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</si>
  <si>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</si>
  <si>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</si>
  <si>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</si>
  <si>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</si>
  <si>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</si>
  <si>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</si>
  <si>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</si>
  <si>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</si>
  <si>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</si>
  <si>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</si>
  <si>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</si>
  <si>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</si>
  <si>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</si>
  <si>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</si>
  <si>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</si>
  <si>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</si>
  <si>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</si>
  <si>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</si>
  <si>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</si>
  <si>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</si>
  <si>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</si>
  <si>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</si>
  <si>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</si>
  <si>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</si>
  <si>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</si>
  <si>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</si>
  <si>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</si>
  <si>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</si>
  <si>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</si>
  <si>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</si>
  <si>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</si>
  <si>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</si>
  <si>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</si>
  <si>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</si>
  <si>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</si>
  <si>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</si>
  <si>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</si>
  <si>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</si>
  <si>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</si>
  <si>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</si>
  <si>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</si>
  <si>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</si>
  <si>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</si>
  <si>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</si>
  <si>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</si>
  <si>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</si>
  <si>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</si>
  <si>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</si>
  <si>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</si>
  <si>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</si>
  <si>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</si>
  <si>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</si>
  <si>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</si>
  <si>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</si>
  <si>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</si>
  <si>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</si>
  <si>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</si>
  <si>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</si>
  <si>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</si>
  <si>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</si>
  <si>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</si>
  <si>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</si>
  <si>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</si>
  <si>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</si>
  <si>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</si>
  <si>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</si>
  <si>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</si>
  <si>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</si>
  <si>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</si>
  <si>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</si>
  <si>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</si>
  <si>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</si>
  <si>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</si>
  <si>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</si>
  <si>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</si>
  <si>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</si>
  <si>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</si>
  <si>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</si>
  <si>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</si>
  <si>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</si>
  <si>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</si>
  <si>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</si>
  <si>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</si>
  <si>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</si>
  <si>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</si>
  <si>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</si>
  <si>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</si>
  <si>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</si>
  <si>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</si>
  <si>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</si>
  <si>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</si>
  <si>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</si>
  <si>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</si>
  <si>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</si>
  <si>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</si>
  <si>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</si>
  <si>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</si>
  <si>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</si>
  <si>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</si>
  <si>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</si>
  <si>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</si>
  <si>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</si>
  <si>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</si>
  <si>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</si>
  <si>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</si>
  <si>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</si>
  <si>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</si>
  <si>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</si>
  <si>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</si>
  <si>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</si>
  <si>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</si>
  <si>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</si>
  <si>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</si>
  <si>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</si>
  <si>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</si>
  <si>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</si>
  <si>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</si>
  <si>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</si>
  <si>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</si>
  <si>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</si>
  <si>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</si>
  <si>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</si>
  <si>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</si>
  <si>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</si>
  <si>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</si>
  <si>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</si>
  <si>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</si>
  <si>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</si>
  <si>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</si>
  <si>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</si>
  <si>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</si>
  <si>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</si>
  <si>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</si>
  <si>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</si>
  <si>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</si>
  <si>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</si>
  <si>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</si>
  <si>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</si>
  <si>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</si>
  <si>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</si>
  <si>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</si>
  <si>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</si>
  <si>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</si>
  <si>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</si>
  <si>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</si>
  <si>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</si>
  <si>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</si>
  <si>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</si>
  <si>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</si>
  <si>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</si>
  <si>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</si>
  <si>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</si>
  <si>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</si>
  <si>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</si>
  <si>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</si>
  <si>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</si>
  <si>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</si>
  <si>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</si>
  <si>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</si>
  <si>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</si>
  <si>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</si>
  <si>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</si>
  <si>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</si>
  <si>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</si>
  <si>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</si>
  <si>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</si>
  <si>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</si>
  <si>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</si>
  <si>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</si>
  <si>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</si>
  <si>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</si>
  <si>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</si>
  <si>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</si>
  <si>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</si>
  <si>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</si>
  <si>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</si>
  <si>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</si>
  <si>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</si>
  <si>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</si>
  <si>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</si>
  <si>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</si>
  <si>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</si>
  <si>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</si>
  <si>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</si>
  <si>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</si>
  <si>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</si>
  <si>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</si>
  <si>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</si>
  <si>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</si>
  <si>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</si>
  <si>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</si>
  <si>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</si>
  <si>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</si>
  <si>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</si>
  <si>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</si>
  <si>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</si>
  <si>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</si>
  <si>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</si>
  <si>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</si>
  <si>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</si>
  <si>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</si>
  <si>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</si>
  <si>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</si>
  <si>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</si>
  <si>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</si>
  <si>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</si>
  <si>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</si>
  <si>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</si>
  <si>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</si>
  <si>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</si>
  <si>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</si>
  <si>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</si>
  <si>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</si>
  <si>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</si>
  <si>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</si>
  <si>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</si>
  <si>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</si>
  <si>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</si>
  <si>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</si>
  <si>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</si>
  <si>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</si>
  <si>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</si>
  <si>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</si>
  <si>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</si>
  <si>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</si>
  <si>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</si>
  <si>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</si>
  <si>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</si>
  <si>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</si>
  <si>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</si>
  <si>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</si>
  <si>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</si>
  <si>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</si>
  <si>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</si>
  <si>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</si>
  <si>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</si>
  <si>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</si>
  <si>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</si>
  <si>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</si>
  <si>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</si>
  <si>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</si>
  <si>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</si>
  <si>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</si>
  <si>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</si>
  <si>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</si>
  <si>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</si>
  <si>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</si>
  <si>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</si>
  <si>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</si>
  <si>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</si>
  <si>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</si>
  <si>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</si>
  <si>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</si>
  <si>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</si>
  <si>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</si>
  <si>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</si>
  <si>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</si>
  <si>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</si>
  <si>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</si>
  <si>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</si>
  <si>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</si>
  <si>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</si>
  <si>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</si>
  <si>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</si>
  <si>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</si>
  <si>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</si>
  <si>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</si>
  <si>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</si>
  <si>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</si>
  <si>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</si>
  <si>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</si>
  <si>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</si>
  <si>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</si>
  <si>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</si>
  <si>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</si>
  <si>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</si>
  <si>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</si>
  <si>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</si>
  <si>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</si>
  <si>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</si>
  <si>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</si>
  <si>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</si>
  <si>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</si>
  <si>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</si>
  <si>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</si>
  <si>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</si>
  <si>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</si>
  <si>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</si>
  <si>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</si>
  <si>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</si>
  <si>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</si>
  <si>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</si>
  <si>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</si>
  <si>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</si>
  <si>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</si>
  <si>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</si>
  <si>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</si>
  <si>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</si>
  <si>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</si>
  <si>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</si>
  <si>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</si>
  <si>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</si>
  <si>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</si>
  <si>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</si>
  <si>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</si>
  <si>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</si>
  <si>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</si>
  <si>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</si>
  <si>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</si>
  <si>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</si>
  <si>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</si>
  <si>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</si>
  <si>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</si>
  <si>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</si>
  <si>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</si>
  <si>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</si>
  <si>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</si>
  <si>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</si>
  <si>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</si>
  <si>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</si>
  <si>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</si>
  <si>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</si>
  <si>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</si>
  <si>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</si>
  <si>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</si>
  <si>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</si>
  <si>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</si>
  <si>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</si>
  <si>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</si>
  <si>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</si>
  <si>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</si>
  <si>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</si>
  <si>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</si>
  <si>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</si>
  <si>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</si>
  <si>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</si>
  <si>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</si>
  <si>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</si>
  <si>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</si>
  <si>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</si>
  <si>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</si>
  <si>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</si>
  <si>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</si>
  <si>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</si>
  <si>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</si>
  <si>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</si>
  <si>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</si>
  <si>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</si>
  <si>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</si>
  <si>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</si>
  <si>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</si>
  <si>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</si>
  <si>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</si>
  <si>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</si>
  <si>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</si>
  <si>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</si>
  <si>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</si>
  <si>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</si>
  <si>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</si>
  <si>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</si>
  <si>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</si>
  <si>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</si>
  <si>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</si>
  <si>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</si>
  <si>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</si>
  <si>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</si>
  <si>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</si>
  <si>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</si>
  <si>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</si>
  <si>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</si>
  <si>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</si>
  <si>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</si>
  <si>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</si>
  <si>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</si>
  <si>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</si>
  <si>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</si>
  <si>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</si>
  <si>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</si>
  <si>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</si>
  <si>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</si>
  <si>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</si>
  <si>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</si>
  <si>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</si>
  <si>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</si>
  <si>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</si>
  <si>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</si>
  <si>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</si>
  <si>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</si>
  <si>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</si>
  <si>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</si>
  <si>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</si>
  <si>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</si>
  <si>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</si>
  <si>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</si>
  <si>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</si>
  <si>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</si>
  <si>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</si>
  <si>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</si>
  <si>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</si>
  <si>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</si>
  <si>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</si>
  <si>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</si>
  <si>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</si>
  <si>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</si>
  <si>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</si>
  <si>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</si>
  <si>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</si>
  <si>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</si>
  <si>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</si>
  <si>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</si>
  <si>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</si>
  <si>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</si>
  <si>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</si>
  <si>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</si>
  <si>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</si>
  <si>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</si>
  <si>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</si>
  <si>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</si>
  <si>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</si>
  <si>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</si>
  <si>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</si>
  <si>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</si>
  <si>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</si>
  <si>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</si>
  <si>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</si>
  <si>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</si>
  <si>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</si>
  <si>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</si>
  <si>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</si>
  <si>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</si>
  <si>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</si>
  <si>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</si>
  <si>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</si>
  <si>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</si>
  <si>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</si>
  <si>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</si>
  <si>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</si>
  <si>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</si>
  <si>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</si>
  <si>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</si>
  <si>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</si>
  <si>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</si>
  <si>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</si>
  <si>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</si>
  <si>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</si>
  <si>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</si>
  <si>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</si>
  <si>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</si>
  <si>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</si>
  <si>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</si>
  <si>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</si>
  <si>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</si>
  <si>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</si>
  <si>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</si>
  <si>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</si>
  <si>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</si>
  <si>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</si>
  <si>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</si>
  <si>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</si>
  <si>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</si>
  <si>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</si>
  <si>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</si>
  <si>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</si>
  <si>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</si>
  <si>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</si>
  <si>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</si>
  <si>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</si>
  <si>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</si>
  <si>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</si>
  <si>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</si>
  <si>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</si>
  <si>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</si>
  <si>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</si>
  <si>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</si>
  <si>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</si>
  <si>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</si>
  <si>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</si>
  <si>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</si>
  <si>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</si>
  <si>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</si>
  <si>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</si>
  <si>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</si>
  <si>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</si>
  <si>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</si>
  <si>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</si>
  <si>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</si>
  <si>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</si>
  <si>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</si>
  <si>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</si>
  <si>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</si>
  <si>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</si>
  <si>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</si>
  <si>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</si>
  <si>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</si>
  <si>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</si>
  <si>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</si>
  <si>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</si>
  <si>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</si>
  <si>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</si>
  <si>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</si>
  <si>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</si>
  <si>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</si>
  <si>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</si>
  <si>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</si>
  <si>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</si>
  <si>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</si>
  <si>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</si>
  <si>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</si>
  <si>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</si>
  <si>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</si>
  <si>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</si>
  <si>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</si>
  <si>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</si>
  <si>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</si>
  <si>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</si>
  <si>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</si>
  <si>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</si>
  <si>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</si>
  <si>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</si>
  <si>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</si>
  <si>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</si>
  <si>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</si>
  <si>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</si>
  <si>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</si>
  <si>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</si>
  <si>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</si>
  <si>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</si>
  <si>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</si>
  <si>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</si>
  <si>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</si>
  <si>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</si>
  <si>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</si>
  <si>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</si>
  <si>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</si>
  <si>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</si>
  <si>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</si>
  <si>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</si>
  <si>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</si>
  <si>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</si>
  <si>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</si>
  <si>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</si>
  <si>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</si>
  <si>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</si>
  <si>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</si>
  <si>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</si>
  <si>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</si>
  <si>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</si>
  <si>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</si>
  <si>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</si>
  <si>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</si>
  <si>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</si>
  <si>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</si>
  <si>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</si>
  <si>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</si>
  <si>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</si>
  <si>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</si>
  <si>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</si>
  <si>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</si>
  <si>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</si>
  <si>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</si>
  <si>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</si>
  <si>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</si>
  <si>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</si>
  <si>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</si>
  <si>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</si>
  <si>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</si>
  <si>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</si>
  <si>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</si>
  <si>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</si>
  <si>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</si>
  <si>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</si>
  <si>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</si>
  <si>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</si>
  <si>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</si>
  <si>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</si>
  <si>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</si>
  <si>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</si>
  <si>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</si>
  <si>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</si>
  <si>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</si>
  <si>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</si>
  <si>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</si>
  <si>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</si>
  <si>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</si>
  <si>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</si>
  <si>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</si>
  <si>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</si>
  <si>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</si>
  <si>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</si>
  <si>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</si>
  <si>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</si>
  <si>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</si>
  <si>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</si>
  <si>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</si>
  <si>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</si>
  <si>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</si>
  <si>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</si>
  <si>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</si>
  <si>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</si>
  <si>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</si>
  <si>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</si>
  <si>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</si>
  <si>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</si>
  <si>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</si>
  <si>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</si>
  <si>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</si>
  <si>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</si>
  <si>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</si>
  <si>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</si>
  <si>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</si>
  <si>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</si>
  <si>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</si>
  <si>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</si>
  <si>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</si>
  <si>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</si>
  <si>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</si>
  <si>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</si>
  <si>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</si>
  <si>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</si>
  <si>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</si>
  <si>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</si>
  <si>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</si>
  <si>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</si>
  <si>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</si>
  <si>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</si>
  <si>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</si>
  <si>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</si>
  <si>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</si>
  <si>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</si>
  <si>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</si>
  <si>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</si>
  <si>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</si>
  <si>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</si>
  <si>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</si>
  <si>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</si>
  <si>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</si>
  <si>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</si>
  <si>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</si>
  <si>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</si>
  <si>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</si>
  <si>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</si>
  <si>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</si>
  <si>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</si>
  <si>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</si>
  <si>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</si>
  <si>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</si>
  <si>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</si>
  <si>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</si>
  <si>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</si>
  <si>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</si>
  <si>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</si>
  <si>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</si>
  <si>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</si>
  <si>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</si>
  <si>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</si>
  <si>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</si>
  <si>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</si>
  <si>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</si>
  <si>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</si>
  <si>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</si>
  <si>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</si>
  <si>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</si>
  <si>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</si>
  <si>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</si>
  <si>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</si>
  <si>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</si>
  <si>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</si>
  <si>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</si>
  <si>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</si>
  <si>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</si>
  <si>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</si>
  <si>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</si>
  <si>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</si>
  <si>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</si>
  <si>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</si>
  <si>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</si>
  <si>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</si>
  <si>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</si>
  <si>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</si>
  <si>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</si>
  <si>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</si>
  <si>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</si>
  <si>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</si>
  <si>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</si>
  <si>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</si>
  <si>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</si>
  <si>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</si>
  <si>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</si>
  <si>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</si>
  <si>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</si>
  <si>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</si>
  <si>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</si>
  <si>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</si>
  <si>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</si>
  <si>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</si>
  <si>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</si>
  <si>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</si>
  <si>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</si>
  <si>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</si>
  <si>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</si>
  <si>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</si>
  <si>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</si>
  <si>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</si>
  <si>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</si>
  <si>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</si>
  <si>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</si>
  <si>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</si>
  <si>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</si>
  <si>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</si>
  <si>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</si>
  <si>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</si>
  <si>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</si>
  <si>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</si>
  <si>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</si>
  <si>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</si>
  <si>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</si>
  <si>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</si>
  <si>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</si>
  <si>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</si>
  <si>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</si>
  <si>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</si>
  <si>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</si>
  <si>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</si>
  <si>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</si>
  <si>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</si>
  <si>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</si>
  <si>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</si>
  <si>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</si>
  <si>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</si>
  <si>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</si>
  <si>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</si>
  <si>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</si>
  <si>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</si>
  <si>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</si>
  <si>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</si>
  <si>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</si>
  <si>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</si>
  <si>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</si>
  <si>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</si>
  <si>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</si>
  <si>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</si>
  <si>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</si>
  <si>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</si>
  <si>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</si>
  <si>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</si>
  <si>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</si>
  <si>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</si>
  <si>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</si>
  <si>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</si>
  <si>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</si>
  <si>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</si>
  <si>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</si>
  <si>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</si>
  <si>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</si>
  <si>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</si>
  <si>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</si>
  <si>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</si>
  <si>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</si>
  <si>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</si>
  <si>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</si>
  <si>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</si>
  <si>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</si>
  <si>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</si>
  <si>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</si>
  <si>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</si>
  <si>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</si>
  <si>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</si>
  <si>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</si>
  <si>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</si>
  <si>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</si>
  <si>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</si>
  <si>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</si>
  <si>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</si>
  <si>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</si>
  <si>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</si>
  <si>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</si>
  <si>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</si>
  <si>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</si>
  <si>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</si>
  <si>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</si>
  <si>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</si>
  <si>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</si>
  <si>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</si>
  <si>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</si>
  <si>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</si>
  <si>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</si>
  <si>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</si>
  <si>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</si>
  <si>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</si>
  <si>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</si>
  <si>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</si>
  <si>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</si>
  <si>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</si>
  <si>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</si>
  <si>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</si>
  <si>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</si>
  <si>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</si>
  <si>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</si>
  <si>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</si>
  <si>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</si>
  <si>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</si>
  <si>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</si>
  <si>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</si>
  <si>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</si>
  <si>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</si>
  <si>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</si>
  <si>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</si>
  <si>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</si>
  <si>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</si>
  <si>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</si>
  <si>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</si>
  <si>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</si>
  <si>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</si>
  <si>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</si>
  <si>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</si>
  <si>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</si>
  <si>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</si>
  <si>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</si>
  <si>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</si>
  <si>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</si>
  <si>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</si>
  <si>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</si>
  <si>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</si>
  <si>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</si>
  <si>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</si>
  <si>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</si>
  <si>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</si>
  <si>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</si>
  <si>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</si>
  <si>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</si>
  <si>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</si>
  <si>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</si>
  <si>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</si>
  <si>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</si>
  <si>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</si>
  <si>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</si>
  <si>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</si>
  <si>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</si>
  <si>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</si>
  <si>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</si>
  <si>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</si>
  <si>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</si>
  <si>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</si>
  <si>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</si>
  <si>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</si>
  <si>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</si>
  <si>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</si>
  <si>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</si>
  <si>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</si>
  <si>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</si>
  <si>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</si>
  <si>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</si>
  <si>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</si>
  <si>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</si>
  <si>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</si>
  <si>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</si>
  <si>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</si>
  <si>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</si>
  <si>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</si>
  <si>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</si>
  <si>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</si>
  <si>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</si>
  <si>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</si>
  <si>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</si>
  <si>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</si>
  <si>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</si>
  <si>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</si>
  <si>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</si>
  <si>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</si>
  <si>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</si>
  <si>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</si>
  <si>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</si>
  <si>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</si>
  <si>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</si>
  <si>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</si>
  <si>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</si>
  <si>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</si>
  <si>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</si>
  <si>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</si>
  <si>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</si>
  <si>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</si>
  <si>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</si>
  <si>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</si>
  <si>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</si>
  <si>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</si>
  <si>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</si>
  <si>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</si>
  <si>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</si>
  <si>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</si>
  <si>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</si>
  <si>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</si>
  <si>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</si>
  <si>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</si>
  <si>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</si>
  <si>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</si>
  <si>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</si>
  <si>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</si>
  <si>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</si>
  <si>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</si>
  <si>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</si>
  <si>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</si>
  <si>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001 2016</t>
  </si>
  <si>
    <t>002 2018</t>
  </si>
  <si>
    <t>INSTITUTO PEDAGÓGICO MARIA AUXILIADORA</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</si>
  <si>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</si>
  <si>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</si>
  <si>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</si>
  <si>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CLEOFE VILLA DE HERRERA</t>
  </si>
  <si>
    <t>Calle 21 A N° 17A 47</t>
  </si>
  <si>
    <t>fafep12@hotmail.com</t>
  </si>
  <si>
    <t>3016285015</t>
  </si>
  <si>
    <t>2021-68-90000013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</si>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</sst>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55" zoomScaleNormal="5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2686</v>
      </c>
      <c r="D15" s="35"/>
      <c r="E15" s="35"/>
      <c r="F15" s="5"/>
      <c r="G15" s="32" t="s">
        <v>1168</v>
      </c>
      <c r="H15" s="103" t="s">
        <v>887</v>
      </c>
      <c r="I15" s="32" t="s">
        <v>2624</v>
      </c>
      <c r="J15" s="108"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900937553</v>
      </c>
      <c r="C20" s="5"/>
      <c r="D20" s="73"/>
      <c r="E20" s="5"/>
      <c r="F20" s="5"/>
      <c r="G20" s="5"/>
      <c r="H20" s="186"/>
      <c r="I20" s="148" t="s">
        <v>887</v>
      </c>
      <c r="J20" s="149" t="s">
        <v>893</v>
      </c>
      <c r="K20" s="150">
        <v>858182880</v>
      </c>
      <c r="L20" s="151"/>
      <c r="M20" s="151">
        <v>44561</v>
      </c>
      <c r="N20" s="134">
        <f>+(M20-L20)/30</f>
        <v>1485.3666666666666</v>
      </c>
      <c r="O20" s="137"/>
      <c r="U20" s="133"/>
      <c r="V20" s="105">
        <f ca="1">NOW()</f>
        <v>44229.837837268518</v>
      </c>
      <c r="W20" s="105">
        <f ca="1">NOW()</f>
        <v>44229.837837268518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FAFEP, FUNDACIÓN DE AYUDA A FAMILIAS DE EXTREMA POBREZA</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2678</v>
      </c>
      <c r="C48" s="112" t="s">
        <v>32</v>
      </c>
      <c r="D48" s="120" t="s">
        <v>2676</v>
      </c>
      <c r="E48" s="176">
        <v>42461</v>
      </c>
      <c r="F48" s="176">
        <v>43753</v>
      </c>
      <c r="G48" s="159">
        <f>IF(AND(E48&lt;&gt;"",F48&lt;&gt;""),((F48-E48)/30),"")</f>
        <v>43.06666666666667</v>
      </c>
      <c r="H48" s="121" t="s">
        <v>2679</v>
      </c>
      <c r="I48" s="120" t="s">
        <v>711</v>
      </c>
      <c r="J48" s="120" t="s">
        <v>728</v>
      </c>
      <c r="K48" s="122">
        <v>29500000</v>
      </c>
      <c r="L48" s="115" t="s">
        <v>1148</v>
      </c>
      <c r="M48" s="117">
        <v>1</v>
      </c>
      <c r="N48" s="115" t="s">
        <v>2634</v>
      </c>
      <c r="O48" s="115" t="s">
        <v>26</v>
      </c>
      <c r="P48" s="78"/>
    </row>
    <row r="49" spans="1:16" s="6" customFormat="1" ht="24.75" customHeight="1" x14ac:dyDescent="0.25">
      <c r="A49" s="142">
        <v>2</v>
      </c>
      <c r="B49" s="121" t="s">
        <v>2678</v>
      </c>
      <c r="C49" s="112" t="s">
        <v>32</v>
      </c>
      <c r="D49" s="120" t="s">
        <v>2677</v>
      </c>
      <c r="E49" s="176">
        <v>43133</v>
      </c>
      <c r="F49" s="176">
        <v>43434</v>
      </c>
      <c r="G49" s="159">
        <f t="shared" ref="G49:G50" si="2">IF(AND(E49&lt;&gt;"",F49&lt;&gt;""),((F49-E49)/30),"")</f>
        <v>10.033333333333333</v>
      </c>
      <c r="H49" s="121" t="s">
        <v>2679</v>
      </c>
      <c r="I49" s="120" t="s">
        <v>711</v>
      </c>
      <c r="J49" s="120" t="s">
        <v>728</v>
      </c>
      <c r="K49" s="122">
        <v>8400000</v>
      </c>
      <c r="L49" s="115" t="s">
        <v>1148</v>
      </c>
      <c r="M49" s="117">
        <v>1</v>
      </c>
      <c r="N49" s="115" t="s">
        <v>2634</v>
      </c>
      <c r="O49" s="115" t="s">
        <v>26</v>
      </c>
      <c r="P49" s="78"/>
    </row>
    <row r="50" spans="1:16" s="6" customFormat="1" ht="24.75" customHeight="1" x14ac:dyDescent="0.25">
      <c r="A50" s="142">
        <v>3</v>
      </c>
      <c r="B50" s="111"/>
      <c r="C50" s="112"/>
      <c r="D50" s="110"/>
      <c r="E50" s="144"/>
      <c r="F50" s="144"/>
      <c r="G50" s="159" t="str">
        <f t="shared" si="2"/>
        <v/>
      </c>
      <c r="H50" s="119"/>
      <c r="I50" s="113"/>
      <c r="J50" s="113"/>
      <c r="K50" s="116"/>
      <c r="L50" s="115"/>
      <c r="M50" s="117"/>
      <c r="N50" s="115"/>
      <c r="O50" s="115"/>
      <c r="P50" s="78"/>
    </row>
    <row r="51" spans="1:16" s="6" customFormat="1" ht="24.75" customHeight="1" outlineLevel="1" x14ac:dyDescent="0.25">
      <c r="A51" s="142">
        <v>4</v>
      </c>
      <c r="B51" s="111"/>
      <c r="C51" s="112"/>
      <c r="D51" s="110"/>
      <c r="E51" s="144"/>
      <c r="F51" s="144"/>
      <c r="G51" s="159" t="str">
        <f t="shared" ref="G51:G107" si="3">IF(AND(E51&lt;&gt;"",F51&lt;&gt;""),((F51-E51)/30),"")</f>
        <v/>
      </c>
      <c r="H51" s="114"/>
      <c r="I51" s="113"/>
      <c r="J51" s="113"/>
      <c r="K51" s="116"/>
      <c r="L51" s="115"/>
      <c r="M51" s="117"/>
      <c r="N51" s="115"/>
      <c r="O51" s="115"/>
      <c r="P51" s="78"/>
    </row>
    <row r="52" spans="1:16" s="7" customFormat="1" ht="24.75" customHeight="1" outlineLevel="1" x14ac:dyDescent="0.25">
      <c r="A52" s="143">
        <v>5</v>
      </c>
      <c r="B52" s="111"/>
      <c r="C52" s="112"/>
      <c r="D52" s="110"/>
      <c r="E52" s="144"/>
      <c r="F52" s="144"/>
      <c r="G52" s="159" t="str">
        <f t="shared" si="3"/>
        <v/>
      </c>
      <c r="H52" s="119"/>
      <c r="I52" s="113"/>
      <c r="J52" s="113"/>
      <c r="K52" s="116"/>
      <c r="L52" s="115"/>
      <c r="M52" s="117"/>
      <c r="N52" s="115"/>
      <c r="O52" s="115"/>
      <c r="P52" s="79"/>
    </row>
    <row r="53" spans="1:16" s="7" customFormat="1" ht="24.75" customHeight="1" outlineLevel="1" x14ac:dyDescent="0.25">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2680</v>
      </c>
      <c r="E114" s="176">
        <v>43881</v>
      </c>
      <c r="F114" s="176">
        <v>44196</v>
      </c>
      <c r="G114" s="159">
        <f>IF(AND(E114&lt;&gt;"",F114&lt;&gt;""),((F114-E114)/30),"")</f>
        <v>10.5</v>
      </c>
      <c r="H114" s="121" t="s">
        <v>2681</v>
      </c>
      <c r="I114" s="120" t="s">
        <v>163</v>
      </c>
      <c r="J114" s="120" t="s">
        <v>165</v>
      </c>
      <c r="K114" s="68">
        <v>578511953</v>
      </c>
      <c r="L114" s="100">
        <f>+IF(AND(K114&gt;0,O114="Ejecución"),(K114/877802)*Tabla28[[#This Row],[% participación]],IF(AND(K114&gt;0,O114&lt;&gt;"Ejecución"),"-",""))</f>
        <v>659.04606391874245</v>
      </c>
      <c r="M114" s="123" t="s">
        <v>1148</v>
      </c>
      <c r="N114" s="172">
        <v>1</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2668</v>
      </c>
      <c r="C179" s="221"/>
      <c r="D179" s="221"/>
      <c r="E179" s="170">
        <v>0.02</v>
      </c>
      <c r="F179" s="169">
        <v>0.02</v>
      </c>
      <c r="G179" s="164">
        <f>IF(F179&gt;0,SUM(E179+F179),"")</f>
        <v>0.04</v>
      </c>
      <c r="H179" s="5"/>
      <c r="I179" s="221" t="s">
        <v>2670</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34327315.200000003</v>
      </c>
      <c r="F185" s="92"/>
      <c r="G185" s="93"/>
      <c r="H185" s="88"/>
      <c r="I185" s="90" t="s">
        <v>2627</v>
      </c>
      <c r="J185" s="165">
        <f>+SUM(M179:M183)</f>
        <v>0.04</v>
      </c>
      <c r="K185" s="202" t="s">
        <v>2628</v>
      </c>
      <c r="L185" s="202"/>
      <c r="M185" s="94">
        <f>+J185*(SUM(K20:K35))</f>
        <v>34327315.200000003</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2682</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purl.org/dc/elements/1.1/"/>
    <ds:schemaRef ds:uri="http://purl.org/dc/dcmitype/"/>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2021-02-03T01:00:05Z</cp:lastPrinted>
  <dcterms:created xsi:type="dcterms:W3CDTF">2020-10-14T21:57:42Z</dcterms:created>
  <dcterms:modified xsi:type="dcterms:W3CDTF">2021-02-03T01:06:59Z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