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ThisWorkbook"/>
  <mc:AlternateContent xmlns:mc="http://schemas.openxmlformats.org/markup-compatibility/2006">
    <mc:Choice Requires="x15">
      <x15ac:absPath xmlns:x15ac="http://schemas.microsoft.com/office/spreadsheetml/2010/11/ac" url="C:\Users\ORIBGAHOGADMDIR\Desktop\CARGUE BANCO DE OFERENTES INDRIVE-BETTO\NUEVAS INVITACIONES\2021-68-90000011_860031909\"/>
    </mc:Choice>
  </mc:AlternateContent>
  <xr:revisionPtr revIDLastSave="0" documentId="13_ncr:1_{0A4C7405-070B-41B1-9CA0-D0687C7F3D9F}"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70" yWindow="0" windowWidth="23730" windowHeight="129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<sst xmlns="http://schemas.openxmlformats.org/spreadsheetml/2006/main" count="3608" uniqueCount="2821">
  <si>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</si>
  <si>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</si>
  <si>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</si>
  <si>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</si>
  <si>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</si>
  <si>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</si>
  <si>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</si>
  <si>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</si>
  <si>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</si>
  <si>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</si>
  <si>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</si>
  <si>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</si>
  <si>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</si>
  <si>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</si>
  <si>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</si>
  <si>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</si>
  <si>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</si>
  <si>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</si>
  <si>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</si>
  <si>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</si>
  <si>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</si>
  <si>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</si>
  <si>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</si>
  <si>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</si>
  <si>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</si>
  <si>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</si>
  <si>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</si>
  <si>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</si>
  <si>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</si>
  <si>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</si>
  <si>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</si>
  <si>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</si>
  <si>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</si>
  <si>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</si>
  <si>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</si>
  <si>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</si>
  <si>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</si>
  <si>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</si>
  <si>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</si>
  <si>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</si>
  <si>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</si>
  <si>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</si>
  <si>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</si>
  <si>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</si>
  <si>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</si>
  <si>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</si>
  <si>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</si>
  <si>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</si>
  <si>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</si>
  <si>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</si>
  <si>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</si>
  <si>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</si>
  <si>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</si>
  <si>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</si>
  <si>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</si>
  <si>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</si>
  <si>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</si>
  <si>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</si>
  <si>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</si>
  <si>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</si>
  <si>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</si>
  <si>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</si>
  <si>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</si>
  <si>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</si>
  <si>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</si>
  <si>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</si>
  <si>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</si>
  <si>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</si>
  <si>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</si>
  <si>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</si>
  <si>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</si>
  <si>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</si>
  <si>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</si>
  <si>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</si>
  <si>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</si>
  <si>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</si>
  <si>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</si>
  <si>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</si>
  <si>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</si>
  <si>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</si>
  <si>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</si>
  <si>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</si>
  <si>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</si>
  <si>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</si>
  <si>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</si>
  <si>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</si>
  <si>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</si>
  <si>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</si>
  <si>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</si>
  <si>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</si>
  <si>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</si>
  <si>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</si>
  <si>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</si>
  <si>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</si>
  <si>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</si>
  <si>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</si>
  <si>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</si>
  <si>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</si>
  <si>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</si>
  <si>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</si>
  <si>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</si>
  <si>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</si>
  <si>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</si>
  <si>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</si>
  <si>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</si>
  <si>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</si>
  <si>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</si>
  <si>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</si>
  <si>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</si>
  <si>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</si>
  <si>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</si>
  <si>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</si>
  <si>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</si>
  <si>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</si>
  <si>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</si>
  <si>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</si>
  <si>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</si>
  <si>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</si>
  <si>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</si>
  <si>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</si>
  <si>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</si>
  <si>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</si>
  <si>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</si>
  <si>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</si>
  <si>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</si>
  <si>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</si>
  <si>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</si>
  <si>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</si>
  <si>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</si>
  <si>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</si>
  <si>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</si>
  <si>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</si>
  <si>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</si>
  <si>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</si>
  <si>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</si>
  <si>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</si>
  <si>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</si>
  <si>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</si>
  <si>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</si>
  <si>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</si>
  <si>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</si>
  <si>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</si>
  <si>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</si>
  <si>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</si>
  <si>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</si>
  <si>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</si>
  <si>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</si>
  <si>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</si>
  <si>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</si>
  <si>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</si>
  <si>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</si>
  <si>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</si>
  <si>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</si>
  <si>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</si>
  <si>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</si>
  <si>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</si>
  <si>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</si>
  <si>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</si>
  <si>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</si>
  <si>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</si>
  <si>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</si>
  <si>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</si>
  <si>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</si>
  <si>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</si>
  <si>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</si>
  <si>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</si>
  <si>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</si>
  <si>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</si>
  <si>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</si>
  <si>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</si>
  <si>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</si>
  <si>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</si>
  <si>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</si>
  <si>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</si>
  <si>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</si>
  <si>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</si>
  <si>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</si>
  <si>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</si>
  <si>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</si>
  <si>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</si>
  <si>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</si>
  <si>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</si>
  <si>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</si>
  <si>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</si>
  <si>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</si>
  <si>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</si>
  <si>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</si>
  <si>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</si>
  <si>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</si>
  <si>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</si>
  <si>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</si>
  <si>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</si>
  <si>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</si>
  <si>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</si>
  <si>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</si>
  <si>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</si>
  <si>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</si>
  <si>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</si>
  <si>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</si>
  <si>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</si>
  <si>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</si>
  <si>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</si>
  <si>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</si>
  <si>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</si>
  <si>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</si>
  <si>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</si>
  <si>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</si>
  <si>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</si>
  <si>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</si>
  <si>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</si>
  <si>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</si>
  <si>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</si>
  <si>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</si>
  <si>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</si>
  <si>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</si>
  <si>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</si>
  <si>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</si>
  <si>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</si>
  <si>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</si>
  <si>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</si>
  <si>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</si>
  <si>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</si>
  <si>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</si>
  <si>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</si>
  <si>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</si>
  <si>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</si>
  <si>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</si>
  <si>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</si>
  <si>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</si>
  <si>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</si>
  <si>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</si>
  <si>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</si>
  <si>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</si>
  <si>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</si>
  <si>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</si>
  <si>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</si>
  <si>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</si>
  <si>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</si>
  <si>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</si>
  <si>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</si>
  <si>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</si>
  <si>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</si>
  <si>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</si>
  <si>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</si>
  <si>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</si>
  <si>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</si>
  <si>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</si>
  <si>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</si>
  <si>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</si>
  <si>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</si>
  <si>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</si>
  <si>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</si>
  <si>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</si>
  <si>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</si>
  <si>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</si>
  <si>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</si>
  <si>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</si>
  <si>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</si>
  <si>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</si>
  <si>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</si>
  <si>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</si>
  <si>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</si>
  <si>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</si>
  <si>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</si>
  <si>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</si>
  <si>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</si>
  <si>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</si>
  <si>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</si>
  <si>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</si>
  <si>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</si>
  <si>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</si>
  <si>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</si>
  <si>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</si>
  <si>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</si>
  <si>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</si>
  <si>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</si>
  <si>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</si>
  <si>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</si>
  <si>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</si>
  <si>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</si>
  <si>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</si>
  <si>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</si>
  <si>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</si>
  <si>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</si>
  <si>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</si>
  <si>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</si>
  <si>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</si>
  <si>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</si>
  <si>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</si>
  <si>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</si>
  <si>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</si>
  <si>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</si>
  <si>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</si>
  <si>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</si>
  <si>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</si>
  <si>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</si>
  <si>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</si>
  <si>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</si>
  <si>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</si>
  <si>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</si>
  <si>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</si>
  <si>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</si>
  <si>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</si>
  <si>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</si>
  <si>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</si>
  <si>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</si>
  <si>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</si>
  <si>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</si>
  <si>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</si>
  <si>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</si>
  <si>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</si>
  <si>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</si>
  <si>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</si>
  <si>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</si>
  <si>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</si>
  <si>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</si>
  <si>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</si>
  <si>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</si>
  <si>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</si>
  <si>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</si>
  <si>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</si>
  <si>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</si>
  <si>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</si>
  <si>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</si>
  <si>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</si>
  <si>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</si>
  <si>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</si>
  <si>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</si>
  <si>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</si>
  <si>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</si>
  <si>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</si>
  <si>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</si>
  <si>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</si>
  <si>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</si>
  <si>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</si>
  <si>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</si>
  <si>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</si>
  <si>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</si>
  <si>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</si>
  <si>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</si>
  <si>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</si>
  <si>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</si>
  <si>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</si>
  <si>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</si>
  <si>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</si>
  <si>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</si>
  <si>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</si>
  <si>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</si>
  <si>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</si>
  <si>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</si>
  <si>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</si>
  <si>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</si>
  <si>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</si>
  <si>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</si>
  <si>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</si>
  <si>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</si>
  <si>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</si>
  <si>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</si>
  <si>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</si>
  <si>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</si>
  <si>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</si>
  <si>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</si>
  <si>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</si>
  <si>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</si>
  <si>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</si>
  <si>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</si>
  <si>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</si>
  <si>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</si>
  <si>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</si>
  <si>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</si>
  <si>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</si>
  <si>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</si>
  <si>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</si>
  <si>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</si>
  <si>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</si>
  <si>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</si>
  <si>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</si>
  <si>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</si>
  <si>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</si>
  <si>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</si>
  <si>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</si>
  <si>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</si>
  <si>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</si>
  <si>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</si>
  <si>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</si>
  <si>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</si>
  <si>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</si>
  <si>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</si>
  <si>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</si>
  <si>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</si>
  <si>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</si>
  <si>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</si>
  <si>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</si>
  <si>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</si>
  <si>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</si>
  <si>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</si>
  <si>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</si>
  <si>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</si>
  <si>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</si>
  <si>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</si>
  <si>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</si>
  <si>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</si>
  <si>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</si>
  <si>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</si>
  <si>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</si>
  <si>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</si>
  <si>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</si>
  <si>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</si>
  <si>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</si>
  <si>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</si>
  <si>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</si>
  <si>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</si>
  <si>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</si>
  <si>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</si>
  <si>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</si>
  <si>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</si>
  <si>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</si>
  <si>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</si>
  <si>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</si>
  <si>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</si>
  <si>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</si>
  <si>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</si>
  <si>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</si>
  <si>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</si>
  <si>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</si>
  <si>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</si>
  <si>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</si>
  <si>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</si>
  <si>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</si>
  <si>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</si>
  <si>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</si>
  <si>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</si>
  <si>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</si>
  <si>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</si>
  <si>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</si>
  <si>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</si>
  <si>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</si>
  <si>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</si>
  <si>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</si>
  <si>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</si>
  <si>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</si>
  <si>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</si>
  <si>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</si>
  <si>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</si>
  <si>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</si>
  <si>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</si>
  <si>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</si>
  <si>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</si>
  <si>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</si>
  <si>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</si>
  <si>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</si>
  <si>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</si>
  <si>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</si>
  <si>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</si>
  <si>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</si>
  <si>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</si>
  <si>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</si>
  <si>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</si>
  <si>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</si>
  <si>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</si>
  <si>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</si>
  <si>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</si>
  <si>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</si>
  <si>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</si>
  <si>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</si>
  <si>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</si>
  <si>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</si>
  <si>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</si>
  <si>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</si>
  <si>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</si>
  <si>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</si>
  <si>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</si>
  <si>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</si>
  <si>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</si>
  <si>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</si>
  <si>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</si>
  <si>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</si>
  <si>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</si>
  <si>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</si>
  <si>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</si>
  <si>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</si>
  <si>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</si>
  <si>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</si>
  <si>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</si>
  <si>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</si>
  <si>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</si>
  <si>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</si>
  <si>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</si>
  <si>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</si>
  <si>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</si>
  <si>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</si>
  <si>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</si>
  <si>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</si>
  <si>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</si>
  <si>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</si>
  <si>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</si>
  <si>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</si>
  <si>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</si>
  <si>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</si>
  <si>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</si>
  <si>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</si>
  <si>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</si>
  <si>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</si>
  <si>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</si>
  <si>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</si>
  <si>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</si>
  <si>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</si>
  <si>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</si>
  <si>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</si>
  <si>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</si>
  <si>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</si>
  <si>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</si>
  <si>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</si>
  <si>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</si>
  <si>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</si>
  <si>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</si>
  <si>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</si>
  <si>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</si>
  <si>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</si>
  <si>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</si>
  <si>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</si>
  <si>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</si>
  <si>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</si>
  <si>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</si>
  <si>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</si>
  <si>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</si>
  <si>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</si>
  <si>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</si>
  <si>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</si>
  <si>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</si>
  <si>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</si>
  <si>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</si>
  <si>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</si>
  <si>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</si>
  <si>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</si>
  <si>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</si>
  <si>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</si>
  <si>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</si>
  <si>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</si>
  <si>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</si>
  <si>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</si>
  <si>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</si>
  <si>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</si>
  <si>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</si>
  <si>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</si>
  <si>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</si>
  <si>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</si>
  <si>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</si>
  <si>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</si>
  <si>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</si>
  <si>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</si>
  <si>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</si>
  <si>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</si>
  <si>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</si>
  <si>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</si>
  <si>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</si>
  <si>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</si>
  <si>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</si>
  <si>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</si>
  <si>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</si>
  <si>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</si>
  <si>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</si>
  <si>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</si>
  <si>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</si>
  <si>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</si>
  <si>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</si>
  <si>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</si>
  <si>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</si>
  <si>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</si>
  <si>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</si>
  <si>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</si>
  <si>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</si>
  <si>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</si>
  <si>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</si>
  <si>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</si>
  <si>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</si>
  <si>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</si>
  <si>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</si>
  <si>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</si>
  <si>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</si>
  <si>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</si>
  <si>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</si>
  <si>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</si>
  <si>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</si>
  <si>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</si>
  <si>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</si>
  <si>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</si>
  <si>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</si>
  <si>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</si>
  <si>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</si>
  <si>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</si>
  <si>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</si>
  <si>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</si>
  <si>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</si>
  <si>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</si>
  <si>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</si>
  <si>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</si>
  <si>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</si>
  <si>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</si>
  <si>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</si>
  <si>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</si>
  <si>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</si>
  <si>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</si>
  <si>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</si>
  <si>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</si>
  <si>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</si>
  <si>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</si>
  <si>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</si>
  <si>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</si>
  <si>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</si>
  <si>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</si>
  <si>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</si>
  <si>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</si>
  <si>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</si>
  <si>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</si>
  <si>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</si>
  <si>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</si>
  <si>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</si>
  <si>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</si>
  <si>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</si>
  <si>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</si>
  <si>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</si>
  <si>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</si>
  <si>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</si>
  <si>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</si>
  <si>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</si>
  <si>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</si>
  <si>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</si>
  <si>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</si>
  <si>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</si>
  <si>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</si>
  <si>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</si>
  <si>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</si>
  <si>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</si>
  <si>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</si>
  <si>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</si>
  <si>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</si>
  <si>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</si>
  <si>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</si>
  <si>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</si>
  <si>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</si>
  <si>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</si>
  <si>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</si>
  <si>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</si>
  <si>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</si>
  <si>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</si>
  <si>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</si>
  <si>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</si>
  <si>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</si>
  <si>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</si>
  <si>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</si>
  <si>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</si>
  <si>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</si>
  <si>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</si>
  <si>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</si>
  <si>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</si>
  <si>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</si>
  <si>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</si>
  <si>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</si>
  <si>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</si>
  <si>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</si>
  <si>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</si>
  <si>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</si>
  <si>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</si>
  <si>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</si>
  <si>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</si>
  <si>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</si>
  <si>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</si>
  <si>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</si>
  <si>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</si>
  <si>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</si>
  <si>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</si>
  <si>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</si>
  <si>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</si>
  <si>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</si>
  <si>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</si>
  <si>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</si>
  <si>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</si>
  <si>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</si>
  <si>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</si>
  <si>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</si>
  <si>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</si>
  <si>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</si>
  <si>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</si>
  <si>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</si>
  <si>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</si>
  <si>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</si>
  <si>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</si>
  <si>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</si>
  <si>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</si>
  <si>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</si>
  <si>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</si>
  <si>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</si>
  <si>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</si>
  <si>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</si>
  <si>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</si>
  <si>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</si>
  <si>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</si>
  <si>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</si>
  <si>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</si>
  <si>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</si>
  <si>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</si>
  <si>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</si>
  <si>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</si>
  <si>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</si>
  <si>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</si>
  <si>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</si>
  <si>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</si>
  <si>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</si>
  <si>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</si>
  <si>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</si>
  <si>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</si>
  <si>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</si>
  <si>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</si>
  <si>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</si>
  <si>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</si>
  <si>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</si>
  <si>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</si>
  <si>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</si>
  <si>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</si>
  <si>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</si>
  <si>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</si>
  <si>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</si>
  <si>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</si>
  <si>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</si>
  <si>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</si>
  <si>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</si>
  <si>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</si>
  <si>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</si>
  <si>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</si>
  <si>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</si>
  <si>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</si>
  <si>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</si>
  <si>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</si>
  <si>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</si>
  <si>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</si>
  <si>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</si>
  <si>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</si>
  <si>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</si>
  <si>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</si>
  <si>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</si>
  <si>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</si>
  <si>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</si>
  <si>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</si>
  <si>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</si>
  <si>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</si>
  <si>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</si>
  <si>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</si>
  <si>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</si>
  <si>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</si>
  <si>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</si>
  <si>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</si>
  <si>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</si>
  <si>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</si>
  <si>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</si>
  <si>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</si>
  <si>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</si>
  <si>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</si>
  <si>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</si>
  <si>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</si>
  <si>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</si>
  <si>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</si>
  <si>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</si>
  <si>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</si>
  <si>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</si>
  <si>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</si>
  <si>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</si>
  <si>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</si>
  <si>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</si>
  <si>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</si>
  <si>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</si>
  <si>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</si>
  <si>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</si>
  <si>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</si>
  <si>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</si>
  <si>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</si>
  <si>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</si>
  <si>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</si>
  <si>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</si>
  <si>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</si>
  <si>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</si>
  <si>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</si>
  <si>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</si>
  <si>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</si>
  <si>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</si>
  <si>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</si>
  <si>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</si>
  <si>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</si>
  <si>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</si>
  <si>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</si>
  <si>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</si>
  <si>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</si>
  <si>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</si>
  <si>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</si>
  <si>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</si>
  <si>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</si>
  <si>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</si>
  <si>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</si>
  <si>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</si>
  <si>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</si>
  <si>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</si>
  <si>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</si>
  <si>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</si>
  <si>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</si>
  <si>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</si>
  <si>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</si>
  <si>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</si>
  <si>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</si>
  <si>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</si>
  <si>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</si>
  <si>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</si>
  <si>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</si>
  <si>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</si>
  <si>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</si>
  <si>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</si>
  <si>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</si>
  <si>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</si>
  <si>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</si>
  <si>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</si>
  <si>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</si>
  <si>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</si>
  <si>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</si>
  <si>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</si>
  <si>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</si>
  <si>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</si>
  <si>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</si>
  <si>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</si>
  <si>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</si>
  <si>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</si>
  <si>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</si>
  <si>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</si>
  <si>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</si>
  <si>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</si>
  <si>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</si>
  <si>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</si>
  <si>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</si>
  <si>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</si>
  <si>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</si>
  <si>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</si>
  <si>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</si>
  <si>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</si>
  <si>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</si>
  <si>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</si>
  <si>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</si>
  <si>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</si>
  <si>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</si>
  <si>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</si>
  <si>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</si>
  <si>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</si>
  <si>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</si>
  <si>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</si>
  <si>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</si>
  <si>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</si>
  <si>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</si>
  <si>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</si>
  <si>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</si>
  <si>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</si>
  <si>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</si>
  <si>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</si>
  <si>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</si>
  <si>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</si>
  <si>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</si>
  <si>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</si>
  <si>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</si>
  <si>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</si>
  <si>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</si>
  <si>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</si>
  <si>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</si>
  <si>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</si>
  <si>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</si>
  <si>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</si>
  <si>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</si>
  <si>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</si>
  <si>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</si>
  <si>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</si>
  <si>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</si>
  <si>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</si>
  <si>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</si>
  <si>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</si>
  <si>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</si>
  <si>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</si>
  <si>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</si>
  <si>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</si>
  <si>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</si>
  <si>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</si>
  <si>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</si>
  <si>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</si>
  <si>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</si>
  <si>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</si>
  <si>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</si>
  <si>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</si>
  <si>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</si>
  <si>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</si>
  <si>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</si>
  <si>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</si>
  <si>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</si>
  <si>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</si>
  <si>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</si>
  <si>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</si>
  <si>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</si>
  <si>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</si>
  <si>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</si>
  <si>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</si>
  <si>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</si>
  <si>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</si>
  <si>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</si>
  <si>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</si>
  <si>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</si>
  <si>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</si>
  <si>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</si>
  <si>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</si>
  <si>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</si>
  <si>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</si>
  <si>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</si>
  <si>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</si>
  <si>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</si>
  <si>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</si>
  <si>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</si>
  <si>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</si>
  <si>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</si>
  <si>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</si>
  <si>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</si>
  <si>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</si>
  <si>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</si>
  <si>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</si>
  <si>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</si>
  <si>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</si>
  <si>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</si>
  <si>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</si>
  <si>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</si>
  <si>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</si>
  <si>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</si>
  <si>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</si>
  <si>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</si>
  <si>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</si>
  <si>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</si>
  <si>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</si>
  <si>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</si>
  <si>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</si>
  <si>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</si>
  <si>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</si>
  <si>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</si>
  <si>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</si>
  <si>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</si>
  <si>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</si>
  <si>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</si>
  <si>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</si>
  <si>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</si>
  <si>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</si>
  <si>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</si>
  <si>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</si>
  <si>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</si>
  <si>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</si>
  <si>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</si>
  <si>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</si>
  <si>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</si>
  <si>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</si>
  <si>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</si>
  <si>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</si>
  <si>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</si>
  <si>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</si>
  <si>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</si>
  <si>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</si>
  <si>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</si>
  <si>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</si>
  <si>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</si>
  <si>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</si>
  <si>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</si>
  <si>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</si>
  <si>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</si>
  <si>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</si>
  <si>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</si>
  <si>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</si>
  <si>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</si>
  <si>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</si>
  <si>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</si>
  <si>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</si>
  <si>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</si>
  <si>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</si>
  <si>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</si>
  <si>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</si>
  <si>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</si>
  <si>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</si>
  <si>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</si>
  <si>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</si>
  <si>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</si>
  <si>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</si>
  <si>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</si>
  <si>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</si>
  <si>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</si>
  <si>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</si>
  <si>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</si>
  <si>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</si>
  <si>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</si>
  <si>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</si>
  <si>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</si>
  <si>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</si>
  <si>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</si>
  <si>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</si>
  <si>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</si>
  <si>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</si>
  <si>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</si>
  <si>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</si>
  <si>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</si>
  <si>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</si>
  <si>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</si>
  <si>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</si>
  <si>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</si>
  <si>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</si>
  <si>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</si>
  <si>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</si>
  <si>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</si>
  <si>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</si>
  <si>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</si>
  <si>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</si>
  <si>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</si>
  <si>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</si>
  <si>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</si>
  <si>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</si>
  <si>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</si>
  <si>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</si>
  <si>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</si>
  <si>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</si>
  <si>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</si>
  <si>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</si>
  <si>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</si>
  <si>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</si>
  <si>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</si>
  <si>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</si>
  <si>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</si>
  <si>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</si>
  <si>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</si>
  <si>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</si>
  <si>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</si>
  <si>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</si>
  <si>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</si>
  <si>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</si>
  <si>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</si>
  <si>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</si>
  <si>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</si>
  <si>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</si>
  <si>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</si>
  <si>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</si>
  <si>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</si>
  <si>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</si>
  <si>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</si>
  <si>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</si>
  <si>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</si>
  <si>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</si>
  <si>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</si>
  <si>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</si>
  <si>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</si>
  <si>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</si>
  <si>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</si>
  <si>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</si>
  <si>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</si>
  <si>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</si>
  <si>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</si>
  <si>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</si>
  <si>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</si>
  <si>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</si>
  <si>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</si>
  <si>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</si>
  <si>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</si>
  <si>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</si>
  <si>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</si>
  <si>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</si>
  <si>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</si>
  <si>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</si>
  <si>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</si>
  <si>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</si>
  <si>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</si>
  <si>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</si>
  <si>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</si>
  <si>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</si>
  <si>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</si>
  <si>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</si>
  <si>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</si>
  <si>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</si>
  <si>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</si>
  <si>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</si>
  <si>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</si>
  <si>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</si>
  <si>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</si>
  <si>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</si>
  <si>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</si>
  <si>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</si>
  <si>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</si>
  <si>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</si>
  <si>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</si>
  <si>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</si>
  <si>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</si>
  <si>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</si>
  <si>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</si>
  <si>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</si>
  <si>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</si>
  <si>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</si>
  <si>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</si>
  <si>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</si>
  <si>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</si>
  <si>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</si>
  <si>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</si>
  <si>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</si>
  <si>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</si>
  <si>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</si>
  <si>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</si>
  <si>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</si>
  <si>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</si>
  <si>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</si>
  <si>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</si>
  <si>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</si>
  <si>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</si>
  <si>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</si>
  <si>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</si>
  <si>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</si>
  <si>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</si>
  <si>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</si>
  <si>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</si>
  <si>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</si>
  <si>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</si>
  <si>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</si>
  <si>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</si>
  <si>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</si>
  <si>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</si>
  <si>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</si>
  <si>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</si>
  <si>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</si>
  <si>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</si>
  <si>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</si>
  <si>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</si>
  <si>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</si>
  <si>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</si>
  <si>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</si>
  <si>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</si>
  <si>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</si>
  <si>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</si>
  <si>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</si>
  <si>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</si>
  <si>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</si>
  <si>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</si>
  <si>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</si>
  <si>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</si>
  <si>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</si>
  <si>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</si>
  <si>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</si>
  <si>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</si>
  <si>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</si>
  <si>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</si>
  <si>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</si>
  <si>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</si>
  <si>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</si>
  <si>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</si>
  <si>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</si>
  <si>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</si>
  <si>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</si>
  <si>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</si>
  <si>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</si>
  <si>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</si>
  <si>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</si>
  <si>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</si>
  <si>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</si>
  <si>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</si>
  <si>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</si>
  <si>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</si>
  <si>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</si>
  <si>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</si>
  <si>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</si>
  <si>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</si>
  <si>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</si>
  <si>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</si>
  <si>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</si>
  <si>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</si>
  <si>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</si>
  <si>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</si>
  <si>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</si>
  <si>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</si>
  <si>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</si>
  <si>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</si>
  <si>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</si>
  <si>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</si>
  <si>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</si>
  <si>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</si>
  <si>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</si>
  <si>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</si>
  <si>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</si>
  <si>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</si>
  <si>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</si>
  <si>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</si>
  <si>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</si>
  <si>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</si>
  <si>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</si>
  <si>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</si>
  <si>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</si>
  <si>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</si>
  <si>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</si>
  <si>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</si>
  <si>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</si>
  <si>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</si>
  <si>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</si>
  <si>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</si>
  <si>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</si>
  <si>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</si>
  <si>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</si>
  <si>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</si>
  <si>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</si>
  <si>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</si>
  <si>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</si>
  <si>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</si>
  <si>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</si>
  <si>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</si>
  <si>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</si>
  <si>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</si>
  <si>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</si>
  <si>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</si>
  <si>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</si>
  <si>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</si>
  <si>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</si>
  <si>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</si>
  <si>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</si>
  <si>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</si>
  <si>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</si>
  <si>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</si>
  <si>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</si>
  <si>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</si>
  <si>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</si>
  <si>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</si>
  <si>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</si>
  <si>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</si>
  <si>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</si>
  <si>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</si>
  <si>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</si>
  <si>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</si>
  <si>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</si>
  <si>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</si>
  <si>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</si>
  <si>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</si>
  <si>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</si>
  <si>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</si>
  <si>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</si>
  <si>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</si>
  <si>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</si>
  <si>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</si>
  <si>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</si>
  <si>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</si>
  <si>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</si>
  <si>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</si>
  <si>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</si>
  <si>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</si>
  <si>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</si>
  <si>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</si>
  <si>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</si>
  <si>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</si>
  <si>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</si>
  <si>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</si>
  <si>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</si>
  <si>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</si>
  <si>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</si>
  <si>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</si>
  <si>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</si>
  <si>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</si>
  <si>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</si>
  <si>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</si>
  <si>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</si>
  <si>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</si>
  <si>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</si>
  <si>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</si>
  <si>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</si>
  <si>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</si>
  <si>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</si>
  <si>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</si>
  <si>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</si>
  <si>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</si>
  <si>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</si>
  <si>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</si>
  <si>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</si>
  <si>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</si>
  <si>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</si>
  <si>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</si>
  <si>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</si>
  <si>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</si>
  <si>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</si>
  <si>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</si>
  <si>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</si>
  <si>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</si>
  <si>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</si>
  <si>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</si>
  <si>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</si>
  <si>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</si>
  <si>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</si>
  <si>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</si>
  <si>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</si>
  <si>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</si>
  <si>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</si>
  <si>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</si>
  <si>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</si>
  <si>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</si>
  <si>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</si>
  <si>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</si>
  <si>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</si>
  <si>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</si>
  <si>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</si>
  <si>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</si>
  <si>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</si>
  <si>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</si>
  <si>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</si>
  <si>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</si>
  <si>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</si>
  <si>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</si>
  <si>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</si>
  <si>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</si>
  <si>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</si>
  <si>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</si>
  <si>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</si>
  <si>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</si>
  <si>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</si>
  <si>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</si>
  <si>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</si>
  <si>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</si>
  <si>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</si>
  <si>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</si>
  <si>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</si>
  <si>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</si>
  <si>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</si>
  <si>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</si>
  <si>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</si>
  <si>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</si>
  <si>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</si>
  <si>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</si>
  <si>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</si>
  <si>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</si>
  <si>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</si>
  <si>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</si>
  <si>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</si>
  <si>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</si>
  <si>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</si>
  <si>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</si>
  <si>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</si>
  <si>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</si>
  <si>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</si>
  <si>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</si>
  <si>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</si>
  <si>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</si>
  <si>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</si>
  <si>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</si>
  <si>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</si>
  <si>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</si>
  <si>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</si>
  <si>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</si>
  <si>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</si>
  <si>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</si>
  <si>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</si>
  <si>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</si>
  <si>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</si>
  <si>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</si>
  <si>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</si>
  <si>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</si>
  <si>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</si>
  <si>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</si>
  <si>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</si>
  <si>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</si>
  <si>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</si>
  <si>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</si>
  <si>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</si>
  <si>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</si>
  <si>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</si>
  <si>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</si>
  <si>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</si>
  <si>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</si>
  <si>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</si>
  <si>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</si>
  <si>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</si>
  <si>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</si>
  <si>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</si>
  <si>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</si>
  <si>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</si>
  <si>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</si>
  <si>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</si>
  <si>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</si>
  <si>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</si>
  <si>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</si>
  <si>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</si>
  <si>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</si>
  <si>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</si>
  <si>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</si>
  <si>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</si>
  <si>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</si>
  <si>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</si>
  <si>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</si>
  <si>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</si>
  <si>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</si>
  <si>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</si>
  <si>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</si>
  <si>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</si>
  <si>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</si>
  <si>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</si>
  <si>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</si>
  <si>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</si>
  <si>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</si>
  <si>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</si>
  <si>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</si>
  <si>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</si>
  <si>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</si>
  <si>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</si>
  <si>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</si>
  <si>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</si>
  <si>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</si>
  <si>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</si>
  <si>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</si>
  <si>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</si>
  <si>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</si>
  <si>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</si>
  <si>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</si>
  <si>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</si>
  <si>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</si>
  <si>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</si>
  <si>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</si>
  <si>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</si>
  <si>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</si>
  <si>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</si>
  <si>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</si>
  <si>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</si>
  <si>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</si>
  <si>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</si>
  <si>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</si>
  <si>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</si>
  <si>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</si>
  <si>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</si>
  <si>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</si>
  <si>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</si>
  <si>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</si>
  <si>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</si>
  <si>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</si>
  <si>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</si>
  <si>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</si>
  <si>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</si>
  <si>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</si>
  <si>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</si>
  <si>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</si>
  <si>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</si>
  <si>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</si>
  <si>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</si>
  <si>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</si>
  <si>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</si>
  <si>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</si>
  <si>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</si>
  <si>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</si>
  <si>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</si>
  <si>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</si>
  <si>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</si>
  <si>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</si>
  <si>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</si>
  <si>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</si>
  <si>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</si>
  <si>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</si>
  <si>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</si>
  <si>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</si>
  <si>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</si>
  <si>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</si>
  <si>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</si>
  <si>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</si>
  <si>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</si>
  <si>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</si>
  <si>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</si>
  <si>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</si>
  <si>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</si>
  <si>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</si>
  <si>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</si>
  <si>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</si>
  <si>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</si>
  <si>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</si>
  <si>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</si>
  <si>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</si>
  <si>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</si>
  <si>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</si>
  <si>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</si>
  <si>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</si>
  <si>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</si>
  <si>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</si>
  <si>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</si>
  <si>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</si>
  <si>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</si>
  <si>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</si>
  <si>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</si>
  <si>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</si>
  <si>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</si>
  <si>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</si>
  <si>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</si>
  <si>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</si>
  <si>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</si>
  <si>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</si>
  <si>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</si>
  <si>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</si>
  <si>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</si>
  <si>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</si>
  <si>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</si>
  <si>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</si>
  <si>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</si>
  <si>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</si>
  <si>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</si>
  <si>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</si>
  <si>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</si>
  <si>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</si>
  <si>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</si>
  <si>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</si>
  <si>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</si>
  <si>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</si>
  <si>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</si>
  <si>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</si>
  <si>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</si>
  <si>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</si>
  <si>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</si>
  <si>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</si>
  <si>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</si>
  <si>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</si>
  <si>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</si>
  <si>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</si>
  <si>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</si>
  <si>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</si>
  <si>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</si>
  <si>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</si>
  <si>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</si>
  <si>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</si>
  <si>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</si>
  <si>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</si>
  <si>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</si>
  <si>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</si>
  <si>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</si>
  <si>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</si>
  <si>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</si>
  <si>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</si>
  <si>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</si>
  <si>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</si>
  <si>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</si>
  <si>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</si>
  <si>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</si>
  <si>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</si>
  <si>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</si>
  <si>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</si>
  <si>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</si>
  <si>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</si>
  <si>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</si>
  <si>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</si>
  <si>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</si>
  <si>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</si>
  <si>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</si>
  <si>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</si>
  <si>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</si>
  <si>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</si>
  <si>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</si>
  <si>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</si>
  <si>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</si>
  <si>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</si>
  <si>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</si>
  <si>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</si>
  <si>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</si>
  <si>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</si>
  <si>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</si>
  <si>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</si>
  <si>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</si>
  <si>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</si>
  <si>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</si>
  <si>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</si>
  <si>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</si>
  <si>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</si>
  <si>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</si>
  <si>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</si>
  <si>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</si>
  <si>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</si>
  <si>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</si>
  <si>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</si>
  <si>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</si>
  <si>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</si>
  <si>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</si>
  <si>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</si>
  <si>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</si>
  <si>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</si>
  <si>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</si>
  <si>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</si>
  <si>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</si>
  <si>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</si>
  <si>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</si>
  <si>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</si>
  <si>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</si>
  <si>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</si>
  <si>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</si>
  <si>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</si>
  <si>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</si>
  <si>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</si>
  <si>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</si>
  <si>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</si>
  <si>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</si>
  <si>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</si>
  <si>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</si>
  <si>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</si>
  <si>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</si>
  <si>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</si>
  <si>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</si>
  <si>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</si>
  <si>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</si>
  <si>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</si>
  <si>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</si>
  <si>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</si>
  <si>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</si>
  <si>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</si>
  <si>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</si>
  <si>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</si>
  <si>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</si>
  <si>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</si>
  <si>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</si>
  <si>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</si>
  <si>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</si>
  <si>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</si>
  <si>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</si>
  <si>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</si>
  <si>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</si>
  <si>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</si>
  <si>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</si>
  <si>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</si>
  <si>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</si>
  <si>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</si>
  <si>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</si>
  <si>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</si>
  <si>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</si>
  <si>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</si>
  <si>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</si>
  <si>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</si>
  <si>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</si>
  <si>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</si>
  <si>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</si>
  <si>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</si>
  <si>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</si>
  <si>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</si>
  <si>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</si>
  <si>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</si>
  <si>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</si>
  <si>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</si>
  <si>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</si>
  <si>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</si>
  <si>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</si>
  <si>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</si>
  <si>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</si>
  <si>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</si>
  <si>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</si>
  <si>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</si>
  <si>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</si>
  <si>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</si>
  <si>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</si>
  <si>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</si>
  <si>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</si>
  <si>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</si>
  <si>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</si>
  <si>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</si>
  <si>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</si>
  <si>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</si>
  <si>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</si>
  <si>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</si>
  <si>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</si>
  <si>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</si>
  <si>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</si>
  <si>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</si>
  <si>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</si>
  <si>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</si>
  <si>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</si>
  <si>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</si>
  <si>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</si>
  <si>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</si>
  <si>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</si>
  <si>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</si>
  <si>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</si>
  <si>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</si>
  <si>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</si>
  <si>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</si>
  <si>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</si>
  <si>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</si>
  <si>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</si>
  <si>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</si>
  <si>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</si>
  <si>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</si>
  <si>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</si>
  <si>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</si>
  <si>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</si>
  <si>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</si>
  <si>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</si>
  <si>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</si>
  <si>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</si>
  <si>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</si>
  <si>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</si>
  <si>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</si>
  <si>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</si>
  <si>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</si>
  <si>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</si>
  <si>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</si>
  <si>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</si>
  <si>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</si>
  <si>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</si>
  <si>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</si>
  <si>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</si>
  <si>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</si>
  <si>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</si>
  <si>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</si>
  <si>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</si>
  <si>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</si>
  <si>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</si>
  <si>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</si>
  <si>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</si>
  <si>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</si>
  <si>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</si>
  <si>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</si>
  <si>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</si>
  <si>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</si>
  <si>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</si>
  <si>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</si>
  <si>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</si>
  <si>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</si>
  <si>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</si>
  <si>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</si>
  <si>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</si>
  <si>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</si>
  <si>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</si>
  <si>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</si>
  <si>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</si>
  <si>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</si>
  <si>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</si>
  <si>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</si>
  <si>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</si>
  <si>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</si>
  <si>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</si>
  <si>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</si>
  <si>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</si>
  <si>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</si>
  <si>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</si>
  <si>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</si>
  <si>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</si>
  <si>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</si>
  <si>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</si>
  <si>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</si>
  <si>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</si>
  <si>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</si>
  <si>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</si>
  <si>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</si>
  <si>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</si>
  <si>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</si>
  <si>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</si>
  <si>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</si>
  <si>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</si>
  <si>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</si>
  <si>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</si>
  <si>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</si>
  <si>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</si>
  <si>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</si>
  <si>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</si>
  <si>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</si>
  <si>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</si>
  <si>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</si>
  <si>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</si>
  <si>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</si>
  <si>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</si>
  <si>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</si>
  <si>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</si>
  <si>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</si>
  <si>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</si>
  <si>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</si>
  <si>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</si>
  <si>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</si>
  <si>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</si>
  <si>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</si>
  <si>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</si>
  <si>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</si>
  <si>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</si>
  <si>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</si>
  <si>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</si>
  <si>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</si>
  <si>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</si>
  <si>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</si>
  <si>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</si>
  <si>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</si>
  <si>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</si>
  <si>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</si>
  <si>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</si>
  <si>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</si>
  <si>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</si>
  <si>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</si>
  <si>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</si>
  <si>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</si>
  <si>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</si>
  <si>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</si>
  <si>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</si>
  <si>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</si>
  <si>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</si>
  <si>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</si>
  <si>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</si>
  <si>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</si>
  <si>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</si>
  <si>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</si>
  <si>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</si>
  <si>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</si>
  <si>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</si>
  <si>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</si>
  <si>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</si>
  <si>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</si>
  <si>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</si>
  <si>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</si>
  <si>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</si>
  <si>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</si>
  <si>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</si>
  <si>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</si>
  <si>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</si>
  <si>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</si>
  <si>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</si>
  <si>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</si>
  <si>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</si>
  <si>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</si>
  <si>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</si>
  <si>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</si>
  <si>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</si>
  <si>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</si>
  <si>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</si>
  <si>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</si>
  <si>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</si>
  <si>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</si>
  <si>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</si>
  <si>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</si>
  <si>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</si>
  <si>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</si>
  <si>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</si>
  <si>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</si>
  <si>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</si>
  <si>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</si>
  <si>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</si>
  <si>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</si>
  <si>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</si>
  <si>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</si>
  <si>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</si>
  <si>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</si>
  <si>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</si>
  <si>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</si>
  <si>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</si>
  <si>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</si>
  <si>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</si>
  <si>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</si>
  <si>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</si>
  <si>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</si>
  <si>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</si>
  <si>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</si>
  <si>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</si>
  <si>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</si>
  <si>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</si>
  <si>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</si>
  <si>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</si>
  <si>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</si>
  <si>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</si>
  <si>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</si>
  <si>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</si>
  <si>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</si>
  <si>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</si>
  <si>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</si>
  <si>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</si>
  <si>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</si>
  <si>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</si>
  <si>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</si>
  <si>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</si>
  <si>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</si>
  <si>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</si>
  <si>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</si>
  <si>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</si>
  <si>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</si>
  <si>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</si>
  <si>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</si>
  <si>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</si>
  <si>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</si>
  <si>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</si>
  <si>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</si>
  <si>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</si>
  <si>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</si>
  <si>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</si>
  <si>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</si>
  <si>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</si>
  <si>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</si>
  <si>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</si>
  <si>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</si>
  <si>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</si>
  <si>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</si>
  <si>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</si>
  <si>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</si>
  <si>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</si>
  <si>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</si>
  <si>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</si>
  <si>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</si>
  <si>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</si>
  <si>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</si>
  <si>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</si>
  <si>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</si>
  <si>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</si>
  <si>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</si>
  <si>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</si>
  <si>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</si>
  <si>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</si>
  <si>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</si>
  <si>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</si>
  <si>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</si>
  <si>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</si>
  <si>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</si>
  <si>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</si>
  <si>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</si>
  <si>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</si>
  <si>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</si>
  <si>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</si>
  <si>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</si>
  <si>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</si>
  <si>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</si>
  <si>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</si>
  <si>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</si>
  <si>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</si>
  <si>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</si>
  <si>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</si>
  <si>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</si>
  <si>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</si>
  <si>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</si>
  <si>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</si>
  <si>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</si>
  <si>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</si>
  <si>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</si>
  <si>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</si>
  <si>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</si>
  <si>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</si>
  <si>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</si>
  <si>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</si>
  <si>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</si>
  <si>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</si>
  <si>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</si>
  <si>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</si>
  <si>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</si>
  <si>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</si>
  <si>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</si>
  <si>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</si>
  <si>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</si>
  <si>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</si>
  <si>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</si>
  <si>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</si>
  <si>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</si>
  <si>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</si>
  <si>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</si>
  <si>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</si>
  <si>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</si>
  <si>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</si>
  <si>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</si>
  <si>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</si>
  <si>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</si>
  <si>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</si>
  <si>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</si>
  <si>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</si>
  <si>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</si>
  <si>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</si>
  <si>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</si>
  <si>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</si>
  <si>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</si>
  <si>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</si>
  <si>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</si>
  <si>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</si>
  <si>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</si>
  <si>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</si>
  <si>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</si>
  <si>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</si>
  <si>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</si>
  <si>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</si>
  <si>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</si>
  <si>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</si>
  <si>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</si>
  <si>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</si>
  <si>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</si>
  <si>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</si>
  <si>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</si>
  <si>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</si>
  <si>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</si>
  <si>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</si>
  <si>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</si>
  <si>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</si>
  <si>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</si>
  <si>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</si>
  <si>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</si>
  <si>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</si>
  <si>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</si>
  <si>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</si>
  <si>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</si>
  <si>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</si>
  <si>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</si>
  <si>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</si>
  <si>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</si>
  <si>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</si>
  <si>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</si>
  <si>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</si>
  <si>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</si>
  <si>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</si>
  <si>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</si>
  <si>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</si>
  <si>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</si>
  <si>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</si>
  <si>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</si>
  <si>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</si>
  <si>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</si>
  <si>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</si>
  <si>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</si>
  <si>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</si>
  <si>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</si>
  <si>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</si>
  <si>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</si>
  <si>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</si>
  <si>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</si>
  <si>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</si>
  <si>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</si>
  <si>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</si>
  <si>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</si>
  <si>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</si>
  <si>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</si>
  <si>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</si>
  <si>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</si>
  <si>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</si>
  <si>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</si>
  <si>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</si>
  <si>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</si>
  <si>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</si>
  <si>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</si>
  <si>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</si>
  <si>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</si>
  <si>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</si>
  <si>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</si>
  <si>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</si>
  <si>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</si>
  <si>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</si>
  <si>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</si>
  <si>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</si>
  <si>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</si>
  <si>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</si>
  <si>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</si>
  <si>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</si>
  <si>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</si>
  <si>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</si>
  <si>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</si>
  <si>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</si>
  <si>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</si>
  <si>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</si>
  <si>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</si>
  <si>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</si>
  <si>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</si>
  <si>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</si>
  <si>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</si>
  <si>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</si>
  <si>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</si>
  <si>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</si>
  <si>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</si>
  <si>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</si>
  <si>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</si>
  <si>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</si>
  <si>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</si>
  <si>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</si>
  <si>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</si>
  <si>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</si>
  <si>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</si>
  <si>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</si>
  <si>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</si>
  <si>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</si>
  <si>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</si>
  <si>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</si>
  <si>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</si>
  <si>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</si>
  <si>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</si>
  <si>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</si>
  <si>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</si>
  <si>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</si>
  <si>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</si>
  <si>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</si>
  <si>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</si>
  <si>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</si>
  <si>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</si>
  <si>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</si>
  <si>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</si>
  <si>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</si>
  <si>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</si>
  <si>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</si>
  <si>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</si>
  <si>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</si>
  <si>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</si>
  <si>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</si>
  <si>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</si>
  <si>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</si>
  <si>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</si>
  <si>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</si>
  <si>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</si>
  <si>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</si>
  <si>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</si>
  <si>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</si>
  <si>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</si>
  <si>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</si>
  <si>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</si>
  <si>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</si>
  <si>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</si>
  <si>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</si>
  <si>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</si>
  <si>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</si>
  <si>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</si>
  <si>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</si>
  <si>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</si>
  <si>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</si>
  <si>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</si>
  <si>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</si>
  <si>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</si>
  <si>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</si>
  <si>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</si>
  <si>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</si>
  <si>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</si>
  <si>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</si>
  <si>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</si>
  <si>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</si>
  <si>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</si>
  <si>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</si>
  <si>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</si>
  <si>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</si>
  <si>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</si>
  <si>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</si>
  <si>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</si>
  <si>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</si>
  <si>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</si>
  <si>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</si>
  <si>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</si>
  <si>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</si>
  <si>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</si>
  <si>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</si>
  <si>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</si>
  <si>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</si>
  <si>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</si>
  <si>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</si>
  <si>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</si>
  <si>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</si>
  <si>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</si>
  <si>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</si>
  <si>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</si>
  <si>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</si>
  <si>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</si>
  <si>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</si>
  <si>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</si>
  <si>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</si>
  <si>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</si>
  <si>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</si>
  <si>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</si>
  <si>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</si>
  <si>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</si>
  <si>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</si>
  <si>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</si>
  <si>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</si>
  <si>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</si>
  <si>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</si>
  <si>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</si>
  <si>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</si>
  <si>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</si>
  <si>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</si>
  <si>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</si>
  <si>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</si>
  <si>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</si>
  <si>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</si>
  <si>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</si>
  <si>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</si>
  <si>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</si>
  <si>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</si>
  <si>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</si>
  <si>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</si>
  <si>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</si>
  <si>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</si>
  <si>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</si>
  <si>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</si>
  <si>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</si>
  <si>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</si>
  <si>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</si>
  <si>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</si>
  <si>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</si>
  <si>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</si>
  <si>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</si>
  <si>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</si>
  <si>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</si>
  <si>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</si>
  <si>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</si>
  <si>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</si>
  <si>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</si>
  <si>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</si>
  <si>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</si>
  <si>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</si>
  <si>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</si>
  <si>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</si>
  <si>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</si>
  <si>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</si>
  <si>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</si>
  <si>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</si>
  <si>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</si>
  <si>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</si>
  <si>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</si>
  <si>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</si>
  <si>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</si>
  <si>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</si>
  <si>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</si>
  <si>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</si>
  <si>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</si>
  <si>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</si>
  <si>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</si>
  <si>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</si>
  <si>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</si>
  <si>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</si>
  <si>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</si>
  <si>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</si>
  <si>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</si>
  <si>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</si>
  <si>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</si>
  <si>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</si>
  <si>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</si>
  <si>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</si>
  <si>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</si>
  <si>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</si>
  <si>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</si>
  <si>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</si>
  <si>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</si>
  <si>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</si>
  <si>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</si>
  <si>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</si>
  <si>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</si>
  <si>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</si>
  <si>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</si>
  <si>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</si>
  <si>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</si>
  <si>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</si>
  <si>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</si>
  <si>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</si>
  <si>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</si>
  <si>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</si>
  <si>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</si>
  <si>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</si>
  <si>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</si>
  <si>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</si>
  <si>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</si>
  <si>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</si>
  <si>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</si>
  <si>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</si>
  <si>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</si>
  <si>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</si>
  <si>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</si>
  <si>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</si>
  <si>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</si>
  <si>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</si>
  <si>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</si>
  <si>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</si>
  <si>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</si>
  <si>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</si>
  <si>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</si>
  <si>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</si>
  <si>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</si>
  <si>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</si>
  <si>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</si>
  <si>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</si>
  <si>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</si>
  <si>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</si>
  <si>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</si>
  <si>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</si>
  <si>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</si>
  <si>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</si>
  <si>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</si>
  <si>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</si>
  <si>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</si>
  <si>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</si>
  <si>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</si>
  <si>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</si>
  <si>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</si>
  <si>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</si>
  <si>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</si>
  <si>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</si>
  <si>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</si>
  <si>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</si>
  <si>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</si>
  <si>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</si>
  <si>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</si>
  <si>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</si>
  <si>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</si>
  <si>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</si>
  <si>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</si>
  <si>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</si>
  <si>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</si>
  <si>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</si>
  <si>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</si>
  <si>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</si>
  <si>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</si>
  <si>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</si>
  <si>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</si>
  <si>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</si>
  <si>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</si>
  <si>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</si>
  <si>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</si>
  <si>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</si>
  <si>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</si>
  <si>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</si>
  <si>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</si>
  <si>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</si>
  <si>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</si>
  <si>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</si>
  <si>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</si>
  <si>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</si>
  <si>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</si>
  <si>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</si>
  <si>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</si>
  <si>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</si>
  <si>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</si>
  <si>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</si>
  <si>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</si>
  <si>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</si>
  <si>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</si>
  <si>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</si>
  <si>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</si>
  <si>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</si>
  <si>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</si>
  <si>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</si>
  <si>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</si>
  <si>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</si>
  <si>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</si>
  <si>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</si>
  <si>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</si>
  <si>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</si>
  <si>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</si>
  <si>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</si>
  <si>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</si>
  <si>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</si>
  <si>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</si>
  <si>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</si>
  <si>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</si>
  <si>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</si>
  <si>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</si>
  <si>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</si>
  <si>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</si>
  <si>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</si>
  <si>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</si>
  <si>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</si>
  <si>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</si>
  <si>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</si>
  <si>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</si>
  <si>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</si>
  <si>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</si>
  <si>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</si>
  <si>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</si>
  <si>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</si>
  <si>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</si>
  <si>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</si>
  <si>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</si>
  <si>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</si>
  <si>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</si>
  <si>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</si>
  <si>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</si>
  <si>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</si>
  <si>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</si>
  <si>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</si>
  <si>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</si>
  <si>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</si>
  <si>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</si>
  <si>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</si>
  <si>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</si>
  <si>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</si>
  <si>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</si>
  <si>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</si>
  <si>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</si>
  <si>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</si>
  <si>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</si>
  <si>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</si>
  <si>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</si>
  <si>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</si>
  <si>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</si>
  <si>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</si>
  <si>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</si>
  <si>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</si>
  <si>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</si>
  <si>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</si>
  <si>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</si>
  <si>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</si>
  <si>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</si>
  <si>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</si>
  <si>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</si>
  <si>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</si>
  <si>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</si>
  <si>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</si>
  <si>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</si>
  <si>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</si>
  <si>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</si>
  <si>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</si>
  <si>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</si>
  <si>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</si>
  <si>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</si>
  <si>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</si>
  <si>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</si>
  <si>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</si>
  <si>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</si>
  <si>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</si>
  <si>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</si>
  <si>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</si>
  <si>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</si>
  <si>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</si>
  <si>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</si>
  <si>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</si>
  <si>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</si>
  <si>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</si>
  <si>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</si>
  <si>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</si>
  <si>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</si>
  <si>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</si>
  <si>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</si>
  <si>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</si>
  <si>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</si>
  <si>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</si>
  <si>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</si>
  <si>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</si>
  <si>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</si>
  <si>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</si>
  <si>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</si>
  <si>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</si>
  <si>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</si>
  <si>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</si>
  <si>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</si>
  <si>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</si>
  <si>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</si>
  <si>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</si>
  <si>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</si>
  <si>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</si>
  <si>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</si>
  <si>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</si>
  <si>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</si>
  <si>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</si>
  <si>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</si>
  <si>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</si>
  <si>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</si>
  <si>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</si>
  <si>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</si>
  <si>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</si>
  <si>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</si>
  <si>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</si>
  <si>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</si>
  <si>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</si>
  <si>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</si>
  <si>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</si>
  <si>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</si>
  <si>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</si>
  <si>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</si>
  <si>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</si>
  <si>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</si>
  <si>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</si>
  <si>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</si>
  <si>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</si>
  <si>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</si>
  <si>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</si>
  <si>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</si>
  <si>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</si>
  <si>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</si>
  <si>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</si>
  <si>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</si>
  <si>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</si>
  <si>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</si>
  <si>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</si>
  <si>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</si>
  <si>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</si>
  <si>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</si>
  <si>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</si>
  <si>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</si>
  <si>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</si>
  <si>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</si>
  <si>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</si>
  <si>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</si>
  <si>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</si>
  <si>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</si>
  <si>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</si>
  <si>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</si>
  <si>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</si>
  <si>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</si>
  <si>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</si>
  <si>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</si>
  <si>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</si>
  <si>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</si>
  <si>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</si>
  <si>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</si>
  <si>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</si>
  <si>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</si>
  <si>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</si>
  <si>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</si>
  <si>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</si>
  <si>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</si>
  <si>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</si>
  <si>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</si>
  <si>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</si>
  <si>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</si>
  <si>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</si>
  <si>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</si>
  <si>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</si>
  <si>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</si>
  <si>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</si>
  <si>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</si>
  <si>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</si>
  <si>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</si>
  <si>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</si>
  <si>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</si>
  <si>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</si>
  <si>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</si>
  <si>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</si>
  <si>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</si>
  <si>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</si>
  <si>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</si>
  <si>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</si>
  <si>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</si>
  <si>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</si>
  <si>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</si>
  <si>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</si>
  <si>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</si>
  <si>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</si>
  <si>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</si>
  <si>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</si>
  <si>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</si>
  <si>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</si>
  <si>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</si>
  <si>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</si>
  <si>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</si>
  <si>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</si>
  <si>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</si>
  <si>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</si>
  <si>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</si>
  <si>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</si>
  <si>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</si>
  <si>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</si>
  <si>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</si>
  <si>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</si>
  <si>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</si>
  <si>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</si>
  <si>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</si>
  <si>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</si>
  <si>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</si>
  <si>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</si>
  <si>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</si>
  <si>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</si>
  <si>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</si>
  <si>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</si>
  <si>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</si>
  <si>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</si>
  <si>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</si>
  <si>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</si>
  <si>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</si>
  <si>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</si>
  <si>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</si>
  <si>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</si>
  <si>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</si>
  <si>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</si>
  <si>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</si>
  <si>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</si>
  <si>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</si>
  <si>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</si>
  <si>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</si>
  <si>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</si>
  <si>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</si>
  <si>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</si>
  <si>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</si>
  <si>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</si>
  <si>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</si>
  <si>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</si>
  <si>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</si>
  <si>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</si>
  <si>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</si>
  <si>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</si>
  <si>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</si>
  <si>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</si>
  <si>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</si>
  <si>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</si>
  <si>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</si>
  <si>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</si>
  <si>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</si>
  <si>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</si>
  <si>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</si>
  <si>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</si>
  <si>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</si>
  <si>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</si>
  <si>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</si>
  <si>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</si>
  <si>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</si>
  <si>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</si>
  <si>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</si>
  <si>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</si>
  <si>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</si>
  <si>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</si>
  <si>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</si>
  <si>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</si>
  <si>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</si>
  <si>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</si>
  <si>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</si>
  <si>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</si>
  <si>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</si>
  <si>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</si>
  <si>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</si>
  <si>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</si>
  <si>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</si>
  <si>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</si>
  <si>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</si>
  <si>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</si>
  <si>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</si>
  <si>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</si>
  <si>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</si>
  <si>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</si>
  <si>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</si>
  <si>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</si>
  <si>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</si>
  <si>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</si>
  <si>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</si>
  <si>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</si>
  <si>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</si>
  <si>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</si>
  <si>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</si>
  <si>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</si>
  <si>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</si>
  <si>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</si>
  <si>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</si>
  <si>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</si>
  <si>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</si>
  <si>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</si>
  <si>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</si>
  <si>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</si>
  <si>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</si>
  <si>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</si>
  <si>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</si>
  <si>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</si>
  <si>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</si>
  <si>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</si>
  <si>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</si>
  <si>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</si>
  <si>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</si>
  <si>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</si>
  <si>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</si>
  <si>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</si>
  <si>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</si>
  <si>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</si>
  <si>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</si>
  <si>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</si>
  <si>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</si>
  <si>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</si>
  <si>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</si>
  <si>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</si>
  <si>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</si>
  <si>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</si>
  <si>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</si>
  <si>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</si>
  <si>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</si>
  <si>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</si>
  <si>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</si>
  <si>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</si>
  <si>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</si>
  <si>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</si>
  <si>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</si>
  <si>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</si>
  <si>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</si>
  <si>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</si>
  <si>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</si>
  <si>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</si>
  <si>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</si>
  <si>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</si>
  <si>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</si>
  <si>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</si>
  <si>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</si>
  <si>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</si>
  <si>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</si>
  <si>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</si>
  <si>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</si>
  <si>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</si>
  <si>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</si>
  <si>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</si>
  <si>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</si>
  <si>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</si>
  <si>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</si>
  <si>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</si>
  <si>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</si>
  <si>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</si>
  <si>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</si>
  <si>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</si>
  <si>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</si>
  <si>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atención integral al preescolar en jornada completa a sesento (60) niños o a (120) niños en media jornada, menores de 7 años hijos de trabajadores y empleados, de acuerdo con las prescripciones de la ley 27 y las normas que al repecto tiene el Instituto </t>
  </si>
  <si>
    <t>31  OA -RS 1977</t>
  </si>
  <si>
    <t xml:space="preserve">Prestar los servicios de atención integral al preescolar , de acuerdo con las normas emanadas del Consejo Central  de Administración de la Ley 27 de 1974 y de la  Dirección General  del INSTITUTO. </t>
  </si>
  <si>
    <t>Resolución  00193</t>
  </si>
  <si>
    <t>VICTOR MURILLO URRACA</t>
  </si>
  <si>
    <t>Instituto Colombiano de Bienestar Familiar (ICBF)</t>
  </si>
  <si>
    <t xml:space="preserve">Obtener del contratante, bajo su exclusiva responsabilidad  y con personal de su  dependencia, la cooperación necesaria  para la prestación del servicio público a cargo del Instituto Colombiano de Bienestar Familiar , en lo referente a prestar atención a </t>
  </si>
  <si>
    <t>68-79-0720</t>
  </si>
  <si>
    <t>El presete contrato tiene como objetivo la prestación por parte de la entidad prestadora contratante de servicio de protección preventiva en Hogares Infantiles de atención integral al preescolar de acuerdo con las normas que amanan a la junta directiva y de la dirección general del Instituto, con sujeción a los principios fundamentales desarrollados por el sistema nacional de bienestar familiar.</t>
  </si>
  <si>
    <t>NA</t>
  </si>
  <si>
    <t>68-18-81-016</t>
  </si>
  <si>
    <t xml:space="preserve">El objetivo de este contrato es el de  obtener del contratante bajo su exclusiva responsabilidad y con personal de su dependencia, la cooperación necesaria para la prestación del servicio público a cargo del Instituto Colombiano de Bienestar Familiar en lo referente a prestar atención a un número de niños de 85 menores mediante el desarrollo y cumplimiento de actividades contempladas en el contrato </t>
  </si>
  <si>
    <t>68-18-86-029</t>
  </si>
  <si>
    <t>El objetivo del presente contrato es la administración y ejecución a partir del Hogar Infantil de las siguientes acciones que la ley ha asignado al instituto para lograr con la participación de las familias y la comunidad, la atención integral de niños menores de 5 años, atención directa de 118 menores en modalidad tradicional y en atención directa a 540 menores en nueva modalidad. Acciones hasta con padres de familia, jovenes y adultos de la comunidad vinculados al proceso de atención integral del niño.</t>
  </si>
  <si>
    <t>68-18-85-059</t>
  </si>
  <si>
    <t>El objeto del presente contrato es ejecutar programas de atención al menor, al joven y familia promoviendo la participación de la comunidad y de las entidades públicas y privadas, de acuerdo con las siguientes modalidades, modalidad tradicional, jornada alterna y medio familiar</t>
  </si>
  <si>
    <t>68-18-86-121</t>
  </si>
  <si>
    <t>El objetivo del presente contrato es la administración y ejecución a partir del Hogar Infantil de las siguientes acciones que la ley ha asignado al instituto para lograr con la participación de las familias y la comunidad, la atención integral de niño menor de 7 años: Acciones con la atención directa de 118 menore en modalidad tradicional y atención directa de 540 menores en nuevas modalidades. Acciones hasta con padres de familia, jovenes y otros adultos de la comunidad vinculados al proceso de atención directa a 540 menores</t>
  </si>
  <si>
    <t>68-18-87-032</t>
  </si>
  <si>
    <t>Proveer al contratista de los recursos necesarios para propiciar a través del Hogar Infantil, el desarrollo de los niños menores de 7 años así: 118 niños en la modalidad tradicional de atención institucional en jornada completa o parcial y 540 niños en nuevas modalidades proporcionando la organización y participación comunitaria para ejecutar acciones tendientes al mejoramiento de condiciones de vida y atención directa a niños de 3 a 7 años</t>
  </si>
  <si>
    <t>68-18-90-010</t>
  </si>
  <si>
    <t>El Contratista a través del Hogar Infantil  atendera el desarrollo de los niños menores de 7 años, así: 118 niños en la modalidad tradicional de atención institucional de jornada completa y parical y niños en modalidades no convencionales promoviendo la organización y  participación comunitaria para ejecutar acciones tendientes al mejoramiento de condiciones de vida y atención directa a niños en edades de preescolar</t>
  </si>
  <si>
    <t>68-18-92-027</t>
  </si>
  <si>
    <t>Por medio del presente contrato el contratista se obliga a prestar atención a niños menores de 7 años, propiciando su desarrollo , con la participación organizada de la comunidad , mediante el mejoramiento de las condiciones de vida y el enriquecimiento de la calidad de la relaciones con su familia y con los demás grupos que conforman su medio social asi: 118 menores en modalidad tradicional de atención institucional de jornada completa y parcial.</t>
  </si>
  <si>
    <t>68-18-92</t>
  </si>
  <si>
    <t>El contratista se obliga a invertir los dineros entregados por el ICBF en virtud del presente contrato, en obras para la adecuación de la planta física, a fin  de que con ellas pueda darse la atención a los menores de 7 años q que sea obligado en virtud del contrato suscrito por el ICBF</t>
  </si>
  <si>
    <t>68-18-93-364</t>
  </si>
  <si>
    <t>Proveer al contratista los recursos de que trata la clausula tercera del mismo, para que este administre el HI FE Y ALEGRIA y a través del mismo brinde atención integral a menores de 5 años involucrando su contexto familiar</t>
  </si>
  <si>
    <t>68-18-95-313</t>
  </si>
  <si>
    <t>Proveer al contratista de los recursos de  que trata la clausula tercera del mismo, para que este administre el HI Fe y Alegría y, a través del mismo brinde atención integral a menores de 5 años, involucrando su contexto familiar</t>
  </si>
  <si>
    <t>68-10-18-97-89</t>
  </si>
  <si>
    <t>Proveer al contratista de los recursos de  que trata la clausula tercera del mismo, para que este administre el HI Fe y Alegría y, a través del mismo brinde atención integral a menores de 6 años, involucrando su contexto familiar</t>
  </si>
  <si>
    <t>68-18-98-313</t>
  </si>
  <si>
    <t>Proveer al contratista de los recursos de que trate la clausula tecera para que este administre el Hogar Infantil Fe y Alegría del Municipio de Bucaramanga y a través del mismo brinde atención a las necesidades básicas de protección, nutrición y desarrollo individual y social a niños menores de 6 años, involucrando su contexto familiar</t>
  </si>
  <si>
    <t>68-18-99-009</t>
  </si>
  <si>
    <t>68-26-2002-274</t>
  </si>
  <si>
    <t>Brindar atención a niños y niñas menores de 5 años involucrando su contexto familiar y comunitario de conformidad con los lineamientos técnicos administrativos del ICBF aporta al contratista recursos de que trata la clausula cuarta y el uso de los bienes muebles e inmuebles que se relacionan en el acta de suministro suscrita por el almacenista del ICBF.</t>
  </si>
  <si>
    <t>68-26-2003-315</t>
  </si>
  <si>
    <t xml:space="preserve">Brindar atención a niños y niñas de 6 meses hasta 5 años en el Hogar Infantil Fe y Alegría involucrando su contexto familiar y comunitario de conformidad con los estandares y lineamientos </t>
  </si>
  <si>
    <t>68-26-2004-0018</t>
  </si>
  <si>
    <t>Brindar atención a los niños y las  niñas de tres meses hasta los 6 años en el Hogar Infantil Fe y Alegría si no existe el grado cero o preescolar en el municipio se atenderá hasta los siete años</t>
  </si>
  <si>
    <t>68-26-2005-013</t>
  </si>
  <si>
    <t>68-26-2007-013</t>
  </si>
  <si>
    <t xml:space="preserve">Brindar atención a niños y niñas menores de 6 años de edad en el Hogar Infantil, dando prioridad a los niños y niñas pertenecientes a los niveles I y II del Sisbén </t>
  </si>
  <si>
    <t>Brindar atención a niños y niñas de seis meses hasta cinco años de edad en el Hogar Infantil Fe y Alegría dando prioridad a los niños y niñas pertenecientes a los nivele I y II del Sisben</t>
  </si>
  <si>
    <t>68-26-2008-013</t>
  </si>
  <si>
    <t>68-26-2009-010</t>
  </si>
  <si>
    <t>68-26-2010-011</t>
  </si>
  <si>
    <t>Brindar atención  los niños y niñas entre los cinco años de edad. Con vulnerabilidad económica y social, prioritariamente a quienes por razones de trabajo de sus padres o adultos responsables de su cuidado permanecen solos temporalmente los hijos de familiares en situación de desplazamiento</t>
  </si>
  <si>
    <t>68-26-2011-221</t>
  </si>
  <si>
    <t>68-26-2012-248</t>
  </si>
  <si>
    <t>68-26-2012-396</t>
  </si>
  <si>
    <t>68-26-2012-568</t>
  </si>
  <si>
    <t>68-26-2015-071</t>
  </si>
  <si>
    <t>68-26-2016-279</t>
  </si>
  <si>
    <t>68-0570-2017</t>
  </si>
  <si>
    <t>Prestar el servicio de atención integral a niños y niñas menores de cinco años o hasta su ingreso al grado de transición, con el fin de promover el desarrollo integral de la primera infancia de conformidad al Manual Operativo de la Modalidad Institucional y las directrices establecidas por el ICBF, en el marco de la Política de Estado para el Desarrollo Integral  de la Primera Infancia "De  Cero a Siempre", en el servico Hogares Infantiles.</t>
  </si>
  <si>
    <t>68-388-2018</t>
  </si>
  <si>
    <t>68-182-2019</t>
  </si>
  <si>
    <t>Prestar el servicio Hogares Infantiles HI, de conformidad con el Manual Operativo de la Modalidad Institucional y de las directrices establecidas por el ICBF, en armonía con la Política de Estado para el desarrollo integral de la Primera Infancia "De Cero a Siempre"</t>
  </si>
  <si>
    <t>54004482020</t>
  </si>
  <si>
    <t>Prestar los servicios para la atención a la primera infancia en los Hogares Comunitarios de Bienestar HCB, de conformidad con el Manual Operativo de la Modalidad Comunitaria y el lineamiento técnico para la primera infancia y las directrices establecidas por el ICBF, en armonía con la politica de Estado `para el desarrollo integral de la Primera Infancia "De Cero a Siempre"</t>
  </si>
  <si>
    <t>CALLE 44 # 27A -42</t>
  </si>
  <si>
    <t>direccion.oriente@feyalegria.org.co</t>
  </si>
  <si>
    <t>CALLE 44 # 27A-42</t>
  </si>
  <si>
    <t>3222270649</t>
  </si>
  <si>
    <t>541805035</t>
  </si>
  <si>
    <t>17/01/2005</t>
  </si>
  <si>
    <t>31/12/2005</t>
  </si>
  <si>
    <t>541804039</t>
  </si>
  <si>
    <t>02/01/2004</t>
  </si>
  <si>
    <t>31/12/2004</t>
  </si>
  <si>
    <t>54180209</t>
  </si>
  <si>
    <t>02/01/2002</t>
  </si>
  <si>
    <t>30/03/2003</t>
  </si>
  <si>
    <t>541801267</t>
  </si>
  <si>
    <t>02/01/2001</t>
  </si>
  <si>
    <t>31/12/2001</t>
  </si>
  <si>
    <t>54180033</t>
  </si>
  <si>
    <t>02/01/2000</t>
  </si>
  <si>
    <t>31/12/2000</t>
  </si>
  <si>
    <t>Proveer de recursos al contratista para brindar atención a niños y niñas entre seis meses y hasta cinco años de edad en el hogar infantil dando prioridad a los pertenecientes de los niveles 1 y 2 del sisben.</t>
  </si>
  <si>
    <t>Proveer de recursos al contratista para brindar atención a niños y niñas entre seis meses y hasta cinco años de edad en el hogar infantil Fe y Alegría.</t>
  </si>
  <si>
    <t>Brindar atención a niños y niñas menores de cinco años, involucrando su contexto familiar y comunitario de conformidad con los lineamientos tecnicos administrativos del ICBF, y para lo cual el ICBF aportará al contratista los recursos de que trata la clausula y el uso de los bienes muebles que se relacionan en la acta de suministro suscrita por el amacenista del ICBF y el contratista.</t>
  </si>
  <si>
    <t>Brindar atención a las necesidades básicas de protección, nutrición, desarrollo individual y social a los niños y niñas menores de cinco años involucrando su contexto familiar y social.</t>
  </si>
  <si>
    <t>54790721</t>
  </si>
  <si>
    <t>01/01/1979</t>
  </si>
  <si>
    <t>31/12/1979</t>
  </si>
  <si>
    <t>Obtener del contratante bajo su exclusiva responsabilidad y con el personal de su dependencia la cooperación necesaria para la prestación del servicio público a cargo del bienestar familiar.</t>
  </si>
  <si>
    <t>541881041</t>
  </si>
  <si>
    <t>01/01/1981</t>
  </si>
  <si>
    <t>31/12/1981</t>
  </si>
  <si>
    <t>5418822138</t>
  </si>
  <si>
    <t>01/01/1982</t>
  </si>
  <si>
    <t>30/06/1983</t>
  </si>
  <si>
    <t>Prestación del servicio de atención integral al peercolar en el Hogar Infantil Alegría, a 150 niños diariamente con el fin de suplir y complementar transitoriamente la protección familiar y procurar su desarrollo integral</t>
  </si>
  <si>
    <t>541883024</t>
  </si>
  <si>
    <t>26/07/1983</t>
  </si>
  <si>
    <t>26/06/1984</t>
  </si>
  <si>
    <t>La atención integral al  menor de 7 años, en modalidad que de acuerdo con la necesidad del servicio establesca el Instituto.</t>
  </si>
  <si>
    <t>541884026</t>
  </si>
  <si>
    <t>01/07/1984</t>
  </si>
  <si>
    <t>30/06/1985</t>
  </si>
  <si>
    <t>La atención integral al menor de 7 años</t>
  </si>
  <si>
    <t>541887002</t>
  </si>
  <si>
    <t>01/01/1987</t>
  </si>
  <si>
    <t>31/12/1987</t>
  </si>
  <si>
    <t>Proveer de recursos necesarios al contratista para propiciar al Hogar Infantil Alegría el desarrollo de niños menores de 7 años.</t>
  </si>
  <si>
    <t>541888003</t>
  </si>
  <si>
    <t>01/01/1988</t>
  </si>
  <si>
    <t>31/12/1989</t>
  </si>
  <si>
    <t>541890016</t>
  </si>
  <si>
    <t>01/01/1990</t>
  </si>
  <si>
    <t>31/12/1990</t>
  </si>
  <si>
    <t>El contratista a traves del hogar infantil Fe y Alegría atendera el desarrollo de los niños menores de 7 años.</t>
  </si>
  <si>
    <t>541893238</t>
  </si>
  <si>
    <t>01/01/1993</t>
  </si>
  <si>
    <t>31/12/1993</t>
  </si>
  <si>
    <t>Proveer al contratista de los recursos de que trata la clausula tercera para que este administre el Hogar Infantil Fe y Alegría, y a traves del mismo brinde atención integral  a niños menores de 5 años involucrando su contexto familiar.</t>
  </si>
  <si>
    <t>541894003</t>
  </si>
  <si>
    <t>03/01/1994</t>
  </si>
  <si>
    <t>31/12/1994</t>
  </si>
  <si>
    <t>541895237</t>
  </si>
  <si>
    <t>02/01/1995</t>
  </si>
  <si>
    <t>31/12/1995</t>
  </si>
  <si>
    <t>54189604</t>
  </si>
  <si>
    <t>02/01/1996</t>
  </si>
  <si>
    <t>31/12/1996</t>
  </si>
  <si>
    <t>Proveer al contratista de los recursos de que trata la clausula tercera para que este administre el Hogar Infantil Fe y Alegría, y a traves del mismo brinde atención integral  a niños menores de seis años involucrando su contexto familiar.</t>
  </si>
  <si>
    <t>54189735</t>
  </si>
  <si>
    <t>02/01/1997</t>
  </si>
  <si>
    <t>31/12/1997</t>
  </si>
  <si>
    <t>541898035</t>
  </si>
  <si>
    <t>22/01/1998</t>
  </si>
  <si>
    <t>31/12/1998</t>
  </si>
  <si>
    <t>Proveer al contratista de los recursos de que trata la clausula tercera para que este administre el Hogar Infantil Fe y Alegría, y a traves del mismo brinde atención a las necesidades básicas de protección, nutrición, desarrollo individual y social a niños menores de seis años involucrando su contexto familiar.</t>
  </si>
  <si>
    <t>541899260</t>
  </si>
  <si>
    <t>15/01/1999</t>
  </si>
  <si>
    <t>31/12/1999</t>
  </si>
  <si>
    <t xml:space="preserve"> 2021-68-90000011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</si>
  <si>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</si>
  <si>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541806035</t>
  </si>
  <si>
    <t>12/01/2006</t>
  </si>
  <si>
    <t>31/12/2006</t>
  </si>
  <si>
    <t>Proveer recursos necesarios al contratista para que brinde atención a niños y niñas entre seis y hasta setenta y un meses de edad en el Hogar Infantil Fe y Alegría dando prioridad a los niveles uno y dos del sisben y problación desplazada.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</si>
</sst>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3"/>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49" fontId="3" fillId="0" borderId="1" xfId="0" applyNumberFormat="1" applyFont="1" applyBorder="1" applyAlignment="1" applyProtection="1">
      <alignment horizontal="center" vertical="center"/>
      <protection locked="0"/>
    </xf>
    <xf numFmtId="49" fontId="3" fillId="0" borderId="1" xfId="0" applyNumberFormat="1" applyFont="1" applyBorder="1"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Normal="100" zoomScaleSheetLayoutView="40" zoomScalePageLayoutView="40" workbookViewId="0">
      <selection activeCell="H107" sqref="H107:L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1" t="str">
        <f>HYPERLINK("#MI_Oferente_Singular!A114","CAPACIDAD RESIDUAL")</f>
        <v>CAPACIDAD RESIDUAL</v>
      </c>
      <c r="F8" s="242"/>
      <c r="G8" s="24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1" t="str">
        <f>HYPERLINK("#MI_Oferente_Singular!A162","TALENTO HUMANO")</f>
        <v>TALENTO HUMANO</v>
      </c>
      <c r="F9" s="242"/>
      <c r="G9" s="24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1" t="str">
        <f>HYPERLINK("#MI_Oferente_Singular!F162","INFRAESTRUCTURA")</f>
        <v>INFRAESTRUCTURA</v>
      </c>
      <c r="F10" s="242"/>
      <c r="G10" s="24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5">
      <c r="A15" s="9"/>
      <c r="B15" s="32" t="s">
        <v>2635</v>
      </c>
      <c r="C15" s="174" t="s">
        <v>2815</v>
      </c>
      <c r="D15" s="35"/>
      <c r="E15" s="35"/>
      <c r="F15" s="5"/>
      <c r="G15" s="32" t="s">
        <v>1168</v>
      </c>
      <c r="H15" s="103" t="s">
        <v>887</v>
      </c>
      <c r="I15" s="32" t="s">
        <v>2624</v>
      </c>
      <c r="J15" s="108" t="s">
        <v>2626</v>
      </c>
      <c r="L15" s="225" t="s">
        <v>8</v>
      </c>
      <c r="M15" s="225"/>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8" t="s">
        <v>11</v>
      </c>
      <c r="J19" s="139" t="s">
        <v>10</v>
      </c>
      <c r="K19" s="139" t="s">
        <v>2609</v>
      </c>
      <c r="L19" s="139" t="s">
        <v>1161</v>
      </c>
      <c r="M19" s="139" t="s">
        <v>1162</v>
      </c>
      <c r="N19" s="140" t="s">
        <v>2610</v>
      </c>
      <c r="O19" s="135"/>
      <c r="Q19" s="51"/>
      <c r="R19" s="51"/>
    </row>
    <row r="20" spans="1:23" ht="30" customHeight="1" x14ac:dyDescent="0.25">
      <c r="A20" s="9"/>
      <c r="B20" s="109">
        <v>860031909</v>
      </c>
      <c r="C20" s="5"/>
      <c r="D20" s="73"/>
      <c r="E20" s="5"/>
      <c r="F20" s="5"/>
      <c r="G20" s="5"/>
      <c r="H20" s="244"/>
      <c r="I20" s="147" t="s">
        <v>887</v>
      </c>
      <c r="J20" s="148" t="s">
        <v>913</v>
      </c>
      <c r="K20" s="149">
        <v>482727870</v>
      </c>
      <c r="L20" s="150"/>
      <c r="M20" s="150"/>
      <c r="N20" s="133">
        <f>+(M20-L20)/30</f>
        <v>0</v>
      </c>
      <c r="O20" s="136"/>
      <c r="U20" s="132"/>
      <c r="V20" s="105">
        <f ca="1">NOW()</f>
        <v>44222.430708101849</v>
      </c>
      <c r="W20" s="105">
        <f ca="1">NOW()</f>
        <v>44222.430708101849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239" t="str">
        <f>VLOOKUP(B20,EAS!A2:B1439,2,0)</f>
        <v>FE Y ALEGRIA DE COLOMBIA</v>
      </c>
      <c r="C38" s="239"/>
      <c r="D38" s="239"/>
      <c r="E38" s="239"/>
      <c r="F38" s="239"/>
      <c r="G38" s="5"/>
      <c r="H38" s="130"/>
      <c r="I38" s="248" t="s">
        <v>7</v>
      </c>
      <c r="J38" s="248"/>
      <c r="K38" s="248"/>
      <c r="L38" s="248"/>
      <c r="M38" s="248"/>
      <c r="N38" s="248"/>
      <c r="O38" s="131"/>
    </row>
    <row r="39" spans="1:16" ht="42.95" customHeight="1" thickBot="1" x14ac:dyDescent="0.3">
      <c r="A39" s="10"/>
      <c r="B39" s="11"/>
      <c r="C39" s="11"/>
      <c r="D39" s="11"/>
      <c r="E39" s="11"/>
      <c r="F39" s="11"/>
      <c r="G39" s="11"/>
      <c r="H39" s="10"/>
      <c r="I39" s="234" t="s">
        <v>2816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2681</v>
      </c>
      <c r="C48" s="112" t="s">
        <v>31</v>
      </c>
      <c r="D48" s="110" t="s">
        <v>2677</v>
      </c>
      <c r="E48" s="143">
        <v>28246</v>
      </c>
      <c r="F48" s="143">
        <v>28491</v>
      </c>
      <c r="G48" s="157">
        <f>IF(AND(E48&lt;&gt;"",F48&lt;&gt;""),((F48-E48)/30),"")</f>
        <v>8.1666666666666661</v>
      </c>
      <c r="H48" s="114" t="s">
        <v>2676</v>
      </c>
      <c r="I48" s="113" t="s">
        <v>887</v>
      </c>
      <c r="J48" s="113" t="s">
        <v>889</v>
      </c>
      <c r="K48" s="116">
        <v>460000</v>
      </c>
      <c r="L48" s="115" t="s">
        <v>1148</v>
      </c>
      <c r="M48" s="117">
        <v>1</v>
      </c>
      <c r="N48" s="115" t="s">
        <v>2634</v>
      </c>
      <c r="O48" s="115" t="s">
        <v>1148</v>
      </c>
      <c r="P48" s="78"/>
    </row>
    <row r="49" spans="1:16" s="6" customFormat="1" ht="24.75" customHeight="1" x14ac:dyDescent="0.25">
      <c r="A49" s="141">
        <v>2</v>
      </c>
      <c r="B49" s="111" t="s">
        <v>2681</v>
      </c>
      <c r="C49" s="112" t="s">
        <v>31</v>
      </c>
      <c r="D49" s="110" t="s">
        <v>2679</v>
      </c>
      <c r="E49" s="143">
        <v>28491</v>
      </c>
      <c r="F49" s="143">
        <v>28856</v>
      </c>
      <c r="G49" s="157">
        <f t="shared" ref="G49:G50" si="2">IF(AND(E49&lt;&gt;"",F49&lt;&gt;""),((F49-E49)/30),"")</f>
        <v>12.166666666666666</v>
      </c>
      <c r="H49" s="114" t="s">
        <v>2678</v>
      </c>
      <c r="I49" s="113" t="s">
        <v>887</v>
      </c>
      <c r="J49" s="113" t="s">
        <v>889</v>
      </c>
      <c r="K49" s="116">
        <v>951626</v>
      </c>
      <c r="L49" s="115" t="s">
        <v>1148</v>
      </c>
      <c r="M49" s="117">
        <v>1</v>
      </c>
      <c r="N49" s="115" t="s">
        <v>2634</v>
      </c>
      <c r="O49" s="115" t="s">
        <v>1148</v>
      </c>
      <c r="P49" s="78"/>
    </row>
    <row r="50" spans="1:16" s="6" customFormat="1" ht="24.75" customHeight="1" x14ac:dyDescent="0.25">
      <c r="A50" s="141">
        <v>3</v>
      </c>
      <c r="B50" s="111" t="s">
        <v>2681</v>
      </c>
      <c r="C50" s="112" t="s">
        <v>31</v>
      </c>
      <c r="D50" s="120" t="s">
        <v>2683</v>
      </c>
      <c r="E50" s="143">
        <v>28856</v>
      </c>
      <c r="F50" s="143">
        <v>29220</v>
      </c>
      <c r="G50" s="157">
        <f t="shared" si="2"/>
        <v>12.133333333333333</v>
      </c>
      <c r="H50" s="119" t="s">
        <v>2684</v>
      </c>
      <c r="I50" s="113" t="s">
        <v>887</v>
      </c>
      <c r="J50" s="113" t="s">
        <v>889</v>
      </c>
      <c r="K50" s="116">
        <v>1361130</v>
      </c>
      <c r="L50" s="115" t="s">
        <v>1148</v>
      </c>
      <c r="M50" s="117">
        <v>1</v>
      </c>
      <c r="N50" s="115" t="s">
        <v>2634</v>
      </c>
      <c r="O50" s="115" t="s">
        <v>1148</v>
      </c>
      <c r="P50" s="78"/>
    </row>
    <row r="51" spans="1:16" s="6" customFormat="1" ht="24.75" customHeight="1" outlineLevel="1" x14ac:dyDescent="0.25">
      <c r="A51" s="141">
        <v>4</v>
      </c>
      <c r="B51" s="111" t="s">
        <v>2681</v>
      </c>
      <c r="C51" s="112" t="s">
        <v>31</v>
      </c>
      <c r="D51" s="120" t="s">
        <v>2685</v>
      </c>
      <c r="E51" s="143">
        <v>29221</v>
      </c>
      <c r="F51" s="143">
        <v>29279</v>
      </c>
      <c r="G51" s="157">
        <f t="shared" ref="G51:G107" si="3">IF(AND(E51&lt;&gt;"",F51&lt;&gt;""),((F51-E51)/30),"")</f>
        <v>1.9333333333333333</v>
      </c>
      <c r="H51" s="114" t="s">
        <v>2685</v>
      </c>
      <c r="I51" s="113" t="s">
        <v>887</v>
      </c>
      <c r="J51" s="113" t="s">
        <v>889</v>
      </c>
      <c r="K51" s="116">
        <v>340283</v>
      </c>
      <c r="L51" s="115" t="s">
        <v>1148</v>
      </c>
      <c r="M51" s="117">
        <v>1</v>
      </c>
      <c r="N51" s="115" t="s">
        <v>2634</v>
      </c>
      <c r="O51" s="115" t="s">
        <v>1148</v>
      </c>
      <c r="P51" s="78"/>
    </row>
    <row r="52" spans="1:16" s="7" customFormat="1" ht="24.75" customHeight="1" outlineLevel="1" x14ac:dyDescent="0.25">
      <c r="A52" s="142">
        <v>5</v>
      </c>
      <c r="B52" s="111" t="s">
        <v>2681</v>
      </c>
      <c r="C52" s="112" t="s">
        <v>31</v>
      </c>
      <c r="D52" s="110" t="s">
        <v>2685</v>
      </c>
      <c r="E52" s="143">
        <v>29281</v>
      </c>
      <c r="F52" s="143">
        <v>29587</v>
      </c>
      <c r="G52" s="157">
        <f t="shared" si="3"/>
        <v>10.199999999999999</v>
      </c>
      <c r="H52" s="119" t="s">
        <v>2682</v>
      </c>
      <c r="I52" s="113" t="s">
        <v>887</v>
      </c>
      <c r="J52" s="113" t="s">
        <v>889</v>
      </c>
      <c r="K52" s="116">
        <v>1459717</v>
      </c>
      <c r="L52" s="115" t="s">
        <v>1148</v>
      </c>
      <c r="M52" s="117">
        <v>1</v>
      </c>
      <c r="N52" s="115" t="s">
        <v>2634</v>
      </c>
      <c r="O52" s="115" t="s">
        <v>1148</v>
      </c>
      <c r="P52" s="79"/>
    </row>
    <row r="53" spans="1:16" s="7" customFormat="1" ht="24.75" customHeight="1" outlineLevel="1" x14ac:dyDescent="0.25">
      <c r="A53" s="142">
        <v>6</v>
      </c>
      <c r="B53" s="111" t="s">
        <v>2681</v>
      </c>
      <c r="C53" s="112" t="s">
        <v>31</v>
      </c>
      <c r="D53" s="120" t="s">
        <v>2686</v>
      </c>
      <c r="E53" s="143">
        <v>29587</v>
      </c>
      <c r="F53" s="143">
        <v>29951</v>
      </c>
      <c r="G53" s="157">
        <f t="shared" si="3"/>
        <v>12.133333333333333</v>
      </c>
      <c r="H53" s="119" t="s">
        <v>2687</v>
      </c>
      <c r="I53" s="113" t="s">
        <v>887</v>
      </c>
      <c r="J53" s="113" t="s">
        <v>889</v>
      </c>
      <c r="K53" s="116">
        <v>2354000</v>
      </c>
      <c r="L53" s="115" t="s">
        <v>1148</v>
      </c>
      <c r="M53" s="117">
        <v>1</v>
      </c>
      <c r="N53" s="115" t="s">
        <v>2634</v>
      </c>
      <c r="O53" s="115" t="s">
        <v>1148</v>
      </c>
      <c r="P53" s="79"/>
    </row>
    <row r="54" spans="1:16" s="7" customFormat="1" ht="24.75" customHeight="1" outlineLevel="1" x14ac:dyDescent="0.25">
      <c r="A54" s="142">
        <v>7</v>
      </c>
      <c r="B54" s="111" t="s">
        <v>2681</v>
      </c>
      <c r="C54" s="112" t="s">
        <v>31</v>
      </c>
      <c r="D54" s="110" t="s">
        <v>2685</v>
      </c>
      <c r="E54" s="143">
        <v>30987</v>
      </c>
      <c r="F54" s="143">
        <v>31047</v>
      </c>
      <c r="G54" s="157">
        <f t="shared" si="3"/>
        <v>2</v>
      </c>
      <c r="H54" s="114" t="s">
        <v>2685</v>
      </c>
      <c r="I54" s="113" t="s">
        <v>887</v>
      </c>
      <c r="J54" s="113" t="s">
        <v>889</v>
      </c>
      <c r="K54" s="118">
        <v>100000</v>
      </c>
      <c r="L54" s="115" t="s">
        <v>1148</v>
      </c>
      <c r="M54" s="117">
        <v>1</v>
      </c>
      <c r="N54" s="115" t="s">
        <v>2634</v>
      </c>
      <c r="O54" s="115" t="s">
        <v>1148</v>
      </c>
      <c r="P54" s="79"/>
    </row>
    <row r="55" spans="1:16" s="7" customFormat="1" ht="24.75" customHeight="1" outlineLevel="1" x14ac:dyDescent="0.25">
      <c r="A55" s="142">
        <v>8</v>
      </c>
      <c r="B55" s="111" t="s">
        <v>2681</v>
      </c>
      <c r="C55" s="112" t="s">
        <v>31</v>
      </c>
      <c r="D55" s="120" t="s">
        <v>2688</v>
      </c>
      <c r="E55" s="143">
        <v>31413</v>
      </c>
      <c r="F55" s="143">
        <v>31594</v>
      </c>
      <c r="G55" s="157">
        <f t="shared" si="3"/>
        <v>6.0333333333333332</v>
      </c>
      <c r="H55" s="114" t="s">
        <v>2689</v>
      </c>
      <c r="I55" s="113" t="s">
        <v>887</v>
      </c>
      <c r="J55" s="113" t="s">
        <v>889</v>
      </c>
      <c r="K55" s="118">
        <v>5406040</v>
      </c>
      <c r="L55" s="115" t="s">
        <v>1148</v>
      </c>
      <c r="M55" s="117">
        <v>1</v>
      </c>
      <c r="N55" s="115" t="s">
        <v>2634</v>
      </c>
      <c r="O55" s="115" t="s">
        <v>1148</v>
      </c>
      <c r="P55" s="79"/>
    </row>
    <row r="56" spans="1:16" s="7" customFormat="1" ht="24.75" customHeight="1" outlineLevel="1" x14ac:dyDescent="0.25">
      <c r="A56" s="142">
        <v>9</v>
      </c>
      <c r="B56" s="111" t="s">
        <v>2681</v>
      </c>
      <c r="C56" s="112" t="s">
        <v>31</v>
      </c>
      <c r="D56" s="120" t="s">
        <v>2690</v>
      </c>
      <c r="E56" s="143">
        <v>31594</v>
      </c>
      <c r="F56" s="143">
        <v>31777</v>
      </c>
      <c r="G56" s="157">
        <f t="shared" si="3"/>
        <v>6.1</v>
      </c>
      <c r="H56" s="114" t="s">
        <v>2691</v>
      </c>
      <c r="I56" s="113" t="s">
        <v>887</v>
      </c>
      <c r="J56" s="113" t="s">
        <v>889</v>
      </c>
      <c r="K56" s="118">
        <v>3804876</v>
      </c>
      <c r="L56" s="115" t="s">
        <v>1148</v>
      </c>
      <c r="M56" s="117">
        <v>1</v>
      </c>
      <c r="N56" s="115" t="s">
        <v>2634</v>
      </c>
      <c r="O56" s="115" t="s">
        <v>1148</v>
      </c>
      <c r="P56" s="79"/>
    </row>
    <row r="57" spans="1:16" s="7" customFormat="1" ht="24.75" customHeight="1" outlineLevel="1" x14ac:dyDescent="0.25">
      <c r="A57" s="142">
        <v>10</v>
      </c>
      <c r="B57" s="64" t="s">
        <v>2681</v>
      </c>
      <c r="C57" s="65" t="s">
        <v>31</v>
      </c>
      <c r="D57" s="63" t="s">
        <v>2692</v>
      </c>
      <c r="E57" s="143">
        <v>31594</v>
      </c>
      <c r="F57" s="143">
        <v>31777</v>
      </c>
      <c r="G57" s="157">
        <f t="shared" si="3"/>
        <v>6.1</v>
      </c>
      <c r="H57" s="64" t="s">
        <v>2693</v>
      </c>
      <c r="I57" s="63" t="s">
        <v>887</v>
      </c>
      <c r="J57" s="63" t="s">
        <v>889</v>
      </c>
      <c r="K57" s="66">
        <v>5654148</v>
      </c>
      <c r="L57" s="65" t="s">
        <v>1148</v>
      </c>
      <c r="M57" s="67">
        <v>1</v>
      </c>
      <c r="N57" s="65" t="s">
        <v>2634</v>
      </c>
      <c r="O57" s="65" t="s">
        <v>1148</v>
      </c>
      <c r="P57" s="79"/>
    </row>
    <row r="58" spans="1:16" s="7" customFormat="1" ht="24.75" customHeight="1" outlineLevel="1" x14ac:dyDescent="0.25">
      <c r="A58" s="142">
        <v>11</v>
      </c>
      <c r="B58" s="64" t="s">
        <v>2681</v>
      </c>
      <c r="C58" s="65" t="s">
        <v>31</v>
      </c>
      <c r="D58" s="63" t="s">
        <v>2694</v>
      </c>
      <c r="E58" s="143">
        <v>31778</v>
      </c>
      <c r="F58" s="143">
        <v>32142</v>
      </c>
      <c r="G58" s="157">
        <f t="shared" si="3"/>
        <v>12.133333333333333</v>
      </c>
      <c r="H58" s="64" t="s">
        <v>2695</v>
      </c>
      <c r="I58" s="63" t="s">
        <v>887</v>
      </c>
      <c r="J58" s="63" t="s">
        <v>889</v>
      </c>
      <c r="K58" s="66">
        <v>13159479</v>
      </c>
      <c r="L58" s="65" t="s">
        <v>1148</v>
      </c>
      <c r="M58" s="67">
        <v>1</v>
      </c>
      <c r="N58" s="65" t="s">
        <v>2634</v>
      </c>
      <c r="O58" s="65" t="s">
        <v>1148</v>
      </c>
      <c r="P58" s="79"/>
    </row>
    <row r="59" spans="1:16" s="7" customFormat="1" ht="24.75" customHeight="1" outlineLevel="1" x14ac:dyDescent="0.25">
      <c r="A59" s="142">
        <v>12</v>
      </c>
      <c r="B59" s="64" t="s">
        <v>2681</v>
      </c>
      <c r="C59" s="65" t="s">
        <v>31</v>
      </c>
      <c r="D59" s="63" t="s">
        <v>2696</v>
      </c>
      <c r="E59" s="143">
        <v>32874</v>
      </c>
      <c r="F59" s="143">
        <v>33238</v>
      </c>
      <c r="G59" s="157">
        <f t="shared" si="3"/>
        <v>12.133333333333333</v>
      </c>
      <c r="H59" s="64" t="s">
        <v>2697</v>
      </c>
      <c r="I59" s="63" t="s">
        <v>887</v>
      </c>
      <c r="J59" s="63" t="s">
        <v>889</v>
      </c>
      <c r="K59" s="66">
        <v>17783001</v>
      </c>
      <c r="L59" s="65" t="s">
        <v>1148</v>
      </c>
      <c r="M59" s="67">
        <v>1</v>
      </c>
      <c r="N59" s="65" t="s">
        <v>2634</v>
      </c>
      <c r="O59" s="65" t="s">
        <v>1148</v>
      </c>
      <c r="P59" s="79"/>
    </row>
    <row r="60" spans="1:16" s="7" customFormat="1" ht="24.75" customHeight="1" outlineLevel="1" x14ac:dyDescent="0.25">
      <c r="A60" s="142">
        <v>13</v>
      </c>
      <c r="B60" s="64" t="s">
        <v>2681</v>
      </c>
      <c r="C60" s="65" t="s">
        <v>31</v>
      </c>
      <c r="D60" s="63" t="s">
        <v>2698</v>
      </c>
      <c r="E60" s="143">
        <v>33638</v>
      </c>
      <c r="F60" s="143">
        <v>33815</v>
      </c>
      <c r="G60" s="157">
        <f t="shared" si="3"/>
        <v>5.9</v>
      </c>
      <c r="H60" s="64" t="s">
        <v>2699</v>
      </c>
      <c r="I60" s="63" t="s">
        <v>887</v>
      </c>
      <c r="J60" s="63" t="s">
        <v>889</v>
      </c>
      <c r="K60" s="66">
        <v>14441216</v>
      </c>
      <c r="L60" s="65" t="s">
        <v>1148</v>
      </c>
      <c r="M60" s="67">
        <v>1</v>
      </c>
      <c r="N60" s="65" t="s">
        <v>2634</v>
      </c>
      <c r="O60" s="65" t="s">
        <v>1148</v>
      </c>
      <c r="P60" s="79"/>
    </row>
    <row r="61" spans="1:16" s="7" customFormat="1" ht="24.75" customHeight="1" outlineLevel="1" x14ac:dyDescent="0.25">
      <c r="A61" s="142">
        <v>14</v>
      </c>
      <c r="B61" s="64" t="s">
        <v>2681</v>
      </c>
      <c r="C61" s="65" t="s">
        <v>31</v>
      </c>
      <c r="D61" s="63" t="s">
        <v>2700</v>
      </c>
      <c r="E61" s="143">
        <v>33969</v>
      </c>
      <c r="F61" s="143">
        <v>34150</v>
      </c>
      <c r="G61" s="157">
        <f t="shared" si="3"/>
        <v>6.0333333333333332</v>
      </c>
      <c r="H61" s="64" t="s">
        <v>2701</v>
      </c>
      <c r="I61" s="63" t="s">
        <v>887</v>
      </c>
      <c r="J61" s="63" t="s">
        <v>889</v>
      </c>
      <c r="K61" s="66">
        <v>3000000</v>
      </c>
      <c r="L61" s="65" t="s">
        <v>1148</v>
      </c>
      <c r="M61" s="67">
        <v>1</v>
      </c>
      <c r="N61" s="65" t="s">
        <v>2634</v>
      </c>
      <c r="O61" s="65" t="s">
        <v>1148</v>
      </c>
      <c r="P61" s="79"/>
    </row>
    <row r="62" spans="1:16" s="7" customFormat="1" ht="24.75" customHeight="1" outlineLevel="1" x14ac:dyDescent="0.25">
      <c r="A62" s="142">
        <v>15</v>
      </c>
      <c r="B62" s="64" t="s">
        <v>2681</v>
      </c>
      <c r="C62" s="65" t="s">
        <v>31</v>
      </c>
      <c r="D62" s="63" t="s">
        <v>2702</v>
      </c>
      <c r="E62" s="143">
        <v>33973</v>
      </c>
      <c r="F62" s="143">
        <v>34334</v>
      </c>
      <c r="G62" s="157">
        <f t="shared" si="3"/>
        <v>12.033333333333333</v>
      </c>
      <c r="H62" s="64" t="s">
        <v>2703</v>
      </c>
      <c r="I62" s="63" t="s">
        <v>887</v>
      </c>
      <c r="J62" s="63" t="s">
        <v>889</v>
      </c>
      <c r="K62" s="66">
        <v>41550000</v>
      </c>
      <c r="L62" s="65" t="s">
        <v>1148</v>
      </c>
      <c r="M62" s="67">
        <v>1</v>
      </c>
      <c r="N62" s="65" t="s">
        <v>2634</v>
      </c>
      <c r="O62" s="65" t="s">
        <v>1148</v>
      </c>
      <c r="P62" s="79"/>
    </row>
    <row r="63" spans="1:16" s="7" customFormat="1" ht="24.75" customHeight="1" outlineLevel="1" x14ac:dyDescent="0.25">
      <c r="A63" s="142">
        <v>16</v>
      </c>
      <c r="B63" s="64" t="s">
        <v>2681</v>
      </c>
      <c r="C63" s="65" t="s">
        <v>31</v>
      </c>
      <c r="D63" s="63" t="s">
        <v>2704</v>
      </c>
      <c r="E63" s="143">
        <v>34701</v>
      </c>
      <c r="F63" s="143">
        <v>35064</v>
      </c>
      <c r="G63" s="157">
        <f t="shared" si="3"/>
        <v>12.1</v>
      </c>
      <c r="H63" s="64" t="s">
        <v>2705</v>
      </c>
      <c r="I63" s="63" t="s">
        <v>887</v>
      </c>
      <c r="J63" s="63" t="s">
        <v>889</v>
      </c>
      <c r="K63" s="66">
        <v>58374829</v>
      </c>
      <c r="L63" s="65" t="s">
        <v>1148</v>
      </c>
      <c r="M63" s="67">
        <v>1</v>
      </c>
      <c r="N63" s="65" t="s">
        <v>2634</v>
      </c>
      <c r="O63" s="65" t="s">
        <v>1148</v>
      </c>
      <c r="P63" s="79"/>
    </row>
    <row r="64" spans="1:16" s="7" customFormat="1" ht="24.75" customHeight="1" outlineLevel="1" x14ac:dyDescent="0.25">
      <c r="A64" s="142">
        <v>17</v>
      </c>
      <c r="B64" s="64" t="s">
        <v>2681</v>
      </c>
      <c r="C64" s="65" t="s">
        <v>31</v>
      </c>
      <c r="D64" s="63" t="s">
        <v>2706</v>
      </c>
      <c r="E64" s="143">
        <v>35432</v>
      </c>
      <c r="F64" s="143">
        <v>35795</v>
      </c>
      <c r="G64" s="157">
        <f t="shared" si="3"/>
        <v>12.1</v>
      </c>
      <c r="H64" s="121" t="s">
        <v>2707</v>
      </c>
      <c r="I64" s="63" t="s">
        <v>887</v>
      </c>
      <c r="J64" s="63" t="s">
        <v>889</v>
      </c>
      <c r="K64" s="66">
        <v>85023630</v>
      </c>
      <c r="L64" s="65" t="s">
        <v>1148</v>
      </c>
      <c r="M64" s="67">
        <v>1</v>
      </c>
      <c r="N64" s="65" t="s">
        <v>2634</v>
      </c>
      <c r="O64" s="65" t="s">
        <v>1148</v>
      </c>
      <c r="P64" s="79"/>
    </row>
    <row r="65" spans="1:16" s="7" customFormat="1" ht="24.75" customHeight="1" outlineLevel="1" x14ac:dyDescent="0.25">
      <c r="A65" s="142">
        <v>18</v>
      </c>
      <c r="B65" s="64" t="s">
        <v>2681</v>
      </c>
      <c r="C65" s="65" t="s">
        <v>31</v>
      </c>
      <c r="D65" s="63" t="s">
        <v>2708</v>
      </c>
      <c r="E65" s="143">
        <v>35797</v>
      </c>
      <c r="F65" s="143">
        <v>36160</v>
      </c>
      <c r="G65" s="157">
        <f t="shared" si="3"/>
        <v>12.1</v>
      </c>
      <c r="H65" s="64" t="s">
        <v>2709</v>
      </c>
      <c r="I65" s="63" t="s">
        <v>887</v>
      </c>
      <c r="J65" s="63" t="s">
        <v>889</v>
      </c>
      <c r="K65" s="66">
        <v>100413046</v>
      </c>
      <c r="L65" s="65" t="s">
        <v>1148</v>
      </c>
      <c r="M65" s="67">
        <v>1</v>
      </c>
      <c r="N65" s="65" t="s">
        <v>2634</v>
      </c>
      <c r="O65" s="65" t="s">
        <v>1148</v>
      </c>
      <c r="P65" s="79"/>
    </row>
    <row r="66" spans="1:16" s="7" customFormat="1" ht="24.75" customHeight="1" outlineLevel="1" x14ac:dyDescent="0.25">
      <c r="A66" s="142">
        <v>19</v>
      </c>
      <c r="B66" s="64" t="s">
        <v>2681</v>
      </c>
      <c r="C66" s="65" t="s">
        <v>31</v>
      </c>
      <c r="D66" s="63" t="s">
        <v>2710</v>
      </c>
      <c r="E66" s="143">
        <v>36161</v>
      </c>
      <c r="F66" s="143">
        <v>36525</v>
      </c>
      <c r="G66" s="157">
        <f t="shared" si="3"/>
        <v>12.133333333333333</v>
      </c>
      <c r="H66" s="121" t="s">
        <v>2709</v>
      </c>
      <c r="I66" s="63" t="s">
        <v>887</v>
      </c>
      <c r="J66" s="63" t="s">
        <v>889</v>
      </c>
      <c r="K66" s="66">
        <v>115160855</v>
      </c>
      <c r="L66" s="65" t="s">
        <v>1148</v>
      </c>
      <c r="M66" s="67">
        <v>1</v>
      </c>
      <c r="N66" s="65" t="s">
        <v>2634</v>
      </c>
      <c r="O66" s="65" t="s">
        <v>1148</v>
      </c>
      <c r="P66" s="79"/>
    </row>
    <row r="67" spans="1:16" s="7" customFormat="1" ht="24.75" customHeight="1" outlineLevel="1" x14ac:dyDescent="0.25">
      <c r="A67" s="142">
        <v>20</v>
      </c>
      <c r="B67" s="64" t="s">
        <v>2681</v>
      </c>
      <c r="C67" s="65" t="s">
        <v>31</v>
      </c>
      <c r="D67" s="63" t="s">
        <v>2711</v>
      </c>
      <c r="E67" s="143">
        <v>37258</v>
      </c>
      <c r="F67" s="143">
        <v>37621</v>
      </c>
      <c r="G67" s="157">
        <f t="shared" si="3"/>
        <v>12.1</v>
      </c>
      <c r="H67" s="64" t="s">
        <v>2712</v>
      </c>
      <c r="I67" s="63" t="s">
        <v>887</v>
      </c>
      <c r="J67" s="63" t="s">
        <v>889</v>
      </c>
      <c r="K67" s="66">
        <v>138673859</v>
      </c>
      <c r="L67" s="65" t="s">
        <v>1148</v>
      </c>
      <c r="M67" s="67">
        <v>1</v>
      </c>
      <c r="N67" s="65" t="s">
        <v>2634</v>
      </c>
      <c r="O67" s="65" t="s">
        <v>1148</v>
      </c>
      <c r="P67" s="79"/>
    </row>
    <row r="68" spans="1:16" s="7" customFormat="1" ht="24.75" customHeight="1" outlineLevel="1" x14ac:dyDescent="0.25">
      <c r="A68" s="142">
        <v>21</v>
      </c>
      <c r="B68" s="64" t="s">
        <v>2681</v>
      </c>
      <c r="C68" s="65" t="s">
        <v>31</v>
      </c>
      <c r="D68" s="63" t="s">
        <v>2713</v>
      </c>
      <c r="E68" s="143">
        <v>37712</v>
      </c>
      <c r="F68" s="143">
        <v>37986</v>
      </c>
      <c r="G68" s="157">
        <f t="shared" si="3"/>
        <v>9.1333333333333329</v>
      </c>
      <c r="H68" s="64" t="s">
        <v>2714</v>
      </c>
      <c r="I68" s="63" t="s">
        <v>887</v>
      </c>
      <c r="J68" s="63" t="s">
        <v>889</v>
      </c>
      <c r="K68" s="66">
        <v>111389777</v>
      </c>
      <c r="L68" s="65" t="s">
        <v>1148</v>
      </c>
      <c r="M68" s="67">
        <v>1</v>
      </c>
      <c r="N68" s="65" t="s">
        <v>2634</v>
      </c>
      <c r="O68" s="65" t="s">
        <v>1148</v>
      </c>
      <c r="P68" s="79"/>
    </row>
    <row r="69" spans="1:16" s="7" customFormat="1" ht="24.75" customHeight="1" outlineLevel="1" x14ac:dyDescent="0.25">
      <c r="A69" s="142">
        <v>22</v>
      </c>
      <c r="B69" s="64" t="s">
        <v>2681</v>
      </c>
      <c r="C69" s="65" t="s">
        <v>31</v>
      </c>
      <c r="D69" s="63" t="s">
        <v>2715</v>
      </c>
      <c r="E69" s="143">
        <v>38016</v>
      </c>
      <c r="F69" s="143">
        <v>38352</v>
      </c>
      <c r="G69" s="157">
        <f t="shared" si="3"/>
        <v>11.2</v>
      </c>
      <c r="H69" s="64" t="s">
        <v>2716</v>
      </c>
      <c r="I69" s="63" t="s">
        <v>887</v>
      </c>
      <c r="J69" s="63" t="s">
        <v>889</v>
      </c>
      <c r="K69" s="66">
        <v>164689994</v>
      </c>
      <c r="L69" s="65" t="s">
        <v>1148</v>
      </c>
      <c r="M69" s="67">
        <v>1</v>
      </c>
      <c r="N69" s="65" t="s">
        <v>2634</v>
      </c>
      <c r="O69" s="65" t="s">
        <v>1148</v>
      </c>
      <c r="P69" s="79"/>
    </row>
    <row r="70" spans="1:16" s="7" customFormat="1" ht="24.75" customHeight="1" outlineLevel="1" x14ac:dyDescent="0.25">
      <c r="A70" s="142">
        <v>23</v>
      </c>
      <c r="B70" s="64" t="s">
        <v>2681</v>
      </c>
      <c r="C70" s="65" t="s">
        <v>31</v>
      </c>
      <c r="D70" s="63" t="s">
        <v>2717</v>
      </c>
      <c r="E70" s="143">
        <v>38353</v>
      </c>
      <c r="F70" s="143">
        <v>38717</v>
      </c>
      <c r="G70" s="157">
        <f t="shared" si="3"/>
        <v>12.133333333333333</v>
      </c>
      <c r="H70" s="64" t="s">
        <v>2720</v>
      </c>
      <c r="I70" s="63" t="s">
        <v>887</v>
      </c>
      <c r="J70" s="63" t="s">
        <v>889</v>
      </c>
      <c r="K70" s="66">
        <v>183068922</v>
      </c>
      <c r="L70" s="65" t="s">
        <v>1148</v>
      </c>
      <c r="M70" s="67">
        <v>1</v>
      </c>
      <c r="N70" s="65" t="s">
        <v>2634</v>
      </c>
      <c r="O70" s="65" t="s">
        <v>1148</v>
      </c>
      <c r="P70" s="79"/>
    </row>
    <row r="71" spans="1:16" s="7" customFormat="1" ht="24.75" customHeight="1" outlineLevel="1" x14ac:dyDescent="0.25">
      <c r="A71" s="142">
        <v>24</v>
      </c>
      <c r="B71" s="64" t="s">
        <v>2681</v>
      </c>
      <c r="C71" s="65" t="s">
        <v>31</v>
      </c>
      <c r="D71" s="63" t="s">
        <v>2718</v>
      </c>
      <c r="E71" s="143">
        <v>39084</v>
      </c>
      <c r="F71" s="143">
        <v>39447</v>
      </c>
      <c r="G71" s="157">
        <f t="shared" si="3"/>
        <v>12.1</v>
      </c>
      <c r="H71" s="64" t="s">
        <v>2719</v>
      </c>
      <c r="I71" s="63" t="s">
        <v>887</v>
      </c>
      <c r="J71" s="63" t="s">
        <v>889</v>
      </c>
      <c r="K71" s="66">
        <v>200741140</v>
      </c>
      <c r="L71" s="65" t="s">
        <v>1148</v>
      </c>
      <c r="M71" s="67">
        <v>1</v>
      </c>
      <c r="N71" s="65" t="s">
        <v>2634</v>
      </c>
      <c r="O71" s="65" t="s">
        <v>1148</v>
      </c>
      <c r="P71" s="79"/>
    </row>
    <row r="72" spans="1:16" s="7" customFormat="1" ht="24.75" customHeight="1" outlineLevel="1" x14ac:dyDescent="0.25">
      <c r="A72" s="142">
        <v>25</v>
      </c>
      <c r="B72" s="64" t="s">
        <v>2681</v>
      </c>
      <c r="C72" s="65" t="s">
        <v>31</v>
      </c>
      <c r="D72" s="63" t="s">
        <v>2721</v>
      </c>
      <c r="E72" s="143">
        <v>39449</v>
      </c>
      <c r="F72" s="143">
        <v>39813</v>
      </c>
      <c r="G72" s="157">
        <f t="shared" si="3"/>
        <v>12.133333333333333</v>
      </c>
      <c r="H72" s="121" t="s">
        <v>2719</v>
      </c>
      <c r="I72" s="63" t="s">
        <v>887</v>
      </c>
      <c r="J72" s="63" t="s">
        <v>889</v>
      </c>
      <c r="K72" s="66">
        <v>207767081</v>
      </c>
      <c r="L72" s="65" t="s">
        <v>1148</v>
      </c>
      <c r="M72" s="67">
        <v>1</v>
      </c>
      <c r="N72" s="65" t="s">
        <v>2634</v>
      </c>
      <c r="O72" s="65" t="s">
        <v>1148</v>
      </c>
      <c r="P72" s="79"/>
    </row>
    <row r="73" spans="1:16" s="7" customFormat="1" ht="24.75" customHeight="1" outlineLevel="1" x14ac:dyDescent="0.25">
      <c r="A73" s="142">
        <v>26</v>
      </c>
      <c r="B73" s="64" t="s">
        <v>2681</v>
      </c>
      <c r="C73" s="65" t="s">
        <v>31</v>
      </c>
      <c r="D73" s="63" t="s">
        <v>2722</v>
      </c>
      <c r="E73" s="143">
        <v>39815</v>
      </c>
      <c r="F73" s="143">
        <v>40178</v>
      </c>
      <c r="G73" s="157">
        <f t="shared" si="3"/>
        <v>12.1</v>
      </c>
      <c r="H73" s="121" t="s">
        <v>2719</v>
      </c>
      <c r="I73" s="63" t="s">
        <v>887</v>
      </c>
      <c r="J73" s="63" t="s">
        <v>889</v>
      </c>
      <c r="K73" s="66">
        <v>209433095</v>
      </c>
      <c r="L73" s="65" t="s">
        <v>1148</v>
      </c>
      <c r="M73" s="67">
        <v>1</v>
      </c>
      <c r="N73" s="65" t="s">
        <v>2634</v>
      </c>
      <c r="O73" s="65" t="s">
        <v>1148</v>
      </c>
      <c r="P73" s="79"/>
    </row>
    <row r="74" spans="1:16" s="7" customFormat="1" ht="24.75" customHeight="1" outlineLevel="1" x14ac:dyDescent="0.25">
      <c r="A74" s="142">
        <v>27</v>
      </c>
      <c r="B74" s="64" t="s">
        <v>2681</v>
      </c>
      <c r="C74" s="65" t="s">
        <v>31</v>
      </c>
      <c r="D74" s="63" t="s">
        <v>2723</v>
      </c>
      <c r="E74" s="143">
        <v>40180</v>
      </c>
      <c r="F74" s="143">
        <v>40543</v>
      </c>
      <c r="G74" s="157">
        <f t="shared" si="3"/>
        <v>12.1</v>
      </c>
      <c r="H74" s="64" t="s">
        <v>2724</v>
      </c>
      <c r="I74" s="63" t="s">
        <v>887</v>
      </c>
      <c r="J74" s="63" t="s">
        <v>889</v>
      </c>
      <c r="K74" s="66">
        <v>217810419</v>
      </c>
      <c r="L74" s="65" t="s">
        <v>1148</v>
      </c>
      <c r="M74" s="67">
        <v>1</v>
      </c>
      <c r="N74" s="65" t="s">
        <v>2634</v>
      </c>
      <c r="O74" s="65" t="s">
        <v>1148</v>
      </c>
      <c r="P74" s="79"/>
    </row>
    <row r="75" spans="1:16" s="7" customFormat="1" ht="24.75" customHeight="1" outlineLevel="1" x14ac:dyDescent="0.25">
      <c r="A75" s="142">
        <v>28</v>
      </c>
      <c r="B75" s="64" t="s">
        <v>2681</v>
      </c>
      <c r="C75" s="65" t="s">
        <v>31</v>
      </c>
      <c r="D75" s="63" t="s">
        <v>2725</v>
      </c>
      <c r="E75" s="143">
        <v>40545</v>
      </c>
      <c r="F75" s="143">
        <v>40908</v>
      </c>
      <c r="G75" s="157">
        <f t="shared" si="3"/>
        <v>12.1</v>
      </c>
      <c r="H75" s="121" t="s">
        <v>2724</v>
      </c>
      <c r="I75" s="63" t="s">
        <v>887</v>
      </c>
      <c r="J75" s="63" t="s">
        <v>889</v>
      </c>
      <c r="K75" s="66">
        <v>226568969</v>
      </c>
      <c r="L75" s="65" t="s">
        <v>1148</v>
      </c>
      <c r="M75" s="67">
        <v>1</v>
      </c>
      <c r="N75" s="65" t="s">
        <v>2634</v>
      </c>
      <c r="O75" s="65" t="s">
        <v>1148</v>
      </c>
      <c r="P75" s="79"/>
    </row>
    <row r="76" spans="1:16" s="7" customFormat="1" ht="24.75" customHeight="1" outlineLevel="1" x14ac:dyDescent="0.25">
      <c r="A76" s="142">
        <v>29</v>
      </c>
      <c r="B76" s="64" t="s">
        <v>2681</v>
      </c>
      <c r="C76" s="65" t="s">
        <v>31</v>
      </c>
      <c r="D76" s="63" t="s">
        <v>2726</v>
      </c>
      <c r="E76" s="143">
        <v>40910</v>
      </c>
      <c r="F76" s="143">
        <v>41090</v>
      </c>
      <c r="G76" s="157">
        <f t="shared" si="3"/>
        <v>6</v>
      </c>
      <c r="H76" s="121" t="s">
        <v>2724</v>
      </c>
      <c r="I76" s="63" t="s">
        <v>887</v>
      </c>
      <c r="J76" s="63" t="s">
        <v>889</v>
      </c>
      <c r="K76" s="66">
        <v>119648391</v>
      </c>
      <c r="L76" s="65" t="s">
        <v>1148</v>
      </c>
      <c r="M76" s="67">
        <v>1</v>
      </c>
      <c r="N76" s="65" t="s">
        <v>2634</v>
      </c>
      <c r="O76" s="65" t="s">
        <v>1148</v>
      </c>
      <c r="P76" s="79"/>
    </row>
    <row r="77" spans="1:16" s="7" customFormat="1" ht="24.75" customHeight="1" outlineLevel="1" x14ac:dyDescent="0.25">
      <c r="A77" s="142">
        <v>30</v>
      </c>
      <c r="B77" s="64" t="s">
        <v>2681</v>
      </c>
      <c r="C77" s="65" t="s">
        <v>31</v>
      </c>
      <c r="D77" s="63" t="s">
        <v>2727</v>
      </c>
      <c r="E77" s="143">
        <v>41057</v>
      </c>
      <c r="F77" s="143">
        <v>41273</v>
      </c>
      <c r="G77" s="157">
        <f t="shared" si="3"/>
        <v>7.2</v>
      </c>
      <c r="H77" s="121" t="s">
        <v>2724</v>
      </c>
      <c r="I77" s="63" t="s">
        <v>887</v>
      </c>
      <c r="J77" s="63" t="s">
        <v>889</v>
      </c>
      <c r="K77" s="66">
        <v>124053843</v>
      </c>
      <c r="L77" s="65" t="s">
        <v>1148</v>
      </c>
      <c r="M77" s="67">
        <v>1</v>
      </c>
      <c r="N77" s="65" t="s">
        <v>2634</v>
      </c>
      <c r="O77" s="65" t="s">
        <v>26</v>
      </c>
      <c r="P77" s="79"/>
    </row>
    <row r="78" spans="1:16" s="7" customFormat="1" ht="24.75" customHeight="1" outlineLevel="1" x14ac:dyDescent="0.25">
      <c r="A78" s="142">
        <v>31</v>
      </c>
      <c r="B78" s="64" t="s">
        <v>2681</v>
      </c>
      <c r="C78" s="65" t="s">
        <v>31</v>
      </c>
      <c r="D78" s="63" t="s">
        <v>2728</v>
      </c>
      <c r="E78" s="143">
        <v>41264</v>
      </c>
      <c r="F78" s="143">
        <v>42004</v>
      </c>
      <c r="G78" s="157">
        <f t="shared" si="3"/>
        <v>24.666666666666668</v>
      </c>
      <c r="H78" s="121" t="s">
        <v>2724</v>
      </c>
      <c r="I78" s="63" t="s">
        <v>887</v>
      </c>
      <c r="J78" s="63" t="s">
        <v>889</v>
      </c>
      <c r="K78" s="66">
        <v>518844591</v>
      </c>
      <c r="L78" s="65" t="s">
        <v>1148</v>
      </c>
      <c r="M78" s="67">
        <v>1</v>
      </c>
      <c r="N78" s="65" t="s">
        <v>2634</v>
      </c>
      <c r="O78" s="65" t="s">
        <v>26</v>
      </c>
      <c r="P78" s="79"/>
    </row>
    <row r="79" spans="1:16" s="7" customFormat="1" ht="24.75" customHeight="1" outlineLevel="1" x14ac:dyDescent="0.25">
      <c r="A79" s="142">
        <v>32</v>
      </c>
      <c r="B79" s="64" t="s">
        <v>2681</v>
      </c>
      <c r="C79" s="65" t="s">
        <v>31</v>
      </c>
      <c r="D79" s="63" t="s">
        <v>2729</v>
      </c>
      <c r="E79" s="143">
        <v>42038</v>
      </c>
      <c r="F79" s="143">
        <v>42369</v>
      </c>
      <c r="G79" s="157">
        <f t="shared" si="3"/>
        <v>11.033333333333333</v>
      </c>
      <c r="H79" s="121" t="s">
        <v>2724</v>
      </c>
      <c r="I79" s="63" t="s">
        <v>887</v>
      </c>
      <c r="J79" s="63" t="s">
        <v>889</v>
      </c>
      <c r="K79" s="66">
        <v>349736768</v>
      </c>
      <c r="L79" s="65" t="s">
        <v>1148</v>
      </c>
      <c r="M79" s="67">
        <v>1</v>
      </c>
      <c r="N79" s="65" t="s">
        <v>2634</v>
      </c>
      <c r="O79" s="65" t="s">
        <v>26</v>
      </c>
      <c r="P79" s="79"/>
    </row>
    <row r="80" spans="1:16" s="7" customFormat="1" ht="24.75" customHeight="1" outlineLevel="1" x14ac:dyDescent="0.25">
      <c r="A80" s="142">
        <v>33</v>
      </c>
      <c r="B80" s="64" t="s">
        <v>2681</v>
      </c>
      <c r="C80" s="65" t="s">
        <v>31</v>
      </c>
      <c r="D80" s="63" t="s">
        <v>2730</v>
      </c>
      <c r="E80" s="143">
        <v>42399</v>
      </c>
      <c r="F80" s="143">
        <v>42674</v>
      </c>
      <c r="G80" s="157">
        <f t="shared" si="3"/>
        <v>9.1666666666666661</v>
      </c>
      <c r="H80" s="64" t="s">
        <v>2732</v>
      </c>
      <c r="I80" s="63" t="s">
        <v>887</v>
      </c>
      <c r="J80" s="63" t="s">
        <v>889</v>
      </c>
      <c r="K80" s="66">
        <v>309364632</v>
      </c>
      <c r="L80" s="65" t="s">
        <v>1148</v>
      </c>
      <c r="M80" s="67">
        <v>1</v>
      </c>
      <c r="N80" s="65" t="s">
        <v>2634</v>
      </c>
      <c r="O80" s="65" t="s">
        <v>26</v>
      </c>
      <c r="P80" s="79"/>
    </row>
    <row r="81" spans="1:16" s="7" customFormat="1" ht="24.75" customHeight="1" outlineLevel="1" x14ac:dyDescent="0.25">
      <c r="A81" s="142">
        <v>34</v>
      </c>
      <c r="B81" s="64" t="s">
        <v>2681</v>
      </c>
      <c r="C81" s="65" t="s">
        <v>31</v>
      </c>
      <c r="D81" s="63" t="s">
        <v>2731</v>
      </c>
      <c r="E81" s="143">
        <v>42675</v>
      </c>
      <c r="F81" s="143">
        <v>43312</v>
      </c>
      <c r="G81" s="157">
        <f t="shared" si="3"/>
        <v>21.233333333333334</v>
      </c>
      <c r="H81" s="121" t="s">
        <v>2732</v>
      </c>
      <c r="I81" s="63" t="s">
        <v>887</v>
      </c>
      <c r="J81" s="63" t="s">
        <v>889</v>
      </c>
      <c r="K81" s="66">
        <v>404322982</v>
      </c>
      <c r="L81" s="65" t="s">
        <v>1148</v>
      </c>
      <c r="M81" s="67">
        <v>1</v>
      </c>
      <c r="N81" s="65" t="s">
        <v>2634</v>
      </c>
      <c r="O81" s="65" t="s">
        <v>26</v>
      </c>
      <c r="P81" s="79"/>
    </row>
    <row r="82" spans="1:16" s="7" customFormat="1" ht="24.75" customHeight="1" outlineLevel="1" x14ac:dyDescent="0.25">
      <c r="A82" s="142">
        <v>35</v>
      </c>
      <c r="B82" s="64" t="s">
        <v>2681</v>
      </c>
      <c r="C82" s="65" t="s">
        <v>31</v>
      </c>
      <c r="D82" s="63" t="s">
        <v>2731</v>
      </c>
      <c r="E82" s="143">
        <v>43313</v>
      </c>
      <c r="F82" s="143">
        <v>43404</v>
      </c>
      <c r="G82" s="157">
        <f t="shared" si="3"/>
        <v>3.0333333333333332</v>
      </c>
      <c r="H82" s="121" t="s">
        <v>2732</v>
      </c>
      <c r="I82" s="63" t="s">
        <v>887</v>
      </c>
      <c r="J82" s="63" t="s">
        <v>889</v>
      </c>
      <c r="K82" s="66">
        <v>135468054</v>
      </c>
      <c r="L82" s="65" t="s">
        <v>1148</v>
      </c>
      <c r="M82" s="67">
        <v>1</v>
      </c>
      <c r="N82" s="65" t="s">
        <v>2634</v>
      </c>
      <c r="O82" s="65" t="s">
        <v>1148</v>
      </c>
      <c r="P82" s="79"/>
    </row>
    <row r="83" spans="1:16" s="7" customFormat="1" ht="24.75" customHeight="1" outlineLevel="1" x14ac:dyDescent="0.25">
      <c r="A83" s="142">
        <v>36</v>
      </c>
      <c r="B83" s="64" t="s">
        <v>2681</v>
      </c>
      <c r="C83" s="65" t="s">
        <v>31</v>
      </c>
      <c r="D83" s="63" t="s">
        <v>2733</v>
      </c>
      <c r="E83" s="143">
        <v>43405</v>
      </c>
      <c r="F83" s="143">
        <v>43434</v>
      </c>
      <c r="G83" s="157">
        <f t="shared" si="3"/>
        <v>0.96666666666666667</v>
      </c>
      <c r="H83" s="121" t="s">
        <v>2732</v>
      </c>
      <c r="I83" s="63" t="s">
        <v>887</v>
      </c>
      <c r="J83" s="63" t="s">
        <v>889</v>
      </c>
      <c r="K83" s="66">
        <v>46039699</v>
      </c>
      <c r="L83" s="65" t="s">
        <v>1148</v>
      </c>
      <c r="M83" s="67">
        <v>1</v>
      </c>
      <c r="N83" s="65" t="s">
        <v>2634</v>
      </c>
      <c r="O83" s="65" t="s">
        <v>1148</v>
      </c>
      <c r="P83" s="79"/>
    </row>
    <row r="84" spans="1:16" s="7" customFormat="1" ht="24.75" customHeight="1" outlineLevel="1" x14ac:dyDescent="0.25">
      <c r="A84" s="142">
        <v>37</v>
      </c>
      <c r="B84" s="64" t="s">
        <v>2681</v>
      </c>
      <c r="C84" s="65" t="s">
        <v>31</v>
      </c>
      <c r="D84" s="63" t="s">
        <v>2733</v>
      </c>
      <c r="E84" s="143">
        <v>43435</v>
      </c>
      <c r="F84" s="143">
        <v>43445</v>
      </c>
      <c r="G84" s="157">
        <f t="shared" si="3"/>
        <v>0.33333333333333331</v>
      </c>
      <c r="H84" s="121" t="s">
        <v>2732</v>
      </c>
      <c r="I84" s="63" t="s">
        <v>887</v>
      </c>
      <c r="J84" s="63" t="s">
        <v>889</v>
      </c>
      <c r="K84" s="66">
        <v>10017869</v>
      </c>
      <c r="L84" s="65" t="s">
        <v>1148</v>
      </c>
      <c r="M84" s="67">
        <v>1</v>
      </c>
      <c r="N84" s="65" t="s">
        <v>2634</v>
      </c>
      <c r="O84" s="65" t="s">
        <v>1148</v>
      </c>
      <c r="P84" s="79"/>
    </row>
    <row r="85" spans="1:16" s="7" customFormat="1" ht="24.75" customHeight="1" outlineLevel="1" x14ac:dyDescent="0.25">
      <c r="A85" s="142">
        <v>38</v>
      </c>
      <c r="B85" s="64" t="s">
        <v>2681</v>
      </c>
      <c r="C85" s="65" t="s">
        <v>31</v>
      </c>
      <c r="D85" s="63" t="s">
        <v>2734</v>
      </c>
      <c r="E85" s="143">
        <v>43484</v>
      </c>
      <c r="F85" s="143">
        <v>43738</v>
      </c>
      <c r="G85" s="157">
        <f t="shared" si="3"/>
        <v>8.4666666666666668</v>
      </c>
      <c r="H85" s="64" t="s">
        <v>2735</v>
      </c>
      <c r="I85" s="63" t="s">
        <v>887</v>
      </c>
      <c r="J85" s="63" t="s">
        <v>889</v>
      </c>
      <c r="K85" s="66">
        <v>397692223</v>
      </c>
      <c r="L85" s="65" t="s">
        <v>1148</v>
      </c>
      <c r="M85" s="67">
        <v>1</v>
      </c>
      <c r="N85" s="65" t="s">
        <v>2634</v>
      </c>
      <c r="O85" s="65" t="s">
        <v>1148</v>
      </c>
      <c r="P85" s="79"/>
    </row>
    <row r="86" spans="1:16" s="7" customFormat="1" ht="24.75" customHeight="1" outlineLevel="1" x14ac:dyDescent="0.25">
      <c r="A86" s="142">
        <v>39</v>
      </c>
      <c r="B86" s="64" t="s">
        <v>2681</v>
      </c>
      <c r="C86" s="65" t="s">
        <v>31</v>
      </c>
      <c r="D86" s="63" t="s">
        <v>2734</v>
      </c>
      <c r="E86" s="143">
        <v>43739</v>
      </c>
      <c r="F86" s="143">
        <v>43819</v>
      </c>
      <c r="G86" s="157">
        <f t="shared" si="3"/>
        <v>2.6666666666666665</v>
      </c>
      <c r="H86" s="121" t="s">
        <v>2735</v>
      </c>
      <c r="I86" s="63" t="s">
        <v>887</v>
      </c>
      <c r="J86" s="63" t="s">
        <v>889</v>
      </c>
      <c r="K86" s="66">
        <v>114084054</v>
      </c>
      <c r="L86" s="65" t="s">
        <v>1148</v>
      </c>
      <c r="M86" s="67">
        <v>1</v>
      </c>
      <c r="N86" s="65" t="s">
        <v>2634</v>
      </c>
      <c r="O86" s="65" t="s">
        <v>1148</v>
      </c>
      <c r="P86" s="79"/>
    </row>
    <row r="87" spans="1:16" s="7" customFormat="1" ht="24.75" customHeight="1" outlineLevel="1" x14ac:dyDescent="0.25">
      <c r="A87" s="142">
        <v>40</v>
      </c>
      <c r="B87" s="175" t="s">
        <v>2681</v>
      </c>
      <c r="C87" s="122" t="s">
        <v>31</v>
      </c>
      <c r="D87" s="176" t="s">
        <v>2761</v>
      </c>
      <c r="E87" s="176" t="s">
        <v>2762</v>
      </c>
      <c r="F87" s="176" t="s">
        <v>2763</v>
      </c>
      <c r="G87" s="157">
        <f t="shared" si="3"/>
        <v>12.133333333333333</v>
      </c>
      <c r="H87" s="175" t="s">
        <v>2764</v>
      </c>
      <c r="I87" s="120" t="s">
        <v>1157</v>
      </c>
      <c r="J87" s="120" t="s">
        <v>845</v>
      </c>
      <c r="K87" s="177">
        <v>3564000</v>
      </c>
      <c r="L87" s="122" t="s">
        <v>1148</v>
      </c>
      <c r="M87" s="117">
        <v>1</v>
      </c>
      <c r="N87" s="122" t="s">
        <v>2634</v>
      </c>
      <c r="O87" s="65" t="s">
        <v>1148</v>
      </c>
      <c r="P87" s="79"/>
    </row>
    <row r="88" spans="1:16" s="7" customFormat="1" ht="24.75" customHeight="1" outlineLevel="1" x14ac:dyDescent="0.25">
      <c r="A88" s="142">
        <v>41</v>
      </c>
      <c r="B88" s="175" t="s">
        <v>2681</v>
      </c>
      <c r="C88" s="122" t="s">
        <v>31</v>
      </c>
      <c r="D88" s="176" t="s">
        <v>2765</v>
      </c>
      <c r="E88" s="176" t="s">
        <v>2766</v>
      </c>
      <c r="F88" s="176" t="s">
        <v>2767</v>
      </c>
      <c r="G88" s="157">
        <f t="shared" si="3"/>
        <v>12.133333333333333</v>
      </c>
      <c r="H88" s="175" t="s">
        <v>2764</v>
      </c>
      <c r="I88" s="120" t="s">
        <v>1157</v>
      </c>
      <c r="J88" s="120" t="s">
        <v>845</v>
      </c>
      <c r="K88" s="177">
        <v>4890000</v>
      </c>
      <c r="L88" s="122" t="s">
        <v>1148</v>
      </c>
      <c r="M88" s="117">
        <v>1</v>
      </c>
      <c r="N88" s="122" t="s">
        <v>2634</v>
      </c>
      <c r="O88" s="65" t="s">
        <v>1148</v>
      </c>
      <c r="P88" s="79"/>
    </row>
    <row r="89" spans="1:16" s="7" customFormat="1" ht="24.75" customHeight="1" outlineLevel="1" x14ac:dyDescent="0.25">
      <c r="A89" s="142">
        <v>42</v>
      </c>
      <c r="B89" s="175" t="s">
        <v>2681</v>
      </c>
      <c r="C89" s="122" t="s">
        <v>31</v>
      </c>
      <c r="D89" s="176" t="s">
        <v>2768</v>
      </c>
      <c r="E89" s="176" t="s">
        <v>2769</v>
      </c>
      <c r="F89" s="176" t="s">
        <v>2770</v>
      </c>
      <c r="G89" s="157">
        <f t="shared" si="3"/>
        <v>18.166666666666668</v>
      </c>
      <c r="H89" s="175" t="s">
        <v>2771</v>
      </c>
      <c r="I89" s="120" t="s">
        <v>1157</v>
      </c>
      <c r="J89" s="120" t="s">
        <v>845</v>
      </c>
      <c r="K89" s="177">
        <v>8880400</v>
      </c>
      <c r="L89" s="122" t="s">
        <v>1148</v>
      </c>
      <c r="M89" s="117">
        <v>1</v>
      </c>
      <c r="N89" s="122" t="s">
        <v>2634</v>
      </c>
      <c r="O89" s="65" t="s">
        <v>1148</v>
      </c>
      <c r="P89" s="79"/>
    </row>
    <row r="90" spans="1:16" s="7" customFormat="1" ht="24.75" customHeight="1" outlineLevel="1" x14ac:dyDescent="0.25">
      <c r="A90" s="142">
        <v>43</v>
      </c>
      <c r="B90" s="175" t="s">
        <v>2681</v>
      </c>
      <c r="C90" s="122" t="s">
        <v>31</v>
      </c>
      <c r="D90" s="176" t="s">
        <v>2772</v>
      </c>
      <c r="E90" s="176" t="s">
        <v>2773</v>
      </c>
      <c r="F90" s="176" t="s">
        <v>2774</v>
      </c>
      <c r="G90" s="157">
        <f t="shared" si="3"/>
        <v>11.2</v>
      </c>
      <c r="H90" s="175" t="s">
        <v>2775</v>
      </c>
      <c r="I90" s="120" t="s">
        <v>1157</v>
      </c>
      <c r="J90" s="120" t="s">
        <v>845</v>
      </c>
      <c r="K90" s="177">
        <v>7086240</v>
      </c>
      <c r="L90" s="122" t="s">
        <v>1148</v>
      </c>
      <c r="M90" s="117">
        <v>1</v>
      </c>
      <c r="N90" s="122" t="s">
        <v>2634</v>
      </c>
      <c r="O90" s="65" t="s">
        <v>1148</v>
      </c>
      <c r="P90" s="79"/>
    </row>
    <row r="91" spans="1:16" s="7" customFormat="1" ht="24.75" customHeight="1" outlineLevel="1" x14ac:dyDescent="0.25">
      <c r="A91" s="141">
        <v>44</v>
      </c>
      <c r="B91" s="175" t="s">
        <v>2681</v>
      </c>
      <c r="C91" s="122" t="s">
        <v>31</v>
      </c>
      <c r="D91" s="176" t="s">
        <v>2776</v>
      </c>
      <c r="E91" s="176" t="s">
        <v>2777</v>
      </c>
      <c r="F91" s="176" t="s">
        <v>2778</v>
      </c>
      <c r="G91" s="157">
        <f t="shared" si="3"/>
        <v>12.133333333333333</v>
      </c>
      <c r="H91" s="175" t="s">
        <v>2779</v>
      </c>
      <c r="I91" s="120" t="s">
        <v>1157</v>
      </c>
      <c r="J91" s="120" t="s">
        <v>845</v>
      </c>
      <c r="K91" s="177">
        <v>8344815</v>
      </c>
      <c r="L91" s="122" t="s">
        <v>1148</v>
      </c>
      <c r="M91" s="117">
        <v>1</v>
      </c>
      <c r="N91" s="122" t="s">
        <v>2634</v>
      </c>
      <c r="O91" s="122" t="s">
        <v>1148</v>
      </c>
      <c r="P91" s="79"/>
    </row>
    <row r="92" spans="1:16" s="7" customFormat="1" ht="24.75" customHeight="1" outlineLevel="1" x14ac:dyDescent="0.25">
      <c r="A92" s="141">
        <v>45</v>
      </c>
      <c r="B92" s="175" t="s">
        <v>2681</v>
      </c>
      <c r="C92" s="122" t="s">
        <v>31</v>
      </c>
      <c r="D92" s="176" t="s">
        <v>2780</v>
      </c>
      <c r="E92" s="176" t="s">
        <v>2781</v>
      </c>
      <c r="F92" s="176" t="s">
        <v>2782</v>
      </c>
      <c r="G92" s="157">
        <f t="shared" si="3"/>
        <v>12.133333333333333</v>
      </c>
      <c r="H92" s="175" t="s">
        <v>2783</v>
      </c>
      <c r="I92" s="120" t="s">
        <v>1157</v>
      </c>
      <c r="J92" s="120" t="s">
        <v>845</v>
      </c>
      <c r="K92" s="177">
        <v>13345054</v>
      </c>
      <c r="L92" s="122" t="s">
        <v>1148</v>
      </c>
      <c r="M92" s="117">
        <v>1</v>
      </c>
      <c r="N92" s="122" t="s">
        <v>2634</v>
      </c>
      <c r="O92" s="122" t="s">
        <v>1148</v>
      </c>
      <c r="P92" s="79"/>
    </row>
    <row r="93" spans="1:16" s="7" customFormat="1" ht="24.75" customHeight="1" outlineLevel="1" x14ac:dyDescent="0.25">
      <c r="A93" s="141">
        <v>46</v>
      </c>
      <c r="B93" s="175" t="s">
        <v>2681</v>
      </c>
      <c r="C93" s="122" t="s">
        <v>31</v>
      </c>
      <c r="D93" s="176" t="s">
        <v>2784</v>
      </c>
      <c r="E93" s="176" t="s">
        <v>2785</v>
      </c>
      <c r="F93" s="176" t="s">
        <v>2786</v>
      </c>
      <c r="G93" s="157">
        <f t="shared" si="3"/>
        <v>24.333333333333332</v>
      </c>
      <c r="H93" s="175" t="s">
        <v>2783</v>
      </c>
      <c r="I93" s="120" t="s">
        <v>1157</v>
      </c>
      <c r="J93" s="120" t="s">
        <v>845</v>
      </c>
      <c r="K93" s="177">
        <v>23923175</v>
      </c>
      <c r="L93" s="122" t="s">
        <v>1148</v>
      </c>
      <c r="M93" s="117">
        <v>1</v>
      </c>
      <c r="N93" s="122" t="s">
        <v>2634</v>
      </c>
      <c r="O93" s="122" t="s">
        <v>1148</v>
      </c>
      <c r="P93" s="79"/>
    </row>
    <row r="94" spans="1:16" s="7" customFormat="1" ht="24.75" customHeight="1" outlineLevel="1" x14ac:dyDescent="0.25">
      <c r="A94" s="141">
        <v>47</v>
      </c>
      <c r="B94" s="175" t="s">
        <v>2681</v>
      </c>
      <c r="C94" s="122" t="s">
        <v>31</v>
      </c>
      <c r="D94" s="176" t="s">
        <v>2787</v>
      </c>
      <c r="E94" s="176" t="s">
        <v>2788</v>
      </c>
      <c r="F94" s="176" t="s">
        <v>2789</v>
      </c>
      <c r="G94" s="157">
        <f t="shared" si="3"/>
        <v>12.133333333333333</v>
      </c>
      <c r="H94" s="175" t="s">
        <v>2790</v>
      </c>
      <c r="I94" s="120" t="s">
        <v>1157</v>
      </c>
      <c r="J94" s="120" t="s">
        <v>845</v>
      </c>
      <c r="K94" s="177">
        <v>25471345</v>
      </c>
      <c r="L94" s="122" t="s">
        <v>1148</v>
      </c>
      <c r="M94" s="117">
        <v>1</v>
      </c>
      <c r="N94" s="122" t="s">
        <v>2634</v>
      </c>
      <c r="O94" s="122" t="s">
        <v>1148</v>
      </c>
      <c r="P94" s="79"/>
    </row>
    <row r="95" spans="1:16" s="7" customFormat="1" ht="24.75" customHeight="1" outlineLevel="1" x14ac:dyDescent="0.25">
      <c r="A95" s="142">
        <v>48</v>
      </c>
      <c r="B95" s="175" t="s">
        <v>2681</v>
      </c>
      <c r="C95" s="122" t="s">
        <v>31</v>
      </c>
      <c r="D95" s="176" t="s">
        <v>2791</v>
      </c>
      <c r="E95" s="176" t="s">
        <v>2792</v>
      </c>
      <c r="F95" s="176" t="s">
        <v>2793</v>
      </c>
      <c r="G95" s="157">
        <f t="shared" si="3"/>
        <v>12.133333333333333</v>
      </c>
      <c r="H95" s="175" t="s">
        <v>2794</v>
      </c>
      <c r="I95" s="120" t="s">
        <v>1157</v>
      </c>
      <c r="J95" s="120" t="s">
        <v>845</v>
      </c>
      <c r="K95" s="177">
        <v>56408277</v>
      </c>
      <c r="L95" s="122" t="s">
        <v>1148</v>
      </c>
      <c r="M95" s="117">
        <v>1</v>
      </c>
      <c r="N95" s="122" t="s">
        <v>2634</v>
      </c>
      <c r="O95" s="122" t="s">
        <v>1148</v>
      </c>
      <c r="P95" s="79"/>
    </row>
    <row r="96" spans="1:16" s="7" customFormat="1" ht="24.75" customHeight="1" outlineLevel="1" x14ac:dyDescent="0.25">
      <c r="A96" s="142">
        <v>49</v>
      </c>
      <c r="B96" s="175" t="s">
        <v>2681</v>
      </c>
      <c r="C96" s="122" t="s">
        <v>31</v>
      </c>
      <c r="D96" s="176" t="s">
        <v>2795</v>
      </c>
      <c r="E96" s="176" t="s">
        <v>2796</v>
      </c>
      <c r="F96" s="176" t="s">
        <v>2797</v>
      </c>
      <c r="G96" s="157">
        <f t="shared" si="3"/>
        <v>12.066666666666666</v>
      </c>
      <c r="H96" s="175" t="s">
        <v>2794</v>
      </c>
      <c r="I96" s="120" t="s">
        <v>1157</v>
      </c>
      <c r="J96" s="120" t="s">
        <v>845</v>
      </c>
      <c r="K96" s="177">
        <v>66906300</v>
      </c>
      <c r="L96" s="122" t="s">
        <v>1148</v>
      </c>
      <c r="M96" s="117">
        <v>1</v>
      </c>
      <c r="N96" s="122" t="s">
        <v>2634</v>
      </c>
      <c r="O96" s="122" t="s">
        <v>1148</v>
      </c>
      <c r="P96" s="79"/>
    </row>
    <row r="97" spans="1:16" s="7" customFormat="1" ht="24.75" customHeight="1" outlineLevel="1" x14ac:dyDescent="0.25">
      <c r="A97" s="142">
        <v>50</v>
      </c>
      <c r="B97" s="175" t="s">
        <v>2681</v>
      </c>
      <c r="C97" s="122" t="s">
        <v>31</v>
      </c>
      <c r="D97" s="176" t="s">
        <v>2798</v>
      </c>
      <c r="E97" s="176" t="s">
        <v>2799</v>
      </c>
      <c r="F97" s="176" t="s">
        <v>2800</v>
      </c>
      <c r="G97" s="157">
        <f t="shared" si="3"/>
        <v>12.1</v>
      </c>
      <c r="H97" s="175" t="s">
        <v>2794</v>
      </c>
      <c r="I97" s="120" t="s">
        <v>1157</v>
      </c>
      <c r="J97" s="120" t="s">
        <v>845</v>
      </c>
      <c r="K97" s="177">
        <v>74591389</v>
      </c>
      <c r="L97" s="122" t="s">
        <v>1148</v>
      </c>
      <c r="M97" s="117">
        <v>1</v>
      </c>
      <c r="N97" s="122" t="s">
        <v>2634</v>
      </c>
      <c r="O97" s="122" t="s">
        <v>1148</v>
      </c>
      <c r="P97" s="79"/>
    </row>
    <row r="98" spans="1:16" s="7" customFormat="1" ht="24.75" customHeight="1" outlineLevel="1" x14ac:dyDescent="0.25">
      <c r="A98" s="142">
        <v>51</v>
      </c>
      <c r="B98" s="175" t="s">
        <v>2681</v>
      </c>
      <c r="C98" s="122" t="s">
        <v>31</v>
      </c>
      <c r="D98" s="176" t="s">
        <v>2801</v>
      </c>
      <c r="E98" s="176" t="s">
        <v>2802</v>
      </c>
      <c r="F98" s="176" t="s">
        <v>2803</v>
      </c>
      <c r="G98" s="157">
        <f t="shared" si="3"/>
        <v>12.133333333333333</v>
      </c>
      <c r="H98" s="175" t="s">
        <v>2804</v>
      </c>
      <c r="I98" s="120" t="s">
        <v>1157</v>
      </c>
      <c r="J98" s="120" t="s">
        <v>845</v>
      </c>
      <c r="K98" s="177">
        <v>99265717</v>
      </c>
      <c r="L98" s="122" t="s">
        <v>1148</v>
      </c>
      <c r="M98" s="117">
        <v>1</v>
      </c>
      <c r="N98" s="122" t="s">
        <v>2634</v>
      </c>
      <c r="O98" s="122" t="s">
        <v>1148</v>
      </c>
      <c r="P98" s="79"/>
    </row>
    <row r="99" spans="1:16" s="7" customFormat="1" ht="24.75" customHeight="1" outlineLevel="1" x14ac:dyDescent="0.25">
      <c r="A99" s="142">
        <v>52</v>
      </c>
      <c r="B99" s="175" t="s">
        <v>2681</v>
      </c>
      <c r="C99" s="122" t="s">
        <v>31</v>
      </c>
      <c r="D99" s="176" t="s">
        <v>2805</v>
      </c>
      <c r="E99" s="176" t="s">
        <v>2806</v>
      </c>
      <c r="F99" s="176" t="s">
        <v>2807</v>
      </c>
      <c r="G99" s="157">
        <f t="shared" si="3"/>
        <v>12.1</v>
      </c>
      <c r="H99" s="175" t="s">
        <v>2804</v>
      </c>
      <c r="I99" s="120" t="s">
        <v>1157</v>
      </c>
      <c r="J99" s="120" t="s">
        <v>845</v>
      </c>
      <c r="K99" s="177">
        <v>120446528</v>
      </c>
      <c r="L99" s="122" t="s">
        <v>1148</v>
      </c>
      <c r="M99" s="117">
        <v>1</v>
      </c>
      <c r="N99" s="122" t="s">
        <v>2634</v>
      </c>
      <c r="O99" s="122" t="s">
        <v>1148</v>
      </c>
      <c r="P99" s="79"/>
    </row>
    <row r="100" spans="1:16" s="7" customFormat="1" ht="24.75" customHeight="1" outlineLevel="1" x14ac:dyDescent="0.25">
      <c r="A100" s="142">
        <v>53</v>
      </c>
      <c r="B100" s="175" t="s">
        <v>2681</v>
      </c>
      <c r="C100" s="122" t="s">
        <v>31</v>
      </c>
      <c r="D100" s="176" t="s">
        <v>2808</v>
      </c>
      <c r="E100" s="176" t="s">
        <v>2809</v>
      </c>
      <c r="F100" s="176" t="s">
        <v>2810</v>
      </c>
      <c r="G100" s="157">
        <f t="shared" si="3"/>
        <v>11.433333333333334</v>
      </c>
      <c r="H100" s="175" t="s">
        <v>2811</v>
      </c>
      <c r="I100" s="120" t="s">
        <v>1157</v>
      </c>
      <c r="J100" s="120" t="s">
        <v>845</v>
      </c>
      <c r="K100" s="177">
        <v>142068804</v>
      </c>
      <c r="L100" s="122" t="s">
        <v>1148</v>
      </c>
      <c r="M100" s="117">
        <v>1</v>
      </c>
      <c r="N100" s="122" t="s">
        <v>2634</v>
      </c>
      <c r="O100" s="122" t="s">
        <v>1148</v>
      </c>
      <c r="P100" s="79"/>
    </row>
    <row r="101" spans="1:16" s="7" customFormat="1" ht="24.75" customHeight="1" outlineLevel="1" x14ac:dyDescent="0.25">
      <c r="A101" s="142">
        <v>54</v>
      </c>
      <c r="B101" s="175" t="s">
        <v>2681</v>
      </c>
      <c r="C101" s="122" t="s">
        <v>31</v>
      </c>
      <c r="D101" s="176" t="s">
        <v>2812</v>
      </c>
      <c r="E101" s="176" t="s">
        <v>2813</v>
      </c>
      <c r="F101" s="176" t="s">
        <v>2814</v>
      </c>
      <c r="G101" s="157">
        <f t="shared" si="3"/>
        <v>11.666666666666666</v>
      </c>
      <c r="H101" s="175" t="s">
        <v>2811</v>
      </c>
      <c r="I101" s="120" t="s">
        <v>1157</v>
      </c>
      <c r="J101" s="120" t="s">
        <v>845</v>
      </c>
      <c r="K101" s="177">
        <v>161065698</v>
      </c>
      <c r="L101" s="122" t="s">
        <v>1148</v>
      </c>
      <c r="M101" s="117">
        <v>1</v>
      </c>
      <c r="N101" s="122" t="s">
        <v>2634</v>
      </c>
      <c r="O101" s="122" t="s">
        <v>1148</v>
      </c>
      <c r="P101" s="79"/>
    </row>
    <row r="102" spans="1:16" s="7" customFormat="1" ht="24.75" customHeight="1" outlineLevel="1" x14ac:dyDescent="0.25">
      <c r="A102" s="142">
        <v>55</v>
      </c>
      <c r="B102" s="175" t="s">
        <v>2681</v>
      </c>
      <c r="C102" s="122" t="s">
        <v>31</v>
      </c>
      <c r="D102" s="176" t="s">
        <v>2754</v>
      </c>
      <c r="E102" s="176" t="s">
        <v>2755</v>
      </c>
      <c r="F102" s="176" t="s">
        <v>2756</v>
      </c>
      <c r="G102" s="157">
        <f t="shared" si="3"/>
        <v>12.133333333333333</v>
      </c>
      <c r="H102" s="175" t="s">
        <v>2760</v>
      </c>
      <c r="I102" s="120" t="s">
        <v>1157</v>
      </c>
      <c r="J102" s="120" t="s">
        <v>845</v>
      </c>
      <c r="K102" s="177">
        <v>156753882</v>
      </c>
      <c r="L102" s="122" t="s">
        <v>1148</v>
      </c>
      <c r="M102" s="117">
        <v>1</v>
      </c>
      <c r="N102" s="122" t="s">
        <v>2634</v>
      </c>
      <c r="O102" s="122" t="s">
        <v>1148</v>
      </c>
      <c r="P102" s="79"/>
    </row>
    <row r="103" spans="1:16" s="7" customFormat="1" ht="24.75" customHeight="1" outlineLevel="1" x14ac:dyDescent="0.25">
      <c r="A103" s="142">
        <v>56</v>
      </c>
      <c r="B103" s="175" t="s">
        <v>2681</v>
      </c>
      <c r="C103" s="122" t="s">
        <v>31</v>
      </c>
      <c r="D103" s="176" t="s">
        <v>2751</v>
      </c>
      <c r="E103" s="176" t="s">
        <v>2752</v>
      </c>
      <c r="F103" s="176" t="s">
        <v>2753</v>
      </c>
      <c r="G103" s="157">
        <f t="shared" si="3"/>
        <v>12.1</v>
      </c>
      <c r="H103" s="175" t="s">
        <v>2760</v>
      </c>
      <c r="I103" s="120" t="s">
        <v>1157</v>
      </c>
      <c r="J103" s="120" t="s">
        <v>845</v>
      </c>
      <c r="K103" s="177">
        <v>156441000</v>
      </c>
      <c r="L103" s="122" t="s">
        <v>1148</v>
      </c>
      <c r="M103" s="117">
        <v>1</v>
      </c>
      <c r="N103" s="122" t="s">
        <v>2634</v>
      </c>
      <c r="O103" s="122" t="s">
        <v>1148</v>
      </c>
      <c r="P103" s="79"/>
    </row>
    <row r="104" spans="1:16" s="7" customFormat="1" ht="24.75" customHeight="1" outlineLevel="1" x14ac:dyDescent="0.25">
      <c r="A104" s="142">
        <v>57</v>
      </c>
      <c r="B104" s="175" t="s">
        <v>2681</v>
      </c>
      <c r="C104" s="122" t="s">
        <v>31</v>
      </c>
      <c r="D104" s="176" t="s">
        <v>2748</v>
      </c>
      <c r="E104" s="176" t="s">
        <v>2749</v>
      </c>
      <c r="F104" s="176" t="s">
        <v>2750</v>
      </c>
      <c r="G104" s="157">
        <f t="shared" si="3"/>
        <v>15.066666666666666</v>
      </c>
      <c r="H104" s="175" t="s">
        <v>2759</v>
      </c>
      <c r="I104" s="120" t="s">
        <v>1157</v>
      </c>
      <c r="J104" s="120" t="s">
        <v>845</v>
      </c>
      <c r="K104" s="177">
        <v>225813251</v>
      </c>
      <c r="L104" s="122" t="s">
        <v>1148</v>
      </c>
      <c r="M104" s="117">
        <v>1</v>
      </c>
      <c r="N104" s="122" t="s">
        <v>2634</v>
      </c>
      <c r="O104" s="122" t="s">
        <v>1148</v>
      </c>
      <c r="P104" s="79"/>
    </row>
    <row r="105" spans="1:16" s="7" customFormat="1" ht="24.75" customHeight="1" outlineLevel="1" x14ac:dyDescent="0.25">
      <c r="A105" s="142">
        <v>58</v>
      </c>
      <c r="B105" s="175" t="s">
        <v>2681</v>
      </c>
      <c r="C105" s="122" t="s">
        <v>31</v>
      </c>
      <c r="D105" s="176" t="s">
        <v>2745</v>
      </c>
      <c r="E105" s="176" t="s">
        <v>2746</v>
      </c>
      <c r="F105" s="176" t="s">
        <v>2747</v>
      </c>
      <c r="G105" s="157">
        <f t="shared" si="3"/>
        <v>12.133333333333333</v>
      </c>
      <c r="H105" s="175" t="s">
        <v>2758</v>
      </c>
      <c r="I105" s="120" t="s">
        <v>1157</v>
      </c>
      <c r="J105" s="120" t="s">
        <v>845</v>
      </c>
      <c r="K105" s="177">
        <v>188554129</v>
      </c>
      <c r="L105" s="122" t="s">
        <v>1148</v>
      </c>
      <c r="M105" s="117">
        <v>1</v>
      </c>
      <c r="N105" s="122" t="s">
        <v>2634</v>
      </c>
      <c r="O105" s="122" t="s">
        <v>1148</v>
      </c>
      <c r="P105" s="79"/>
    </row>
    <row r="106" spans="1:16" s="7" customFormat="1" ht="24.75" customHeight="1" outlineLevel="1" x14ac:dyDescent="0.25">
      <c r="A106" s="142">
        <v>59</v>
      </c>
      <c r="B106" s="175" t="s">
        <v>2681</v>
      </c>
      <c r="C106" s="122" t="s">
        <v>31</v>
      </c>
      <c r="D106" s="176" t="s">
        <v>2742</v>
      </c>
      <c r="E106" s="176" t="s">
        <v>2743</v>
      </c>
      <c r="F106" s="176" t="s">
        <v>2744</v>
      </c>
      <c r="G106" s="157">
        <f t="shared" si="3"/>
        <v>11.6</v>
      </c>
      <c r="H106" s="175" t="s">
        <v>2757</v>
      </c>
      <c r="I106" s="120" t="s">
        <v>1157</v>
      </c>
      <c r="J106" s="120" t="s">
        <v>845</v>
      </c>
      <c r="K106" s="177">
        <v>204722258</v>
      </c>
      <c r="L106" s="122" t="s">
        <v>1148</v>
      </c>
      <c r="M106" s="117">
        <v>1</v>
      </c>
      <c r="N106" s="122" t="s">
        <v>2634</v>
      </c>
      <c r="O106" s="122" t="s">
        <v>1148</v>
      </c>
      <c r="P106" s="79"/>
    </row>
    <row r="107" spans="1:16" s="7" customFormat="1" ht="24.75" customHeight="1" outlineLevel="1" x14ac:dyDescent="0.25">
      <c r="A107" s="142">
        <v>60</v>
      </c>
      <c r="B107" s="175" t="s">
        <v>2681</v>
      </c>
      <c r="C107" s="122" t="s">
        <v>31</v>
      </c>
      <c r="D107" s="176" t="s">
        <v>2817</v>
      </c>
      <c r="E107" s="176" t="s">
        <v>2818</v>
      </c>
      <c r="F107" s="176" t="s">
        <v>2819</v>
      </c>
      <c r="G107" s="157">
        <f t="shared" si="3"/>
        <v>11.766666666666667</v>
      </c>
      <c r="H107" s="175" t="s">
        <v>2820</v>
      </c>
      <c r="I107" s="120" t="s">
        <v>1157</v>
      </c>
      <c r="J107" s="120" t="s">
        <v>845</v>
      </c>
      <c r="K107" s="177">
        <v>214958371</v>
      </c>
      <c r="L107" s="122" t="s">
        <v>1148</v>
      </c>
      <c r="M107" s="117">
        <v>1</v>
      </c>
      <c r="N107" s="122" t="s">
        <v>2634</v>
      </c>
      <c r="O107" s="122" t="s">
        <v>1148</v>
      </c>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20" t="s">
        <v>2736</v>
      </c>
      <c r="E114" s="143">
        <v>44166</v>
      </c>
      <c r="F114" s="143">
        <v>44773</v>
      </c>
      <c r="G114" s="157">
        <f>IF(AND(E114&lt;&gt;"",F114&lt;&gt;""),((F114-E114)/30),"")</f>
        <v>20.233333333333334</v>
      </c>
      <c r="H114" s="121" t="s">
        <v>2737</v>
      </c>
      <c r="I114" s="120" t="s">
        <v>1157</v>
      </c>
      <c r="J114" s="120" t="s">
        <v>837</v>
      </c>
      <c r="K114" s="68">
        <v>1255721089</v>
      </c>
      <c r="L114" s="100">
        <f>+IF(AND(K114&gt;0,O114="Ejecución"),(K114/877802)*Tabla28[[#This Row],[% participación]],IF(AND(K114&gt;0,O114&lt;&gt;"Ejecución"),"-",""))</f>
        <v>1430.5288538873231</v>
      </c>
      <c r="M114" s="122" t="s">
        <v>1148</v>
      </c>
      <c r="N114" s="170">
        <v>1</v>
      </c>
      <c r="O114" s="159" t="s">
        <v>1150</v>
      </c>
      <c r="P114" s="78"/>
    </row>
    <row r="115" spans="1:16" s="6" customFormat="1" ht="24.75" customHeight="1" x14ac:dyDescent="0.25">
      <c r="A115" s="141">
        <v>2</v>
      </c>
      <c r="B115" s="158" t="s">
        <v>2665</v>
      </c>
      <c r="C115" s="160" t="s">
        <v>31</v>
      </c>
      <c r="D115" s="120"/>
      <c r="E115" s="143"/>
      <c r="F115" s="143"/>
      <c r="G115" s="157" t="str">
        <f t="shared" ref="G115:G116" si="4">IF(AND(E115&lt;&gt;"",F115&lt;&gt;""),((F115-E115)/30),"")</f>
        <v/>
      </c>
      <c r="H115" s="121"/>
      <c r="I115" s="63"/>
      <c r="J115" s="63"/>
      <c r="K115" s="68"/>
      <c r="L115" s="100" t="str">
        <f>+IF(AND(K115&gt;0,O115="Ejecución"),(K115/877802)*Tabla28[[#This Row],[% participación]],IF(AND(K115&gt;0,O115&lt;&gt;"Ejecución"),"-",""))</f>
        <v/>
      </c>
      <c r="M115" s="65"/>
      <c r="N115" s="170"/>
      <c r="O115" s="159" t="s">
        <v>1150</v>
      </c>
      <c r="P115" s="78"/>
    </row>
    <row r="116" spans="1:16" s="6" customFormat="1" ht="24.75" customHeight="1" x14ac:dyDescent="0.25">
      <c r="A116" s="141">
        <v>3</v>
      </c>
      <c r="B116" s="158" t="s">
        <v>2665</v>
      </c>
      <c r="C116" s="160" t="s">
        <v>31</v>
      </c>
      <c r="D116" s="120"/>
      <c r="E116" s="143"/>
      <c r="F116" s="143"/>
      <c r="G116" s="157" t="str">
        <f t="shared" si="4"/>
        <v/>
      </c>
      <c r="H116" s="121"/>
      <c r="I116" s="63"/>
      <c r="J116" s="63"/>
      <c r="K116" s="68"/>
      <c r="L116" s="100" t="str">
        <f>+IF(AND(K116&gt;0,O116="Ejecución"),(K116/877802)*Tabla28[[#This Row],[% participación]],IF(AND(K116&gt;0,O116&lt;&gt;"Ejecución"),"-",""))</f>
        <v/>
      </c>
      <c r="M116" s="65"/>
      <c r="N116" s="170"/>
      <c r="O116" s="159" t="s">
        <v>1150</v>
      </c>
      <c r="P116" s="78"/>
    </row>
    <row r="117" spans="1:16" s="6" customFormat="1" ht="24.75" customHeight="1" outlineLevel="1" x14ac:dyDescent="0.25">
      <c r="A117" s="141">
        <v>4</v>
      </c>
      <c r="B117" s="158" t="s">
        <v>2665</v>
      </c>
      <c r="C117" s="160" t="s">
        <v>31</v>
      </c>
      <c r="D117" s="120"/>
      <c r="E117" s="143"/>
      <c r="F117" s="143"/>
      <c r="G117" s="157" t="str">
        <f t="shared" ref="G117:G159" si="5">IF(AND(E117&lt;&gt;"",F117&lt;&gt;""),((F117-E117)/30),"")</f>
        <v/>
      </c>
      <c r="H117" s="121"/>
      <c r="I117" s="63"/>
      <c r="J117" s="63"/>
      <c r="K117" s="68"/>
      <c r="L117" s="100" t="str">
        <f>+IF(AND(K117&gt;0,O117="Ejecución"),(K117/877802)*Tabla28[[#This Row],[% participación]],IF(AND(K117&gt;0,O117&lt;&gt;"Ejecución"),"-",""))</f>
        <v/>
      </c>
      <c r="M117" s="65"/>
      <c r="N117" s="170"/>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c r="O119" s="159" t="s">
        <v>1150</v>
      </c>
      <c r="P119" s="79"/>
    </row>
    <row r="120" spans="1:16" s="7" customFormat="1" ht="24.75" customHeight="1" outlineLevel="1" x14ac:dyDescent="0.25">
      <c r="A120" s="142">
        <v>7</v>
      </c>
      <c r="B120" s="158" t="s">
        <v>2665</v>
      </c>
      <c r="C120" s="160" t="s">
        <v>31</v>
      </c>
      <c r="D120" s="120"/>
      <c r="E120" s="143"/>
      <c r="F120" s="143"/>
      <c r="G120" s="157" t="str">
        <f t="shared" si="5"/>
        <v/>
      </c>
      <c r="H120" s="121"/>
      <c r="I120" s="63"/>
      <c r="J120" s="63"/>
      <c r="K120" s="68"/>
      <c r="L120" s="100" t="str">
        <f>+IF(AND(K120&gt;0,O120="Ejecución"),(K120/877802)*Tabla28[[#This Row],[% participación]],IF(AND(K120&gt;0,O120&lt;&gt;"Ejecución"),"-",""))</f>
        <v/>
      </c>
      <c r="M120" s="65"/>
      <c r="N120" s="170"/>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121"/>
      <c r="I123" s="63"/>
      <c r="J123" s="63"/>
      <c r="K123" s="68"/>
      <c r="L123" s="100" t="str">
        <f>+IF(AND(K123&gt;0,O123="Ejecución"),(K123/877802)*Tabla28[[#This Row],[% participación]],IF(AND(K123&gt;0,O123&lt;&gt;"Ejecución"),"-",""))</f>
        <v/>
      </c>
      <c r="M123" s="65"/>
      <c r="N123" s="170"/>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121"/>
      <c r="I124" s="63"/>
      <c r="J124" s="63"/>
      <c r="K124" s="68"/>
      <c r="L124" s="100" t="str">
        <f>+IF(AND(K124&gt;0,O124="Ejecución"),(K124/877802)*Tabla28[[#This Row],[% participación]],IF(AND(K124&gt;0,O124&lt;&gt;"Ejecución"),"-",""))</f>
        <v/>
      </c>
      <c r="M124" s="65"/>
      <c r="N124" s="170" t="str">
        <f t="shared" ref="N124:N160" si="6">+IF(M124="No",1,IF(M124="Si","Ingrese %",""))</f>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4"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1"/>
      <c r="Z178" s="162" t="str">
        <f>IF(Y178&gt;0,SUM(E180+Y178),"")</f>
        <v/>
      </c>
      <c r="AA178" s="19"/>
      <c r="AB178" s="19"/>
    </row>
    <row r="179" spans="1:28" ht="23.25" x14ac:dyDescent="0.25">
      <c r="A179" s="9"/>
      <c r="B179" s="192" t="s">
        <v>2669</v>
      </c>
      <c r="C179" s="192"/>
      <c r="D179" s="192"/>
      <c r="E179" s="168">
        <v>0.02</v>
      </c>
      <c r="F179" s="167">
        <v>0.01</v>
      </c>
      <c r="G179" s="162">
        <f>IF(F179&gt;0,SUM(E179+F179),"")</f>
        <v>0.03</v>
      </c>
      <c r="H179" s="5"/>
      <c r="I179" s="192" t="s">
        <v>2671</v>
      </c>
      <c r="J179" s="192"/>
      <c r="K179" s="192"/>
      <c r="L179" s="192"/>
      <c r="M179" s="169"/>
      <c r="O179" s="8"/>
      <c r="Q179" s="19"/>
      <c r="R179" s="156" t="str">
        <f>IF(M179&gt;0,SUM(L179+M179),"")</f>
        <v/>
      </c>
      <c r="T179" s="19"/>
      <c r="U179" s="238" t="s">
        <v>1166</v>
      </c>
      <c r="V179" s="238"/>
      <c r="W179" s="238"/>
      <c r="X179" s="24">
        <v>0.02</v>
      </c>
      <c r="Y179" s="161"/>
      <c r="Z179" s="162" t="str">
        <f>IF(Y179&gt;0,SUM(E181+Y179),"")</f>
        <v/>
      </c>
      <c r="AA179" s="19"/>
      <c r="AB179" s="19"/>
    </row>
    <row r="180" spans="1:28" ht="23.25" hidden="1" x14ac:dyDescent="0.25">
      <c r="A180" s="9"/>
      <c r="B180" s="178"/>
      <c r="C180" s="178"/>
      <c r="D180" s="178"/>
      <c r="E180" s="166"/>
      <c r="H180" s="5"/>
      <c r="I180" s="178"/>
      <c r="J180" s="178"/>
      <c r="K180" s="178"/>
      <c r="L180" s="178"/>
      <c r="M180" s="5"/>
      <c r="O180" s="8"/>
      <c r="Q180" s="19"/>
      <c r="R180" s="156" t="str">
        <f>IF(S180&gt;0,SUM(L180+S180),"")</f>
        <v/>
      </c>
      <c r="S180" s="161"/>
      <c r="T180" s="19"/>
      <c r="U180" s="238" t="s">
        <v>1167</v>
      </c>
      <c r="V180" s="238"/>
      <c r="W180" s="238"/>
      <c r="X180" s="24">
        <v>0.03</v>
      </c>
      <c r="Y180" s="161"/>
      <c r="Z180" s="162" t="str">
        <f>IF(Y180&gt;0,SUM(E182+Y180),"")</f>
        <v/>
      </c>
      <c r="AA180" s="19"/>
      <c r="AB180" s="19"/>
    </row>
    <row r="181" spans="1:28" ht="23.25" hidden="1" x14ac:dyDescent="0.25">
      <c r="A181" s="9"/>
      <c r="B181" s="178"/>
      <c r="C181" s="178"/>
      <c r="D181" s="178"/>
      <c r="E181" s="166"/>
      <c r="H181" s="5"/>
      <c r="I181" s="178"/>
      <c r="J181" s="178"/>
      <c r="K181" s="178"/>
      <c r="L181" s="17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8"/>
      <c r="C182" s="178"/>
      <c r="D182" s="178"/>
      <c r="E182" s="166"/>
      <c r="H182" s="5"/>
      <c r="I182" s="178"/>
      <c r="J182" s="178"/>
      <c r="K182" s="178"/>
      <c r="L182" s="17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14481836.1</v>
      </c>
      <c r="F185" s="92"/>
      <c r="G185" s="93"/>
      <c r="H185" s="88"/>
      <c r="I185" s="90" t="s">
        <v>2627</v>
      </c>
      <c r="J185" s="163">
        <f>+SUM(M179:M183)</f>
        <v>0</v>
      </c>
      <c r="K185" s="237" t="s">
        <v>2628</v>
      </c>
      <c r="L185" s="237"/>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6" t="s">
        <v>2636</v>
      </c>
      <c r="C192" s="196"/>
      <c r="E192" s="5" t="s">
        <v>20</v>
      </c>
      <c r="H192" s="26" t="s">
        <v>24</v>
      </c>
      <c r="J192" s="5" t="s">
        <v>2637</v>
      </c>
      <c r="K192" s="5"/>
      <c r="M192" s="5"/>
      <c r="N192" s="5"/>
      <c r="O192" s="8"/>
      <c r="Q192" s="152"/>
      <c r="R192" s="153"/>
      <c r="S192" s="153"/>
      <c r="T192" s="152"/>
    </row>
    <row r="193" spans="1:18" x14ac:dyDescent="0.25">
      <c r="A193" s="9"/>
      <c r="C193" s="123">
        <v>26277</v>
      </c>
      <c r="D193" s="5"/>
      <c r="E193" s="124">
        <v>4277</v>
      </c>
      <c r="F193" s="5"/>
      <c r="G193" s="5"/>
      <c r="H193" s="145" t="s">
        <v>2680</v>
      </c>
      <c r="J193" s="5"/>
      <c r="K193" s="125">
        <v>28246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2740</v>
      </c>
      <c r="J211" s="27" t="s">
        <v>2622</v>
      </c>
      <c r="K211" s="146" t="s">
        <v>2738</v>
      </c>
      <c r="L211" s="21"/>
      <c r="M211" s="21"/>
      <c r="N211" s="21"/>
      <c r="O211" s="8"/>
    </row>
    <row r="212" spans="1:15" x14ac:dyDescent="0.25">
      <c r="A212" s="9"/>
      <c r="B212" s="27" t="s">
        <v>2619</v>
      </c>
      <c r="C212" s="145" t="s">
        <v>2680</v>
      </c>
      <c r="D212" s="21"/>
      <c r="G212" s="27" t="s">
        <v>2621</v>
      </c>
      <c r="H212" s="146" t="s">
        <v>2741</v>
      </c>
      <c r="J212" s="27" t="s">
        <v>2623</v>
      </c>
      <c r="K212" s="145" t="s">
        <v>2739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elements/1.1/"/>
    <ds:schemaRef ds:uri="a65d333d-5b59-4810-bc94-b80d9325abbc"/>
    <ds:schemaRef ds:uri="http://purl.org/dc/terms/"/>
    <ds:schemaRef ds:uri="4fb10211-09fb-4e80-9f0b-184718d5d98c"/>
    <ds:schemaRef ds:uri="http://purl.org/dc/dcmitype/"/>
    <ds:schemaRef ds:uri="http://schemas.openxmlformats.org/package/2006/metadata/core-properti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ORIBGAHOGADMDIR</cp:lastModifiedBy>
  <cp:lastPrinted>2020-12-26T21:11:00Z</cp:lastPrinted>
  <dcterms:created xsi:type="dcterms:W3CDTF">2020-10-14T21:57:42Z</dcterms:created>
  <dcterms:modified xsi:type="dcterms:W3CDTF">2021-01-26T15:20:46Z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